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updateLinks="never" codeName="ThisWorkbook"/>
  <mc:AlternateContent xmlns:mc="http://schemas.openxmlformats.org/markup-compatibility/2006">
    <mc:Choice Requires="x15">
      <x15ac:absPath xmlns:x15ac="http://schemas.microsoft.com/office/spreadsheetml/2010/11/ac" url="C:\Users\Audra Edmunds\Documents\Girl Scouts\TRAX\2020 updates\playing with\"/>
    </mc:Choice>
  </mc:AlternateContent>
  <xr:revisionPtr revIDLastSave="0" documentId="13_ncr:1_{97A12B05-96E8-457F-998B-7CA0B2CCD54E}" xr6:coauthVersionLast="45" xr6:coauthVersionMax="45" xr10:uidLastSave="{00000000-0000-0000-0000-000000000000}"/>
  <bookViews>
    <workbookView xWindow="-120" yWindow="-120" windowWidth="29040" windowHeight="15840" tabRatio="915" xr2:uid="{00000000-000D-0000-FFFF-FFFF00000000}"/>
  </bookViews>
  <sheets>
    <sheet name="Instructions" sheetId="115" r:id="rId1"/>
    <sheet name="Parent Contact Info" sheetId="75" r:id="rId2"/>
    <sheet name="Registration" sheetId="72" r:id="rId3"/>
    <sheet name="Dues" sheetId="207" r:id="rId4"/>
    <sheet name="Attendance" sheetId="54" r:id="rId5"/>
    <sheet name="FT" sheetId="239" r:id="rId6"/>
    <sheet name="Badges" sheetId="208" r:id="rId7"/>
    <sheet name="Journey" sheetId="229" r:id="rId8"/>
    <sheet name="Council Own" sheetId="213" r:id="rId9"/>
    <sheet name="Age-Level" sheetId="76" r:id="rId10"/>
    <sheet name="Gold" sheetId="230" r:id="rId11"/>
    <sheet name="Bridging" sheetId="232" r:id="rId12"/>
    <sheet name="Fun Patches" sheetId="177" r:id="rId13"/>
    <sheet name="Summary" sheetId="210" r:id="rId14"/>
    <sheet name="Order" sheetId="238" r:id="rId15"/>
    <sheet name="Ambassador_1" sheetId="235" r:id="rId16"/>
    <sheet name="Ambassador_2" sheetId="240" r:id="rId17"/>
    <sheet name="Ambassador_3" sheetId="241" r:id="rId18"/>
    <sheet name="Ambassador_4" sheetId="242" r:id="rId19"/>
    <sheet name="Ambassador_5" sheetId="243" r:id="rId20"/>
    <sheet name="Ambassador_6" sheetId="244" r:id="rId21"/>
    <sheet name="Ambassador_7" sheetId="245" r:id="rId22"/>
    <sheet name="Ambassador_8" sheetId="259" r:id="rId23"/>
    <sheet name="Ambassador_9" sheetId="260" r:id="rId24"/>
    <sheet name="Ambassador_10" sheetId="261" r:id="rId25"/>
    <sheet name="Ambassador_11" sheetId="262" r:id="rId26"/>
    <sheet name="Ambassador_12" sheetId="263" r:id="rId27"/>
    <sheet name="Ambassador_13" sheetId="264" r:id="rId28"/>
    <sheet name="Ambassador_14" sheetId="265" r:id="rId29"/>
    <sheet name="Ambassador_15" sheetId="266" r:id="rId30"/>
    <sheet name="Ambassador_16" sheetId="267" r:id="rId31"/>
    <sheet name="Ambassador_17" sheetId="268" r:id="rId32"/>
    <sheet name="Ambassador_18" sheetId="269" r:id="rId33"/>
    <sheet name="Ambassador_19" sheetId="270" r:id="rId34"/>
    <sheet name="Ambassador_20" sheetId="271" r:id="rId35"/>
  </sheets>
  <definedNames>
    <definedName name="_xlnm.Print_Area" localSheetId="15">Ambassador_1!$A$1:$AC$73</definedName>
    <definedName name="_xlnm.Print_Area" localSheetId="24">Ambassador_10!$A$1:$AC$73</definedName>
    <definedName name="_xlnm.Print_Area" localSheetId="25">Ambassador_11!$A$1:$AC$73</definedName>
    <definedName name="_xlnm.Print_Area" localSheetId="26">Ambassador_12!$A$1:$AC$73</definedName>
    <definedName name="_xlnm.Print_Area" localSheetId="27">Ambassador_13!$A$1:$AC$73</definedName>
    <definedName name="_xlnm.Print_Area" localSheetId="28">Ambassador_14!$A$1:$AC$73</definedName>
    <definedName name="_xlnm.Print_Area" localSheetId="29">Ambassador_15!$A$1:$AC$73</definedName>
    <definedName name="_xlnm.Print_Area" localSheetId="30">Ambassador_16!$A$1:$AC$73</definedName>
    <definedName name="_xlnm.Print_Area" localSheetId="31">Ambassador_17!$A$1:$AC$73</definedName>
    <definedName name="_xlnm.Print_Area" localSheetId="32">Ambassador_18!$A$1:$AC$73</definedName>
    <definedName name="_xlnm.Print_Area" localSheetId="33">Ambassador_19!$A$1:$AC$73</definedName>
    <definedName name="_xlnm.Print_Area" localSheetId="16">Ambassador_2!$A$1:$AC$73</definedName>
    <definedName name="_xlnm.Print_Area" localSheetId="34">Ambassador_20!$A$1:$AC$73</definedName>
    <definedName name="_xlnm.Print_Area" localSheetId="17">Ambassador_3!$A$1:$AC$73</definedName>
    <definedName name="_xlnm.Print_Area" localSheetId="18">Ambassador_4!$A$1:$AC$73</definedName>
    <definedName name="_xlnm.Print_Area" localSheetId="19">Ambassador_5!$A$1:$AC$73</definedName>
    <definedName name="_xlnm.Print_Area" localSheetId="20">Ambassador_6!$A$1:$AC$73</definedName>
    <definedName name="_xlnm.Print_Area" localSheetId="21">Ambassador_7!$A$1:$AC$73</definedName>
    <definedName name="_xlnm.Print_Area" localSheetId="22">Ambassador_8!$A$1:$AC$73</definedName>
    <definedName name="_xlnm.Print_Area" localSheetId="23">Ambassador_9!$A$1:$AC$73</definedName>
    <definedName name="_xlnm.Print_Area" localSheetId="6">Badges!$A$1:$W$563</definedName>
    <definedName name="_xlnm.Print_Area" localSheetId="8">'Council Own'!$A$1:$W$235</definedName>
    <definedName name="_xlnm.Print_Area" localSheetId="0">Instructions!$A$2:$F$47</definedName>
    <definedName name="_xlnm.Print_Area" localSheetId="14">Order!$A$1:$V$73</definedName>
    <definedName name="_xlnm.Print_Titles" localSheetId="9">'Age-Level'!$1:$4</definedName>
    <definedName name="_xlnm.Print_Titles" localSheetId="4">Attendance!$1:$4</definedName>
    <definedName name="_xlnm.Print_Titles" localSheetId="8">'Council Own'!$1:$4</definedName>
    <definedName name="_xlnm.Print_Titles" localSheetId="12">'Fun Patches'!$1:$4</definedName>
    <definedName name="_xlnm.Print_Titles" localSheetId="7">Journey!$1:$4</definedName>
    <definedName name="_xlnm.Print_Titles" localSheetId="2">Registration!$1:$4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72" l="1"/>
  <c r="B16" i="72"/>
  <c r="B15" i="72"/>
  <c r="B14" i="72"/>
  <c r="B13" i="72"/>
  <c r="AN49" i="210"/>
  <c r="AL49" i="210"/>
  <c r="AJ49" i="210"/>
  <c r="AH49" i="210"/>
  <c r="AF49" i="210"/>
  <c r="AD49" i="210"/>
  <c r="AB49" i="210"/>
  <c r="Z49" i="210"/>
  <c r="X49" i="210"/>
  <c r="V49" i="210"/>
  <c r="T49" i="210"/>
  <c r="R49" i="210"/>
  <c r="P49" i="210"/>
  <c r="N49" i="210"/>
  <c r="L49" i="210"/>
  <c r="J49" i="210"/>
  <c r="H49" i="210"/>
  <c r="F49" i="210"/>
  <c r="D49" i="210"/>
  <c r="B49" i="210"/>
  <c r="AN47" i="210"/>
  <c r="AL47" i="210"/>
  <c r="AJ47" i="210"/>
  <c r="AH47" i="210"/>
  <c r="AF47" i="210"/>
  <c r="AD47" i="210"/>
  <c r="AB47" i="210"/>
  <c r="Z47" i="210"/>
  <c r="X47" i="210"/>
  <c r="V47" i="210"/>
  <c r="T47" i="210"/>
  <c r="R47" i="210"/>
  <c r="P47" i="210"/>
  <c r="N47" i="210"/>
  <c r="L47" i="210"/>
  <c r="J47" i="210"/>
  <c r="H47" i="210"/>
  <c r="F47" i="210"/>
  <c r="D47" i="210"/>
  <c r="B47" i="210"/>
  <c r="AN45" i="210"/>
  <c r="AL45" i="210"/>
  <c r="AJ45" i="210"/>
  <c r="AH45" i="210"/>
  <c r="AF45" i="210"/>
  <c r="AD45" i="210"/>
  <c r="AB45" i="210"/>
  <c r="Z45" i="210"/>
  <c r="X45" i="210"/>
  <c r="V45" i="210"/>
  <c r="T45" i="210"/>
  <c r="R45" i="210"/>
  <c r="P45" i="210"/>
  <c r="N45" i="210"/>
  <c r="L45" i="210"/>
  <c r="J45" i="210"/>
  <c r="H45" i="210"/>
  <c r="F45" i="210"/>
  <c r="D45" i="210"/>
  <c r="B45" i="210"/>
  <c r="W73" i="229" l="1"/>
  <c r="V73" i="229"/>
  <c r="U73" i="229"/>
  <c r="T73" i="229"/>
  <c r="S73" i="229"/>
  <c r="R73" i="229"/>
  <c r="Q73" i="229"/>
  <c r="P73" i="229"/>
  <c r="O73" i="229"/>
  <c r="N73" i="229"/>
  <c r="M73" i="229"/>
  <c r="L73" i="229"/>
  <c r="K73" i="229"/>
  <c r="J73" i="229"/>
  <c r="I73" i="229"/>
  <c r="H73" i="229"/>
  <c r="G73" i="229"/>
  <c r="G74" i="229" s="1"/>
  <c r="F73" i="229"/>
  <c r="F74" i="229" s="1"/>
  <c r="E73" i="229"/>
  <c r="D73" i="229"/>
  <c r="W70" i="229"/>
  <c r="W74" i="229" s="1"/>
  <c r="V70" i="229"/>
  <c r="V74" i="229" s="1"/>
  <c r="U70" i="229"/>
  <c r="U74" i="229" s="1"/>
  <c r="T70" i="229"/>
  <c r="T74" i="229" s="1"/>
  <c r="S70" i="229"/>
  <c r="S74" i="229" s="1"/>
  <c r="R70" i="229"/>
  <c r="R74" i="229" s="1"/>
  <c r="Q70" i="229"/>
  <c r="Q74" i="229" s="1"/>
  <c r="P70" i="229"/>
  <c r="P74" i="229" s="1"/>
  <c r="O70" i="229"/>
  <c r="O74" i="229" s="1"/>
  <c r="N70" i="229"/>
  <c r="N74" i="229" s="1"/>
  <c r="M70" i="229"/>
  <c r="M74" i="229" s="1"/>
  <c r="L70" i="229"/>
  <c r="L74" i="229" s="1"/>
  <c r="K70" i="229"/>
  <c r="K74" i="229" s="1"/>
  <c r="J70" i="229"/>
  <c r="J74" i="229" s="1"/>
  <c r="I70" i="229"/>
  <c r="I74" i="229" s="1"/>
  <c r="H70" i="229"/>
  <c r="H74" i="229" s="1"/>
  <c r="G70" i="229"/>
  <c r="F70" i="229"/>
  <c r="E70" i="229"/>
  <c r="E74" i="229" s="1"/>
  <c r="D70" i="229"/>
  <c r="D74" i="229" s="1"/>
  <c r="W62" i="229"/>
  <c r="V62" i="229"/>
  <c r="U62" i="229"/>
  <c r="T62" i="229"/>
  <c r="S62" i="229"/>
  <c r="R62" i="229"/>
  <c r="Q62" i="229"/>
  <c r="P62" i="229"/>
  <c r="O62" i="229"/>
  <c r="N62" i="229"/>
  <c r="M62" i="229"/>
  <c r="L62" i="229"/>
  <c r="K62" i="229"/>
  <c r="J62" i="229"/>
  <c r="I62" i="229"/>
  <c r="H62" i="229"/>
  <c r="G62" i="229"/>
  <c r="F62" i="229"/>
  <c r="E62" i="229"/>
  <c r="D62" i="229"/>
  <c r="W59" i="229"/>
  <c r="V59" i="229"/>
  <c r="U59" i="229"/>
  <c r="U63" i="229" s="1"/>
  <c r="T59" i="229"/>
  <c r="T63" i="229" s="1"/>
  <c r="S59" i="229"/>
  <c r="S63" i="229" s="1"/>
  <c r="R59" i="229"/>
  <c r="R63" i="229" s="1"/>
  <c r="Q59" i="229"/>
  <c r="P59" i="229"/>
  <c r="O59" i="229"/>
  <c r="O63" i="229" s="1"/>
  <c r="N59" i="229"/>
  <c r="N63" i="229" s="1"/>
  <c r="M59" i="229"/>
  <c r="M63" i="229" s="1"/>
  <c r="L59" i="229"/>
  <c r="L63" i="229" s="1"/>
  <c r="K59" i="229"/>
  <c r="J59" i="229"/>
  <c r="I59" i="229"/>
  <c r="I63" i="229" s="1"/>
  <c r="H59" i="229"/>
  <c r="H63" i="229" s="1"/>
  <c r="G59" i="229"/>
  <c r="G63" i="229" s="1"/>
  <c r="F59" i="229"/>
  <c r="F63" i="229" s="1"/>
  <c r="E59" i="229"/>
  <c r="D59" i="229"/>
  <c r="E51" i="229"/>
  <c r="F51" i="229"/>
  <c r="G51" i="229"/>
  <c r="H51" i="229"/>
  <c r="I51" i="229"/>
  <c r="J51" i="229"/>
  <c r="K51" i="229"/>
  <c r="L51" i="229"/>
  <c r="M51" i="229"/>
  <c r="N51" i="229"/>
  <c r="O51" i="229"/>
  <c r="P51" i="229"/>
  <c r="Q51" i="229"/>
  <c r="R51" i="229"/>
  <c r="S51" i="229"/>
  <c r="T51" i="229"/>
  <c r="U51" i="229"/>
  <c r="V51" i="229"/>
  <c r="W51" i="229"/>
  <c r="D51" i="229"/>
  <c r="E48" i="229"/>
  <c r="E52" i="229" s="1"/>
  <c r="F48" i="229"/>
  <c r="F52" i="229" s="1"/>
  <c r="G48" i="229"/>
  <c r="H48" i="229"/>
  <c r="I48" i="229"/>
  <c r="J48" i="229"/>
  <c r="K48" i="229"/>
  <c r="K52" i="229" s="1"/>
  <c r="L48" i="229"/>
  <c r="L52" i="229" s="1"/>
  <c r="M48" i="229"/>
  <c r="N48" i="229"/>
  <c r="O48" i="229"/>
  <c r="O52" i="229" s="1"/>
  <c r="P48" i="229"/>
  <c r="Q48" i="229"/>
  <c r="Q52" i="229" s="1"/>
  <c r="R48" i="229"/>
  <c r="R52" i="229" s="1"/>
  <c r="S48" i="229"/>
  <c r="T48" i="229"/>
  <c r="U48" i="229"/>
  <c r="U52" i="229" s="1"/>
  <c r="V48" i="229"/>
  <c r="V52" i="229" s="1"/>
  <c r="W48" i="229"/>
  <c r="W52" i="229" s="1"/>
  <c r="D48" i="229"/>
  <c r="D52" i="229" s="1"/>
  <c r="D63" i="229" l="1"/>
  <c r="J63" i="229"/>
  <c r="P63" i="229"/>
  <c r="V63" i="229"/>
  <c r="S52" i="229"/>
  <c r="M52" i="229"/>
  <c r="G52" i="229"/>
  <c r="E63" i="229"/>
  <c r="K63" i="229"/>
  <c r="Q63" i="229"/>
  <c r="W63" i="229"/>
  <c r="J52" i="229"/>
  <c r="I52" i="229"/>
  <c r="T52" i="229"/>
  <c r="N52" i="229"/>
  <c r="H52" i="229"/>
  <c r="P52" i="229"/>
  <c r="Q31" i="238"/>
  <c r="Q30" i="238"/>
  <c r="Q29" i="238"/>
  <c r="Q28" i="238"/>
  <c r="Q27" i="238"/>
  <c r="Q26" i="238"/>
  <c r="Q25" i="238"/>
  <c r="Q24" i="238"/>
  <c r="Q23" i="238"/>
  <c r="Q22" i="238"/>
  <c r="Q21" i="238"/>
  <c r="Q20" i="238"/>
  <c r="Q19" i="238"/>
  <c r="Q18" i="238"/>
  <c r="Q17" i="238"/>
  <c r="Q16" i="238"/>
  <c r="Q15" i="238"/>
  <c r="Q14" i="238"/>
  <c r="Q13" i="238"/>
  <c r="Q12" i="238"/>
  <c r="Q11" i="238"/>
  <c r="Q10" i="238"/>
  <c r="Q9" i="238"/>
  <c r="Q8" i="238"/>
  <c r="Q7" i="238"/>
  <c r="Q6" i="238"/>
  <c r="Q5" i="238"/>
  <c r="Q4" i="238"/>
  <c r="V31" i="238"/>
  <c r="V30" i="238"/>
  <c r="V29" i="238"/>
  <c r="V28" i="238"/>
  <c r="V27" i="238"/>
  <c r="V26" i="238"/>
  <c r="V25" i="238"/>
  <c r="V24" i="238"/>
  <c r="V23" i="238"/>
  <c r="V22" i="238"/>
  <c r="V21" i="238"/>
  <c r="V20" i="238"/>
  <c r="V19" i="238"/>
  <c r="V18" i="238"/>
  <c r="V17" i="238"/>
  <c r="V16" i="238"/>
  <c r="V15" i="238"/>
  <c r="V14" i="238"/>
  <c r="V13" i="238"/>
  <c r="V12" i="238"/>
  <c r="V11" i="238"/>
  <c r="V10" i="238"/>
  <c r="V9" i="238"/>
  <c r="V8" i="238"/>
  <c r="V7" i="238"/>
  <c r="V6" i="238"/>
  <c r="V5" i="238"/>
  <c r="V4" i="238"/>
  <c r="V73" i="238"/>
  <c r="V72" i="238"/>
  <c r="V71" i="238"/>
  <c r="V70" i="238"/>
  <c r="V69" i="238"/>
  <c r="V68" i="238"/>
  <c r="V67" i="238"/>
  <c r="V66" i="238"/>
  <c r="V65" i="238"/>
  <c r="V64" i="238"/>
  <c r="V63" i="238"/>
  <c r="V62" i="238"/>
  <c r="V61" i="238"/>
  <c r="V60" i="238"/>
  <c r="V59" i="238"/>
  <c r="V58" i="238"/>
  <c r="V57" i="238"/>
  <c r="V56" i="238"/>
  <c r="V55" i="238"/>
  <c r="V54" i="238"/>
  <c r="V53" i="238"/>
  <c r="V52" i="238"/>
  <c r="V51" i="238"/>
  <c r="V50" i="238"/>
  <c r="V49" i="238"/>
  <c r="V48" i="238"/>
  <c r="V47" i="238"/>
  <c r="V46" i="238"/>
  <c r="V45" i="238"/>
  <c r="V44" i="238"/>
  <c r="V43" i="238"/>
  <c r="V42" i="238"/>
  <c r="V41" i="238"/>
  <c r="V40" i="238"/>
  <c r="V39" i="238"/>
  <c r="V38" i="238"/>
  <c r="V37" i="238"/>
  <c r="V36" i="238"/>
  <c r="V35" i="238"/>
  <c r="V34" i="238"/>
  <c r="V33" i="238"/>
  <c r="V32" i="238"/>
  <c r="Q73" i="238"/>
  <c r="Q72" i="238"/>
  <c r="Q71" i="238"/>
  <c r="Q70" i="238"/>
  <c r="Q69" i="238"/>
  <c r="Q68" i="238"/>
  <c r="Q67" i="238"/>
  <c r="Q66" i="238"/>
  <c r="Q65" i="238"/>
  <c r="Q64" i="238"/>
  <c r="Q63" i="238"/>
  <c r="Q62" i="238"/>
  <c r="Q61" i="238"/>
  <c r="Q60" i="238"/>
  <c r="Q59" i="238"/>
  <c r="Q58" i="238"/>
  <c r="Q57" i="238"/>
  <c r="Q56" i="238"/>
  <c r="Q55" i="238"/>
  <c r="Q54" i="238"/>
  <c r="Q53" i="238"/>
  <c r="Q52" i="238"/>
  <c r="Q51" i="238"/>
  <c r="Q50" i="238"/>
  <c r="Q49" i="238"/>
  <c r="Q48" i="238"/>
  <c r="Q47" i="238"/>
  <c r="Q46" i="238"/>
  <c r="Q45" i="238"/>
  <c r="Q44" i="238"/>
  <c r="Q43" i="238"/>
  <c r="Q42" i="238"/>
  <c r="Q41" i="238"/>
  <c r="Q40" i="238"/>
  <c r="Q39" i="238"/>
  <c r="Q38" i="238"/>
  <c r="Q37" i="238"/>
  <c r="Q36" i="238"/>
  <c r="Q35" i="238"/>
  <c r="Q34" i="238"/>
  <c r="Q33" i="238"/>
  <c r="Q32" i="238"/>
  <c r="T64" i="229" l="1"/>
  <c r="N64" i="229"/>
  <c r="H64" i="229"/>
  <c r="K64" i="229" l="1"/>
  <c r="W64" i="229"/>
  <c r="E64" i="229"/>
  <c r="Q64" i="229"/>
  <c r="I64" i="229"/>
  <c r="O64" i="229"/>
  <c r="U64" i="229"/>
  <c r="F64" i="229"/>
  <c r="L64" i="229"/>
  <c r="R64" i="229"/>
  <c r="D64" i="229"/>
  <c r="J64" i="229"/>
  <c r="P64" i="229"/>
  <c r="V64" i="229"/>
  <c r="G64" i="229"/>
  <c r="M64" i="229"/>
  <c r="S64" i="229"/>
  <c r="W292" i="208" l="1"/>
  <c r="V292" i="208"/>
  <c r="U292" i="208"/>
  <c r="T292" i="208"/>
  <c r="S292" i="208"/>
  <c r="R292" i="208"/>
  <c r="Q292" i="208"/>
  <c r="P292" i="208"/>
  <c r="O292" i="208"/>
  <c r="N292" i="208"/>
  <c r="M292" i="208"/>
  <c r="L292" i="208"/>
  <c r="K292" i="208"/>
  <c r="J292" i="208"/>
  <c r="I292" i="208"/>
  <c r="H292" i="208"/>
  <c r="G292" i="208"/>
  <c r="F292" i="208"/>
  <c r="E292" i="208"/>
  <c r="D292" i="208"/>
  <c r="E350" i="208"/>
  <c r="F350" i="208"/>
  <c r="G350" i="208"/>
  <c r="H350" i="208"/>
  <c r="I350" i="208"/>
  <c r="J350" i="208"/>
  <c r="K350" i="208"/>
  <c r="L350" i="208"/>
  <c r="M350" i="208"/>
  <c r="N350" i="208"/>
  <c r="O350" i="208"/>
  <c r="P350" i="208"/>
  <c r="Q350" i="208"/>
  <c r="R350" i="208"/>
  <c r="S350" i="208"/>
  <c r="T350" i="208"/>
  <c r="U350" i="208"/>
  <c r="V350" i="208"/>
  <c r="W350" i="208"/>
  <c r="D350" i="208"/>
  <c r="E472" i="208"/>
  <c r="F472" i="208"/>
  <c r="G472" i="208"/>
  <c r="H472" i="208"/>
  <c r="I472" i="208"/>
  <c r="J472" i="208"/>
  <c r="K472" i="208"/>
  <c r="L472" i="208"/>
  <c r="M472" i="208"/>
  <c r="N472" i="208"/>
  <c r="O472" i="208"/>
  <c r="P472" i="208"/>
  <c r="Q472" i="208"/>
  <c r="R472" i="208"/>
  <c r="S472" i="208"/>
  <c r="T472" i="208"/>
  <c r="U472" i="208"/>
  <c r="V472" i="208"/>
  <c r="W472" i="208"/>
  <c r="D472" i="208"/>
  <c r="H63" i="271" l="1"/>
  <c r="H57" i="271"/>
  <c r="H56" i="271"/>
  <c r="H55" i="271"/>
  <c r="H54" i="271"/>
  <c r="H36" i="271"/>
  <c r="H35" i="271"/>
  <c r="H34" i="271"/>
  <c r="H33" i="271"/>
  <c r="H32" i="271"/>
  <c r="H31" i="271"/>
  <c r="H30" i="271"/>
  <c r="H29" i="271"/>
  <c r="H28" i="271"/>
  <c r="H25" i="271"/>
  <c r="H24" i="271"/>
  <c r="H19" i="271"/>
  <c r="G63" i="271"/>
  <c r="G57" i="271"/>
  <c r="G56" i="271"/>
  <c r="G55" i="271"/>
  <c r="G54" i="271"/>
  <c r="G36" i="271"/>
  <c r="G35" i="271"/>
  <c r="G34" i="271"/>
  <c r="G33" i="271"/>
  <c r="G32" i="271"/>
  <c r="G31" i="271"/>
  <c r="G30" i="271"/>
  <c r="G29" i="271"/>
  <c r="G28" i="271"/>
  <c r="G25" i="271"/>
  <c r="G24" i="271"/>
  <c r="G19" i="271"/>
  <c r="F63" i="271"/>
  <c r="F57" i="271"/>
  <c r="F56" i="271"/>
  <c r="F55" i="271"/>
  <c r="F54" i="271"/>
  <c r="F36" i="271"/>
  <c r="F35" i="271"/>
  <c r="F34" i="271"/>
  <c r="F33" i="271"/>
  <c r="F32" i="271"/>
  <c r="F31" i="271"/>
  <c r="F30" i="271"/>
  <c r="F29" i="271"/>
  <c r="F28" i="271"/>
  <c r="F25" i="271"/>
  <c r="F24" i="271"/>
  <c r="F19" i="271"/>
  <c r="E63" i="271"/>
  <c r="E57" i="271"/>
  <c r="E56" i="271"/>
  <c r="E55" i="271"/>
  <c r="E54" i="271"/>
  <c r="E36" i="271"/>
  <c r="E35" i="271"/>
  <c r="E34" i="271"/>
  <c r="E33" i="271"/>
  <c r="E32" i="271"/>
  <c r="E31" i="271"/>
  <c r="E30" i="271"/>
  <c r="E29" i="271"/>
  <c r="E28" i="271"/>
  <c r="E25" i="271"/>
  <c r="E24" i="271"/>
  <c r="E19" i="271"/>
  <c r="D63" i="271"/>
  <c r="D57" i="271"/>
  <c r="D56" i="271"/>
  <c r="D55" i="271"/>
  <c r="D54" i="271"/>
  <c r="D36" i="271"/>
  <c r="D35" i="271"/>
  <c r="D34" i="271"/>
  <c r="D33" i="271"/>
  <c r="D32" i="271"/>
  <c r="D31" i="271"/>
  <c r="D30" i="271"/>
  <c r="D29" i="271"/>
  <c r="D28" i="271"/>
  <c r="D25" i="271"/>
  <c r="D24" i="271"/>
  <c r="D19" i="271"/>
  <c r="T69" i="271"/>
  <c r="T68" i="271"/>
  <c r="T67" i="271"/>
  <c r="T66" i="271"/>
  <c r="T65" i="271"/>
  <c r="T64" i="271"/>
  <c r="T63" i="271"/>
  <c r="T62" i="271"/>
  <c r="T61" i="271"/>
  <c r="T60" i="271"/>
  <c r="T59" i="271"/>
  <c r="T58" i="271"/>
  <c r="T57" i="271"/>
  <c r="T56" i="271"/>
  <c r="T55" i="271"/>
  <c r="T54" i="271"/>
  <c r="T53" i="271"/>
  <c r="T52" i="271"/>
  <c r="T51" i="271"/>
  <c r="T50" i="271"/>
  <c r="T49" i="271"/>
  <c r="T48" i="271"/>
  <c r="T47" i="271"/>
  <c r="T46" i="271"/>
  <c r="T45" i="271"/>
  <c r="T44" i="271"/>
  <c r="T43" i="271"/>
  <c r="T42" i="271"/>
  <c r="T41" i="271"/>
  <c r="T40" i="271"/>
  <c r="T39" i="271"/>
  <c r="T38" i="271"/>
  <c r="T37" i="271"/>
  <c r="T36" i="271"/>
  <c r="T35" i="271"/>
  <c r="T34" i="271"/>
  <c r="T33" i="271"/>
  <c r="T32" i="271"/>
  <c r="T31" i="271"/>
  <c r="T28" i="271"/>
  <c r="T27" i="271"/>
  <c r="T26" i="271"/>
  <c r="T25" i="271"/>
  <c r="T24" i="271"/>
  <c r="T23" i="271"/>
  <c r="T22" i="271"/>
  <c r="T21" i="271"/>
  <c r="T20" i="271"/>
  <c r="T19" i="271"/>
  <c r="T18" i="271"/>
  <c r="T17" i="271"/>
  <c r="T16" i="271"/>
  <c r="T13" i="271"/>
  <c r="T12" i="271"/>
  <c r="T11" i="271"/>
  <c r="T10" i="271"/>
  <c r="T9" i="271"/>
  <c r="T8" i="271"/>
  <c r="T7" i="271"/>
  <c r="T6" i="271"/>
  <c r="T5" i="271"/>
  <c r="T4" i="271"/>
  <c r="J73" i="271"/>
  <c r="J72" i="271"/>
  <c r="J71" i="271"/>
  <c r="J70" i="271"/>
  <c r="J67" i="271"/>
  <c r="J66" i="271"/>
  <c r="J65" i="271"/>
  <c r="J64" i="271"/>
  <c r="J63" i="271"/>
  <c r="J62" i="271"/>
  <c r="J61" i="271"/>
  <c r="J60" i="271"/>
  <c r="J59" i="271"/>
  <c r="J58" i="271"/>
  <c r="J57" i="271"/>
  <c r="J56" i="271"/>
  <c r="J55" i="271"/>
  <c r="J54" i="271"/>
  <c r="J51" i="271"/>
  <c r="J50" i="271"/>
  <c r="J49" i="271"/>
  <c r="J48" i="271"/>
  <c r="J47" i="271"/>
  <c r="J46" i="271"/>
  <c r="J45" i="271"/>
  <c r="J44" i="271"/>
  <c r="J43" i="271"/>
  <c r="J42" i="271"/>
  <c r="J41" i="271"/>
  <c r="J40" i="271"/>
  <c r="J39" i="271"/>
  <c r="J36" i="271"/>
  <c r="J35" i="271"/>
  <c r="J34" i="271"/>
  <c r="J33" i="271"/>
  <c r="J32" i="271"/>
  <c r="J31" i="271"/>
  <c r="J30" i="271"/>
  <c r="J29" i="271"/>
  <c r="J28" i="271"/>
  <c r="J25" i="271"/>
  <c r="J24" i="271"/>
  <c r="J23" i="271"/>
  <c r="J22" i="271"/>
  <c r="J19" i="271"/>
  <c r="J18" i="271"/>
  <c r="J17" i="271"/>
  <c r="J16" i="271"/>
  <c r="J15" i="271"/>
  <c r="J14" i="271"/>
  <c r="J13" i="271"/>
  <c r="J12" i="271"/>
  <c r="J11" i="271"/>
  <c r="J10" i="271"/>
  <c r="J8" i="271"/>
  <c r="J7" i="271"/>
  <c r="J6" i="271"/>
  <c r="J5" i="271"/>
  <c r="J4" i="271"/>
  <c r="T69" i="270"/>
  <c r="T68" i="270"/>
  <c r="T67" i="270"/>
  <c r="T66" i="270"/>
  <c r="T65" i="270"/>
  <c r="T64" i="270"/>
  <c r="T63" i="270"/>
  <c r="T62" i="270"/>
  <c r="T61" i="270"/>
  <c r="T60" i="270"/>
  <c r="T59" i="270"/>
  <c r="T58" i="270"/>
  <c r="T57" i="270"/>
  <c r="T56" i="270"/>
  <c r="T55" i="270"/>
  <c r="T54" i="270"/>
  <c r="T53" i="270"/>
  <c r="T52" i="270"/>
  <c r="T51" i="270"/>
  <c r="T50" i="270"/>
  <c r="T49" i="270"/>
  <c r="T48" i="270"/>
  <c r="T47" i="270"/>
  <c r="T46" i="270"/>
  <c r="T45" i="270"/>
  <c r="T44" i="270"/>
  <c r="T43" i="270"/>
  <c r="T42" i="270"/>
  <c r="T41" i="270"/>
  <c r="T40" i="270"/>
  <c r="T39" i="270"/>
  <c r="T38" i="270"/>
  <c r="T37" i="270"/>
  <c r="T36" i="270"/>
  <c r="T35" i="270"/>
  <c r="T34" i="270"/>
  <c r="T33" i="270"/>
  <c r="T32" i="270"/>
  <c r="T31" i="270"/>
  <c r="T28" i="270"/>
  <c r="T27" i="270"/>
  <c r="T26" i="270"/>
  <c r="T25" i="270"/>
  <c r="T24" i="270"/>
  <c r="T23" i="270"/>
  <c r="T22" i="270"/>
  <c r="T21" i="270"/>
  <c r="T20" i="270"/>
  <c r="T19" i="270"/>
  <c r="T18" i="270"/>
  <c r="T17" i="270"/>
  <c r="T16" i="270"/>
  <c r="T13" i="270"/>
  <c r="T12" i="270"/>
  <c r="T11" i="270"/>
  <c r="T10" i="270"/>
  <c r="T9" i="270"/>
  <c r="T8" i="270"/>
  <c r="T7" i="270"/>
  <c r="T6" i="270"/>
  <c r="T5" i="270"/>
  <c r="T4" i="270"/>
  <c r="J73" i="270"/>
  <c r="J72" i="270"/>
  <c r="J71" i="270"/>
  <c r="J70" i="270"/>
  <c r="J67" i="270"/>
  <c r="J66" i="270"/>
  <c r="J65" i="270"/>
  <c r="J64" i="270"/>
  <c r="J63" i="270"/>
  <c r="J62" i="270"/>
  <c r="J61" i="270"/>
  <c r="J60" i="270"/>
  <c r="J59" i="270"/>
  <c r="J58" i="270"/>
  <c r="J57" i="270"/>
  <c r="J56" i="270"/>
  <c r="J55" i="270"/>
  <c r="J54" i="270"/>
  <c r="J51" i="270"/>
  <c r="J50" i="270"/>
  <c r="J49" i="270"/>
  <c r="J48" i="270"/>
  <c r="J47" i="270"/>
  <c r="J46" i="270"/>
  <c r="J45" i="270"/>
  <c r="J44" i="270"/>
  <c r="J43" i="270"/>
  <c r="J42" i="270"/>
  <c r="J41" i="270"/>
  <c r="J40" i="270"/>
  <c r="J39" i="270"/>
  <c r="J36" i="270"/>
  <c r="J35" i="270"/>
  <c r="J34" i="270"/>
  <c r="J33" i="270"/>
  <c r="J32" i="270"/>
  <c r="J31" i="270"/>
  <c r="J30" i="270"/>
  <c r="J29" i="270"/>
  <c r="J28" i="270"/>
  <c r="J25" i="270"/>
  <c r="J24" i="270"/>
  <c r="J23" i="270"/>
  <c r="J22" i="270"/>
  <c r="J19" i="270"/>
  <c r="J18" i="270"/>
  <c r="J17" i="270"/>
  <c r="J16" i="270"/>
  <c r="J15" i="270"/>
  <c r="J14" i="270"/>
  <c r="J13" i="270"/>
  <c r="J12" i="270"/>
  <c r="J11" i="270"/>
  <c r="J10" i="270"/>
  <c r="J8" i="270"/>
  <c r="J7" i="270"/>
  <c r="J6" i="270"/>
  <c r="J5" i="270"/>
  <c r="J4" i="270"/>
  <c r="H63" i="270"/>
  <c r="H57" i="270"/>
  <c r="H56" i="270"/>
  <c r="H55" i="270"/>
  <c r="H54" i="270"/>
  <c r="H36" i="270"/>
  <c r="H35" i="270"/>
  <c r="H34" i="270"/>
  <c r="H33" i="270"/>
  <c r="H32" i="270"/>
  <c r="H31" i="270"/>
  <c r="H30" i="270"/>
  <c r="H29" i="270"/>
  <c r="H28" i="270"/>
  <c r="H25" i="270"/>
  <c r="H24" i="270"/>
  <c r="H19" i="270"/>
  <c r="G63" i="270"/>
  <c r="G57" i="270"/>
  <c r="G56" i="270"/>
  <c r="G55" i="270"/>
  <c r="G54" i="270"/>
  <c r="G36" i="270"/>
  <c r="G35" i="270"/>
  <c r="G34" i="270"/>
  <c r="G33" i="270"/>
  <c r="G32" i="270"/>
  <c r="G31" i="270"/>
  <c r="G30" i="270"/>
  <c r="G29" i="270"/>
  <c r="G28" i="270"/>
  <c r="G25" i="270"/>
  <c r="G24" i="270"/>
  <c r="G19" i="270"/>
  <c r="F63" i="270"/>
  <c r="F57" i="270"/>
  <c r="F56" i="270"/>
  <c r="F55" i="270"/>
  <c r="F54" i="270"/>
  <c r="F36" i="270"/>
  <c r="F35" i="270"/>
  <c r="F34" i="270"/>
  <c r="F33" i="270"/>
  <c r="F32" i="270"/>
  <c r="F31" i="270"/>
  <c r="F30" i="270"/>
  <c r="F29" i="270"/>
  <c r="F28" i="270"/>
  <c r="F25" i="270"/>
  <c r="F24" i="270"/>
  <c r="F19" i="270"/>
  <c r="E63" i="270"/>
  <c r="E57" i="270"/>
  <c r="E56" i="270"/>
  <c r="E55" i="270"/>
  <c r="E54" i="270"/>
  <c r="E36" i="270"/>
  <c r="E35" i="270"/>
  <c r="E34" i="270"/>
  <c r="E33" i="270"/>
  <c r="E32" i="270"/>
  <c r="E31" i="270"/>
  <c r="E30" i="270"/>
  <c r="E29" i="270"/>
  <c r="E28" i="270"/>
  <c r="E25" i="270"/>
  <c r="E24" i="270"/>
  <c r="E19" i="270"/>
  <c r="D63" i="270"/>
  <c r="D57" i="270"/>
  <c r="D56" i="270"/>
  <c r="D55" i="270"/>
  <c r="D54" i="270"/>
  <c r="D36" i="270"/>
  <c r="D35" i="270"/>
  <c r="D34" i="270"/>
  <c r="D33" i="270"/>
  <c r="D32" i="270"/>
  <c r="D31" i="270"/>
  <c r="D30" i="270"/>
  <c r="D29" i="270"/>
  <c r="D28" i="270"/>
  <c r="D25" i="270"/>
  <c r="D24" i="270"/>
  <c r="D19" i="270"/>
  <c r="H63" i="269"/>
  <c r="H57" i="269"/>
  <c r="H56" i="269"/>
  <c r="H55" i="269"/>
  <c r="H54" i="269"/>
  <c r="H36" i="269"/>
  <c r="H35" i="269"/>
  <c r="H34" i="269"/>
  <c r="H33" i="269"/>
  <c r="H32" i="269"/>
  <c r="H31" i="269"/>
  <c r="H30" i="269"/>
  <c r="H29" i="269"/>
  <c r="H28" i="269"/>
  <c r="H25" i="269"/>
  <c r="H24" i="269"/>
  <c r="H19" i="269"/>
  <c r="G63" i="269"/>
  <c r="G57" i="269"/>
  <c r="G56" i="269"/>
  <c r="G55" i="269"/>
  <c r="G54" i="269"/>
  <c r="G36" i="269"/>
  <c r="G35" i="269"/>
  <c r="G34" i="269"/>
  <c r="G33" i="269"/>
  <c r="G32" i="269"/>
  <c r="G31" i="269"/>
  <c r="G30" i="269"/>
  <c r="G29" i="269"/>
  <c r="G28" i="269"/>
  <c r="G25" i="269"/>
  <c r="G24" i="269"/>
  <c r="G19" i="269"/>
  <c r="F63" i="269"/>
  <c r="F57" i="269"/>
  <c r="F56" i="269"/>
  <c r="F55" i="269"/>
  <c r="F54" i="269"/>
  <c r="F36" i="269"/>
  <c r="F35" i="269"/>
  <c r="F34" i="269"/>
  <c r="F33" i="269"/>
  <c r="F32" i="269"/>
  <c r="F31" i="269"/>
  <c r="F30" i="269"/>
  <c r="F29" i="269"/>
  <c r="F28" i="269"/>
  <c r="F25" i="269"/>
  <c r="F24" i="269"/>
  <c r="F19" i="269"/>
  <c r="E63" i="269"/>
  <c r="E57" i="269"/>
  <c r="E56" i="269"/>
  <c r="E55" i="269"/>
  <c r="E54" i="269"/>
  <c r="E36" i="269"/>
  <c r="E35" i="269"/>
  <c r="E34" i="269"/>
  <c r="E33" i="269"/>
  <c r="E32" i="269"/>
  <c r="E31" i="269"/>
  <c r="E30" i="269"/>
  <c r="E29" i="269"/>
  <c r="E28" i="269"/>
  <c r="E25" i="269"/>
  <c r="E24" i="269"/>
  <c r="E19" i="269"/>
  <c r="D63" i="269"/>
  <c r="D57" i="269"/>
  <c r="D56" i="269"/>
  <c r="D55" i="269"/>
  <c r="D54" i="269"/>
  <c r="D36" i="269"/>
  <c r="D35" i="269"/>
  <c r="D34" i="269"/>
  <c r="D33" i="269"/>
  <c r="D32" i="269"/>
  <c r="D31" i="269"/>
  <c r="D30" i="269"/>
  <c r="D29" i="269"/>
  <c r="D28" i="269"/>
  <c r="D25" i="269"/>
  <c r="D24" i="269"/>
  <c r="D19" i="269"/>
  <c r="T69" i="269"/>
  <c r="T68" i="269"/>
  <c r="T67" i="269"/>
  <c r="T66" i="269"/>
  <c r="T65" i="269"/>
  <c r="T64" i="269"/>
  <c r="T63" i="269"/>
  <c r="T62" i="269"/>
  <c r="T61" i="269"/>
  <c r="T60" i="269"/>
  <c r="T59" i="269"/>
  <c r="T58" i="269"/>
  <c r="T57" i="269"/>
  <c r="T56" i="269"/>
  <c r="T55" i="269"/>
  <c r="T54" i="269"/>
  <c r="T53" i="269"/>
  <c r="T52" i="269"/>
  <c r="T51" i="269"/>
  <c r="T50" i="269"/>
  <c r="T49" i="269"/>
  <c r="T48" i="269"/>
  <c r="T47" i="269"/>
  <c r="T46" i="269"/>
  <c r="T45" i="269"/>
  <c r="T44" i="269"/>
  <c r="T43" i="269"/>
  <c r="T42" i="269"/>
  <c r="T41" i="269"/>
  <c r="T40" i="269"/>
  <c r="T39" i="269"/>
  <c r="T38" i="269"/>
  <c r="T37" i="269"/>
  <c r="T36" i="269"/>
  <c r="T35" i="269"/>
  <c r="T34" i="269"/>
  <c r="T33" i="269"/>
  <c r="T32" i="269"/>
  <c r="T31" i="269"/>
  <c r="T28" i="269"/>
  <c r="T27" i="269"/>
  <c r="T26" i="269"/>
  <c r="T25" i="269"/>
  <c r="T24" i="269"/>
  <c r="T23" i="269"/>
  <c r="T22" i="269"/>
  <c r="T21" i="269"/>
  <c r="T20" i="269"/>
  <c r="T19" i="269"/>
  <c r="T18" i="269"/>
  <c r="T17" i="269"/>
  <c r="T16" i="269"/>
  <c r="T13" i="269"/>
  <c r="T12" i="269"/>
  <c r="T11" i="269"/>
  <c r="T10" i="269"/>
  <c r="T9" i="269"/>
  <c r="T8" i="269"/>
  <c r="T7" i="269"/>
  <c r="T6" i="269"/>
  <c r="T5" i="269"/>
  <c r="T4" i="269"/>
  <c r="J73" i="269"/>
  <c r="J72" i="269"/>
  <c r="J71" i="269"/>
  <c r="J70" i="269"/>
  <c r="J67" i="269"/>
  <c r="J66" i="269"/>
  <c r="J65" i="269"/>
  <c r="J64" i="269"/>
  <c r="J63" i="269"/>
  <c r="J62" i="269"/>
  <c r="J61" i="269"/>
  <c r="J60" i="269"/>
  <c r="J59" i="269"/>
  <c r="J58" i="269"/>
  <c r="J57" i="269"/>
  <c r="J56" i="269"/>
  <c r="J55" i="269"/>
  <c r="J54" i="269"/>
  <c r="J51" i="269"/>
  <c r="J50" i="269"/>
  <c r="J49" i="269"/>
  <c r="J48" i="269"/>
  <c r="J47" i="269"/>
  <c r="J46" i="269"/>
  <c r="J45" i="269"/>
  <c r="J44" i="269"/>
  <c r="J43" i="269"/>
  <c r="J42" i="269"/>
  <c r="J41" i="269"/>
  <c r="J40" i="269"/>
  <c r="J39" i="269"/>
  <c r="J36" i="269"/>
  <c r="J35" i="269"/>
  <c r="J34" i="269"/>
  <c r="J33" i="269"/>
  <c r="J32" i="269"/>
  <c r="J31" i="269"/>
  <c r="J30" i="269"/>
  <c r="J29" i="269"/>
  <c r="J28" i="269"/>
  <c r="J25" i="269"/>
  <c r="J24" i="269"/>
  <c r="J23" i="269"/>
  <c r="J22" i="269"/>
  <c r="J19" i="269"/>
  <c r="J18" i="269"/>
  <c r="J17" i="269"/>
  <c r="J16" i="269"/>
  <c r="J15" i="269"/>
  <c r="J14" i="269"/>
  <c r="J13" i="269"/>
  <c r="J12" i="269"/>
  <c r="J11" i="269"/>
  <c r="J10" i="269"/>
  <c r="J8" i="269"/>
  <c r="J7" i="269"/>
  <c r="J6" i="269"/>
  <c r="J5" i="269"/>
  <c r="J4" i="269"/>
  <c r="T69" i="268"/>
  <c r="T68" i="268"/>
  <c r="T67" i="268"/>
  <c r="T66" i="268"/>
  <c r="T65" i="268"/>
  <c r="T64" i="268"/>
  <c r="T63" i="268"/>
  <c r="T62" i="268"/>
  <c r="T61" i="268"/>
  <c r="T60" i="268"/>
  <c r="T59" i="268"/>
  <c r="T58" i="268"/>
  <c r="T57" i="268"/>
  <c r="T56" i="268"/>
  <c r="T55" i="268"/>
  <c r="T54" i="268"/>
  <c r="T53" i="268"/>
  <c r="T52" i="268"/>
  <c r="T51" i="268"/>
  <c r="T50" i="268"/>
  <c r="T49" i="268"/>
  <c r="T48" i="268"/>
  <c r="T47" i="268"/>
  <c r="T46" i="268"/>
  <c r="T45" i="268"/>
  <c r="T44" i="268"/>
  <c r="T43" i="268"/>
  <c r="T42" i="268"/>
  <c r="T41" i="268"/>
  <c r="T40" i="268"/>
  <c r="T39" i="268"/>
  <c r="T38" i="268"/>
  <c r="T37" i="268"/>
  <c r="T36" i="268"/>
  <c r="T35" i="268"/>
  <c r="T34" i="268"/>
  <c r="T33" i="268"/>
  <c r="T32" i="268"/>
  <c r="T31" i="268"/>
  <c r="T28" i="268"/>
  <c r="T27" i="268"/>
  <c r="T26" i="268"/>
  <c r="T25" i="268"/>
  <c r="T24" i="268"/>
  <c r="T23" i="268"/>
  <c r="T22" i="268"/>
  <c r="T21" i="268"/>
  <c r="T20" i="268"/>
  <c r="T19" i="268"/>
  <c r="T18" i="268"/>
  <c r="T17" i="268"/>
  <c r="T16" i="268"/>
  <c r="T13" i="268"/>
  <c r="T12" i="268"/>
  <c r="T11" i="268"/>
  <c r="T10" i="268"/>
  <c r="T9" i="268"/>
  <c r="T8" i="268"/>
  <c r="T7" i="268"/>
  <c r="T6" i="268"/>
  <c r="T5" i="268"/>
  <c r="T4" i="268"/>
  <c r="J73" i="268"/>
  <c r="J72" i="268"/>
  <c r="J71" i="268"/>
  <c r="J70" i="268"/>
  <c r="J67" i="268"/>
  <c r="J66" i="268"/>
  <c r="J65" i="268"/>
  <c r="J64" i="268"/>
  <c r="J63" i="268"/>
  <c r="J62" i="268"/>
  <c r="J61" i="268"/>
  <c r="J60" i="268"/>
  <c r="J59" i="268"/>
  <c r="J58" i="268"/>
  <c r="J57" i="268"/>
  <c r="J56" i="268"/>
  <c r="J55" i="268"/>
  <c r="J54" i="268"/>
  <c r="J51" i="268"/>
  <c r="J50" i="268"/>
  <c r="J49" i="268"/>
  <c r="J48" i="268"/>
  <c r="J47" i="268"/>
  <c r="J46" i="268"/>
  <c r="J45" i="268"/>
  <c r="J44" i="268"/>
  <c r="J43" i="268"/>
  <c r="J42" i="268"/>
  <c r="J41" i="268"/>
  <c r="J40" i="268"/>
  <c r="J39" i="268"/>
  <c r="J36" i="268"/>
  <c r="J35" i="268"/>
  <c r="J34" i="268"/>
  <c r="J33" i="268"/>
  <c r="J32" i="268"/>
  <c r="J31" i="268"/>
  <c r="J30" i="268"/>
  <c r="J29" i="268"/>
  <c r="J28" i="268"/>
  <c r="J25" i="268"/>
  <c r="J24" i="268"/>
  <c r="J23" i="268"/>
  <c r="J22" i="268"/>
  <c r="J19" i="268"/>
  <c r="J18" i="268"/>
  <c r="J17" i="268"/>
  <c r="J16" i="268"/>
  <c r="J15" i="268"/>
  <c r="J14" i="268"/>
  <c r="J13" i="268"/>
  <c r="J12" i="268"/>
  <c r="J11" i="268"/>
  <c r="J10" i="268"/>
  <c r="J8" i="268"/>
  <c r="J7" i="268"/>
  <c r="J6" i="268"/>
  <c r="J5" i="268"/>
  <c r="J4" i="268"/>
  <c r="H63" i="268"/>
  <c r="H57" i="268"/>
  <c r="H56" i="268"/>
  <c r="H55" i="268"/>
  <c r="H54" i="268"/>
  <c r="H36" i="268"/>
  <c r="H35" i="268"/>
  <c r="H34" i="268"/>
  <c r="H33" i="268"/>
  <c r="H32" i="268"/>
  <c r="H31" i="268"/>
  <c r="H30" i="268"/>
  <c r="H29" i="268"/>
  <c r="H28" i="268"/>
  <c r="H25" i="268"/>
  <c r="H24" i="268"/>
  <c r="H19" i="268"/>
  <c r="G63" i="268"/>
  <c r="G57" i="268"/>
  <c r="G56" i="268"/>
  <c r="G55" i="268"/>
  <c r="G54" i="268"/>
  <c r="G36" i="268"/>
  <c r="G35" i="268"/>
  <c r="G34" i="268"/>
  <c r="G33" i="268"/>
  <c r="G32" i="268"/>
  <c r="G31" i="268"/>
  <c r="G30" i="268"/>
  <c r="G29" i="268"/>
  <c r="G28" i="268"/>
  <c r="G25" i="268"/>
  <c r="G24" i="268"/>
  <c r="G19" i="268"/>
  <c r="F63" i="268"/>
  <c r="F57" i="268"/>
  <c r="F56" i="268"/>
  <c r="F55" i="268"/>
  <c r="F54" i="268"/>
  <c r="F36" i="268"/>
  <c r="F35" i="268"/>
  <c r="F34" i="268"/>
  <c r="F33" i="268"/>
  <c r="F32" i="268"/>
  <c r="F31" i="268"/>
  <c r="F30" i="268"/>
  <c r="F29" i="268"/>
  <c r="F28" i="268"/>
  <c r="F25" i="268"/>
  <c r="F24" i="268"/>
  <c r="F19" i="268"/>
  <c r="E63" i="268"/>
  <c r="E57" i="268"/>
  <c r="E56" i="268"/>
  <c r="E55" i="268"/>
  <c r="E54" i="268"/>
  <c r="E36" i="268"/>
  <c r="E35" i="268"/>
  <c r="E34" i="268"/>
  <c r="E33" i="268"/>
  <c r="E32" i="268"/>
  <c r="E31" i="268"/>
  <c r="E30" i="268"/>
  <c r="E29" i="268"/>
  <c r="E28" i="268"/>
  <c r="E25" i="268"/>
  <c r="E24" i="268"/>
  <c r="E19" i="268"/>
  <c r="D63" i="268"/>
  <c r="D57" i="268"/>
  <c r="D56" i="268"/>
  <c r="D55" i="268"/>
  <c r="D54" i="268"/>
  <c r="D36" i="268"/>
  <c r="D35" i="268"/>
  <c r="D34" i="268"/>
  <c r="D33" i="268"/>
  <c r="D32" i="268"/>
  <c r="D31" i="268"/>
  <c r="D30" i="268"/>
  <c r="D29" i="268"/>
  <c r="D28" i="268"/>
  <c r="D25" i="268"/>
  <c r="D24" i="268"/>
  <c r="D19" i="268"/>
  <c r="H63" i="267"/>
  <c r="H57" i="267"/>
  <c r="H56" i="267"/>
  <c r="H55" i="267"/>
  <c r="H54" i="267"/>
  <c r="H36" i="267"/>
  <c r="H35" i="267"/>
  <c r="H34" i="267"/>
  <c r="H33" i="267"/>
  <c r="H32" i="267"/>
  <c r="H31" i="267"/>
  <c r="H30" i="267"/>
  <c r="H29" i="267"/>
  <c r="H28" i="267"/>
  <c r="H25" i="267"/>
  <c r="H24" i="267"/>
  <c r="H19" i="267"/>
  <c r="G63" i="267"/>
  <c r="G57" i="267"/>
  <c r="G56" i="267"/>
  <c r="G55" i="267"/>
  <c r="G54" i="267"/>
  <c r="G36" i="267"/>
  <c r="G35" i="267"/>
  <c r="G34" i="267"/>
  <c r="G33" i="267"/>
  <c r="G32" i="267"/>
  <c r="G31" i="267"/>
  <c r="G30" i="267"/>
  <c r="G29" i="267"/>
  <c r="G28" i="267"/>
  <c r="G25" i="267"/>
  <c r="G24" i="267"/>
  <c r="G19" i="267"/>
  <c r="F63" i="267"/>
  <c r="F57" i="267"/>
  <c r="F56" i="267"/>
  <c r="F55" i="267"/>
  <c r="F54" i="267"/>
  <c r="F36" i="267"/>
  <c r="F35" i="267"/>
  <c r="F34" i="267"/>
  <c r="F33" i="267"/>
  <c r="F32" i="267"/>
  <c r="F31" i="267"/>
  <c r="F30" i="267"/>
  <c r="F29" i="267"/>
  <c r="F28" i="267"/>
  <c r="F25" i="267"/>
  <c r="F24" i="267"/>
  <c r="F19" i="267"/>
  <c r="E63" i="267"/>
  <c r="E57" i="267"/>
  <c r="E56" i="267"/>
  <c r="E55" i="267"/>
  <c r="E54" i="267"/>
  <c r="E36" i="267"/>
  <c r="E35" i="267"/>
  <c r="E34" i="267"/>
  <c r="E33" i="267"/>
  <c r="E32" i="267"/>
  <c r="E31" i="267"/>
  <c r="E30" i="267"/>
  <c r="E29" i="267"/>
  <c r="E28" i="267"/>
  <c r="E25" i="267"/>
  <c r="E24" i="267"/>
  <c r="E19" i="267"/>
  <c r="D63" i="267"/>
  <c r="D57" i="267"/>
  <c r="D56" i="267"/>
  <c r="D55" i="267"/>
  <c r="D54" i="267"/>
  <c r="D36" i="267"/>
  <c r="D35" i="267"/>
  <c r="D34" i="267"/>
  <c r="D33" i="267"/>
  <c r="D32" i="267"/>
  <c r="D31" i="267"/>
  <c r="D30" i="267"/>
  <c r="D29" i="267"/>
  <c r="D28" i="267"/>
  <c r="D25" i="267"/>
  <c r="D24" i="267"/>
  <c r="D19" i="267"/>
  <c r="T69" i="267"/>
  <c r="T68" i="267"/>
  <c r="T67" i="267"/>
  <c r="T66" i="267"/>
  <c r="T65" i="267"/>
  <c r="T64" i="267"/>
  <c r="T63" i="267"/>
  <c r="T62" i="267"/>
  <c r="T61" i="267"/>
  <c r="T60" i="267"/>
  <c r="T59" i="267"/>
  <c r="T58" i="267"/>
  <c r="T57" i="267"/>
  <c r="T56" i="267"/>
  <c r="T55" i="267"/>
  <c r="T54" i="267"/>
  <c r="T53" i="267"/>
  <c r="T52" i="267"/>
  <c r="T51" i="267"/>
  <c r="T50" i="267"/>
  <c r="T49" i="267"/>
  <c r="T48" i="267"/>
  <c r="T47" i="267"/>
  <c r="T46" i="267"/>
  <c r="T45" i="267"/>
  <c r="T44" i="267"/>
  <c r="T43" i="267"/>
  <c r="T42" i="267"/>
  <c r="T41" i="267"/>
  <c r="T40" i="267"/>
  <c r="T39" i="267"/>
  <c r="T38" i="267"/>
  <c r="T37" i="267"/>
  <c r="T36" i="267"/>
  <c r="T35" i="267"/>
  <c r="T34" i="267"/>
  <c r="T33" i="267"/>
  <c r="T32" i="267"/>
  <c r="T31" i="267"/>
  <c r="T28" i="267"/>
  <c r="T27" i="267"/>
  <c r="T26" i="267"/>
  <c r="T25" i="267"/>
  <c r="T24" i="267"/>
  <c r="T23" i="267"/>
  <c r="T22" i="267"/>
  <c r="T21" i="267"/>
  <c r="T20" i="267"/>
  <c r="T19" i="267"/>
  <c r="T18" i="267"/>
  <c r="T17" i="267"/>
  <c r="T16" i="267"/>
  <c r="T13" i="267"/>
  <c r="T12" i="267"/>
  <c r="T11" i="267"/>
  <c r="T10" i="267"/>
  <c r="T9" i="267"/>
  <c r="T8" i="267"/>
  <c r="T7" i="267"/>
  <c r="T6" i="267"/>
  <c r="T5" i="267"/>
  <c r="T4" i="267"/>
  <c r="J73" i="267"/>
  <c r="J72" i="267"/>
  <c r="J71" i="267"/>
  <c r="J70" i="267"/>
  <c r="J67" i="267"/>
  <c r="J66" i="267"/>
  <c r="J65" i="267"/>
  <c r="J64" i="267"/>
  <c r="J63" i="267"/>
  <c r="J62" i="267"/>
  <c r="J61" i="267"/>
  <c r="J60" i="267"/>
  <c r="J59" i="267"/>
  <c r="J58" i="267"/>
  <c r="J57" i="267"/>
  <c r="J56" i="267"/>
  <c r="J55" i="267"/>
  <c r="J54" i="267"/>
  <c r="J51" i="267"/>
  <c r="J50" i="267"/>
  <c r="J49" i="267"/>
  <c r="J48" i="267"/>
  <c r="J47" i="267"/>
  <c r="J46" i="267"/>
  <c r="J45" i="267"/>
  <c r="J44" i="267"/>
  <c r="J43" i="267"/>
  <c r="J42" i="267"/>
  <c r="J41" i="267"/>
  <c r="J40" i="267"/>
  <c r="J39" i="267"/>
  <c r="J36" i="267"/>
  <c r="J35" i="267"/>
  <c r="J34" i="267"/>
  <c r="J33" i="267"/>
  <c r="J32" i="267"/>
  <c r="J31" i="267"/>
  <c r="J30" i="267"/>
  <c r="J29" i="267"/>
  <c r="J28" i="267"/>
  <c r="J25" i="267"/>
  <c r="J24" i="267"/>
  <c r="J23" i="267"/>
  <c r="J22" i="267"/>
  <c r="J19" i="267"/>
  <c r="J18" i="267"/>
  <c r="J17" i="267"/>
  <c r="J16" i="267"/>
  <c r="J15" i="267"/>
  <c r="J14" i="267"/>
  <c r="J13" i="267"/>
  <c r="J12" i="267"/>
  <c r="J11" i="267"/>
  <c r="J10" i="267"/>
  <c r="J8" i="267"/>
  <c r="J7" i="267"/>
  <c r="J6" i="267"/>
  <c r="J5" i="267"/>
  <c r="J4" i="267"/>
  <c r="J73" i="266"/>
  <c r="J72" i="266"/>
  <c r="J71" i="266"/>
  <c r="J70" i="266"/>
  <c r="J67" i="266"/>
  <c r="J66" i="266"/>
  <c r="J65" i="266"/>
  <c r="J64" i="266"/>
  <c r="J63" i="266"/>
  <c r="J62" i="266"/>
  <c r="J61" i="266"/>
  <c r="J60" i="266"/>
  <c r="J59" i="266"/>
  <c r="J58" i="266"/>
  <c r="J57" i="266"/>
  <c r="J56" i="266"/>
  <c r="J55" i="266"/>
  <c r="J54" i="266"/>
  <c r="J51" i="266"/>
  <c r="J50" i="266"/>
  <c r="J49" i="266"/>
  <c r="J48" i="266"/>
  <c r="J47" i="266"/>
  <c r="J46" i="266"/>
  <c r="J45" i="266"/>
  <c r="J44" i="266"/>
  <c r="J43" i="266"/>
  <c r="J42" i="266"/>
  <c r="J41" i="266"/>
  <c r="J40" i="266"/>
  <c r="J39" i="266"/>
  <c r="J36" i="266"/>
  <c r="J35" i="266"/>
  <c r="J34" i="266"/>
  <c r="J33" i="266"/>
  <c r="J32" i="266"/>
  <c r="J31" i="266"/>
  <c r="J30" i="266"/>
  <c r="J29" i="266"/>
  <c r="J28" i="266"/>
  <c r="J25" i="266"/>
  <c r="J24" i="266"/>
  <c r="J23" i="266"/>
  <c r="J22" i="266"/>
  <c r="J19" i="266"/>
  <c r="J18" i="266"/>
  <c r="J17" i="266"/>
  <c r="J16" i="266"/>
  <c r="J15" i="266"/>
  <c r="J14" i="266"/>
  <c r="J13" i="266"/>
  <c r="J12" i="266"/>
  <c r="J11" i="266"/>
  <c r="J10" i="266"/>
  <c r="J8" i="266"/>
  <c r="J7" i="266"/>
  <c r="J6" i="266"/>
  <c r="J5" i="266"/>
  <c r="J4" i="266"/>
  <c r="T69" i="266"/>
  <c r="T68" i="266"/>
  <c r="T67" i="266"/>
  <c r="T66" i="266"/>
  <c r="T65" i="266"/>
  <c r="T64" i="266"/>
  <c r="T63" i="266"/>
  <c r="T62" i="266"/>
  <c r="T61" i="266"/>
  <c r="T60" i="266"/>
  <c r="T59" i="266"/>
  <c r="T58" i="266"/>
  <c r="T57" i="266"/>
  <c r="T56" i="266"/>
  <c r="T55" i="266"/>
  <c r="T54" i="266"/>
  <c r="T53" i="266"/>
  <c r="T52" i="266"/>
  <c r="T51" i="266"/>
  <c r="T50" i="266"/>
  <c r="T49" i="266"/>
  <c r="T48" i="266"/>
  <c r="T47" i="266"/>
  <c r="T46" i="266"/>
  <c r="T45" i="266"/>
  <c r="T44" i="266"/>
  <c r="T43" i="266"/>
  <c r="T42" i="266"/>
  <c r="T41" i="266"/>
  <c r="T40" i="266"/>
  <c r="T39" i="266"/>
  <c r="T38" i="266"/>
  <c r="T37" i="266"/>
  <c r="T36" i="266"/>
  <c r="T35" i="266"/>
  <c r="T34" i="266"/>
  <c r="T33" i="266"/>
  <c r="T32" i="266"/>
  <c r="T31" i="266"/>
  <c r="T28" i="266"/>
  <c r="T27" i="266"/>
  <c r="T26" i="266"/>
  <c r="T25" i="266"/>
  <c r="T24" i="266"/>
  <c r="T23" i="266"/>
  <c r="T22" i="266"/>
  <c r="T21" i="266"/>
  <c r="T20" i="266"/>
  <c r="T19" i="266"/>
  <c r="T18" i="266"/>
  <c r="T17" i="266"/>
  <c r="T16" i="266"/>
  <c r="T13" i="266"/>
  <c r="T12" i="266"/>
  <c r="T11" i="266"/>
  <c r="T10" i="266"/>
  <c r="T9" i="266"/>
  <c r="T8" i="266"/>
  <c r="T7" i="266"/>
  <c r="T6" i="266"/>
  <c r="T5" i="266"/>
  <c r="T4" i="266"/>
  <c r="H63" i="266"/>
  <c r="H57" i="266"/>
  <c r="H56" i="266"/>
  <c r="H55" i="266"/>
  <c r="H54" i="266"/>
  <c r="H36" i="266"/>
  <c r="H35" i="266"/>
  <c r="H34" i="266"/>
  <c r="H33" i="266"/>
  <c r="H32" i="266"/>
  <c r="H31" i="266"/>
  <c r="H30" i="266"/>
  <c r="H29" i="266"/>
  <c r="H28" i="266"/>
  <c r="H25" i="266"/>
  <c r="H24" i="266"/>
  <c r="H19" i="266"/>
  <c r="G63" i="266"/>
  <c r="G57" i="266"/>
  <c r="G56" i="266"/>
  <c r="G55" i="266"/>
  <c r="G54" i="266"/>
  <c r="G36" i="266"/>
  <c r="G35" i="266"/>
  <c r="G34" i="266"/>
  <c r="G33" i="266"/>
  <c r="G32" i="266"/>
  <c r="G31" i="266"/>
  <c r="G30" i="266"/>
  <c r="G29" i="266"/>
  <c r="G28" i="266"/>
  <c r="G25" i="266"/>
  <c r="G24" i="266"/>
  <c r="G19" i="266"/>
  <c r="F63" i="266"/>
  <c r="F57" i="266"/>
  <c r="F56" i="266"/>
  <c r="F55" i="266"/>
  <c r="F54" i="266"/>
  <c r="F36" i="266"/>
  <c r="F35" i="266"/>
  <c r="F34" i="266"/>
  <c r="F33" i="266"/>
  <c r="F32" i="266"/>
  <c r="F31" i="266"/>
  <c r="F30" i="266"/>
  <c r="F29" i="266"/>
  <c r="F28" i="266"/>
  <c r="F25" i="266"/>
  <c r="F24" i="266"/>
  <c r="F19" i="266"/>
  <c r="E63" i="266"/>
  <c r="E57" i="266"/>
  <c r="E56" i="266"/>
  <c r="E55" i="266"/>
  <c r="E54" i="266"/>
  <c r="E36" i="266"/>
  <c r="E35" i="266"/>
  <c r="E34" i="266"/>
  <c r="E33" i="266"/>
  <c r="E32" i="266"/>
  <c r="E31" i="266"/>
  <c r="E30" i="266"/>
  <c r="E29" i="266"/>
  <c r="E28" i="266"/>
  <c r="E25" i="266"/>
  <c r="E24" i="266"/>
  <c r="E19" i="266"/>
  <c r="D63" i="266"/>
  <c r="D57" i="266"/>
  <c r="D56" i="266"/>
  <c r="D55" i="266"/>
  <c r="D54" i="266"/>
  <c r="D36" i="266"/>
  <c r="D35" i="266"/>
  <c r="D34" i="266"/>
  <c r="D33" i="266"/>
  <c r="D32" i="266"/>
  <c r="D31" i="266"/>
  <c r="D30" i="266"/>
  <c r="D29" i="266"/>
  <c r="D28" i="266"/>
  <c r="D25" i="266"/>
  <c r="D24" i="266"/>
  <c r="D19" i="266"/>
  <c r="H63" i="265"/>
  <c r="H57" i="265"/>
  <c r="H56" i="265"/>
  <c r="H55" i="265"/>
  <c r="H54" i="265"/>
  <c r="H36" i="265"/>
  <c r="H35" i="265"/>
  <c r="H34" i="265"/>
  <c r="H33" i="265"/>
  <c r="H32" i="265"/>
  <c r="H31" i="265"/>
  <c r="H30" i="265"/>
  <c r="H29" i="265"/>
  <c r="H28" i="265"/>
  <c r="H25" i="265"/>
  <c r="H24" i="265"/>
  <c r="H19" i="265"/>
  <c r="G63" i="265"/>
  <c r="G57" i="265"/>
  <c r="G56" i="265"/>
  <c r="G55" i="265"/>
  <c r="G54" i="265"/>
  <c r="G36" i="265"/>
  <c r="G35" i="265"/>
  <c r="G34" i="265"/>
  <c r="G33" i="265"/>
  <c r="G32" i="265"/>
  <c r="G31" i="265"/>
  <c r="G30" i="265"/>
  <c r="G29" i="265"/>
  <c r="G28" i="265"/>
  <c r="G25" i="265"/>
  <c r="G24" i="265"/>
  <c r="G19" i="265"/>
  <c r="F63" i="265"/>
  <c r="F57" i="265"/>
  <c r="F56" i="265"/>
  <c r="F55" i="265"/>
  <c r="F54" i="265"/>
  <c r="F36" i="265"/>
  <c r="F35" i="265"/>
  <c r="F34" i="265"/>
  <c r="F33" i="265"/>
  <c r="F32" i="265"/>
  <c r="F31" i="265"/>
  <c r="F30" i="265"/>
  <c r="F29" i="265"/>
  <c r="F28" i="265"/>
  <c r="F25" i="265"/>
  <c r="F24" i="265"/>
  <c r="F19" i="265"/>
  <c r="E63" i="265"/>
  <c r="E57" i="265"/>
  <c r="E56" i="265"/>
  <c r="E55" i="265"/>
  <c r="E54" i="265"/>
  <c r="E36" i="265"/>
  <c r="E35" i="265"/>
  <c r="E34" i="265"/>
  <c r="E33" i="265"/>
  <c r="E32" i="265"/>
  <c r="E31" i="265"/>
  <c r="E30" i="265"/>
  <c r="E29" i="265"/>
  <c r="E28" i="265"/>
  <c r="E25" i="265"/>
  <c r="E24" i="265"/>
  <c r="E19" i="265"/>
  <c r="D63" i="265"/>
  <c r="D57" i="265"/>
  <c r="D56" i="265"/>
  <c r="D55" i="265"/>
  <c r="D54" i="265"/>
  <c r="D36" i="265"/>
  <c r="D35" i="265"/>
  <c r="D34" i="265"/>
  <c r="D33" i="265"/>
  <c r="D32" i="265"/>
  <c r="D31" i="265"/>
  <c r="D30" i="265"/>
  <c r="D29" i="265"/>
  <c r="D28" i="265"/>
  <c r="D25" i="265"/>
  <c r="D24" i="265"/>
  <c r="D19" i="265"/>
  <c r="J73" i="265"/>
  <c r="J72" i="265"/>
  <c r="J71" i="265"/>
  <c r="J70" i="265"/>
  <c r="J67" i="265"/>
  <c r="J66" i="265"/>
  <c r="J65" i="265"/>
  <c r="J64" i="265"/>
  <c r="J63" i="265"/>
  <c r="J62" i="265"/>
  <c r="J61" i="265"/>
  <c r="J60" i="265"/>
  <c r="J59" i="265"/>
  <c r="J58" i="265"/>
  <c r="J57" i="265"/>
  <c r="J56" i="265"/>
  <c r="J55" i="265"/>
  <c r="J54" i="265"/>
  <c r="J51" i="265"/>
  <c r="J50" i="265"/>
  <c r="J49" i="265"/>
  <c r="J48" i="265"/>
  <c r="J47" i="265"/>
  <c r="J46" i="265"/>
  <c r="J45" i="265"/>
  <c r="J44" i="265"/>
  <c r="J43" i="265"/>
  <c r="J42" i="265"/>
  <c r="J41" i="265"/>
  <c r="J40" i="265"/>
  <c r="J39" i="265"/>
  <c r="J36" i="265"/>
  <c r="J35" i="265"/>
  <c r="J34" i="265"/>
  <c r="J33" i="265"/>
  <c r="J32" i="265"/>
  <c r="J31" i="265"/>
  <c r="J30" i="265"/>
  <c r="J29" i="265"/>
  <c r="J28" i="265"/>
  <c r="J25" i="265"/>
  <c r="J24" i="265"/>
  <c r="J23" i="265"/>
  <c r="J22" i="265"/>
  <c r="J19" i="265"/>
  <c r="J18" i="265"/>
  <c r="J17" i="265"/>
  <c r="J16" i="265"/>
  <c r="J15" i="265"/>
  <c r="J14" i="265"/>
  <c r="J13" i="265"/>
  <c r="J12" i="265"/>
  <c r="J11" i="265"/>
  <c r="J10" i="265"/>
  <c r="J8" i="265"/>
  <c r="J7" i="265"/>
  <c r="J6" i="265"/>
  <c r="J5" i="265"/>
  <c r="J4" i="265"/>
  <c r="T69" i="265"/>
  <c r="T68" i="265"/>
  <c r="T67" i="265"/>
  <c r="T66" i="265"/>
  <c r="T65" i="265"/>
  <c r="T64" i="265"/>
  <c r="T63" i="265"/>
  <c r="T62" i="265"/>
  <c r="T61" i="265"/>
  <c r="T60" i="265"/>
  <c r="T59" i="265"/>
  <c r="T58" i="265"/>
  <c r="T57" i="265"/>
  <c r="T56" i="265"/>
  <c r="T55" i="265"/>
  <c r="T54" i="265"/>
  <c r="T53" i="265"/>
  <c r="T52" i="265"/>
  <c r="T51" i="265"/>
  <c r="T50" i="265"/>
  <c r="T49" i="265"/>
  <c r="T48" i="265"/>
  <c r="T47" i="265"/>
  <c r="T46" i="265"/>
  <c r="T45" i="265"/>
  <c r="T44" i="265"/>
  <c r="T43" i="265"/>
  <c r="T42" i="265"/>
  <c r="T41" i="265"/>
  <c r="T40" i="265"/>
  <c r="T39" i="265"/>
  <c r="T38" i="265"/>
  <c r="T37" i="265"/>
  <c r="T36" i="265"/>
  <c r="T35" i="265"/>
  <c r="T34" i="265"/>
  <c r="T33" i="265"/>
  <c r="T32" i="265"/>
  <c r="T31" i="265"/>
  <c r="T28" i="265"/>
  <c r="T27" i="265"/>
  <c r="T26" i="265"/>
  <c r="T25" i="265"/>
  <c r="T24" i="265"/>
  <c r="T23" i="265"/>
  <c r="T22" i="265"/>
  <c r="T21" i="265"/>
  <c r="T20" i="265"/>
  <c r="T19" i="265"/>
  <c r="T18" i="265"/>
  <c r="T17" i="265"/>
  <c r="T16" i="265"/>
  <c r="T13" i="265"/>
  <c r="T12" i="265"/>
  <c r="T11" i="265"/>
  <c r="T10" i="265"/>
  <c r="T9" i="265"/>
  <c r="T8" i="265"/>
  <c r="T7" i="265"/>
  <c r="T6" i="265"/>
  <c r="T5" i="265"/>
  <c r="T4" i="265"/>
  <c r="J73" i="264"/>
  <c r="J72" i="264"/>
  <c r="J71" i="264"/>
  <c r="J70" i="264"/>
  <c r="J67" i="264"/>
  <c r="J66" i="264"/>
  <c r="J65" i="264"/>
  <c r="J64" i="264"/>
  <c r="J63" i="264"/>
  <c r="J62" i="264"/>
  <c r="J61" i="264"/>
  <c r="J60" i="264"/>
  <c r="J59" i="264"/>
  <c r="J58" i="264"/>
  <c r="J57" i="264"/>
  <c r="J56" i="264"/>
  <c r="J55" i="264"/>
  <c r="J54" i="264"/>
  <c r="J51" i="264"/>
  <c r="J50" i="264"/>
  <c r="J49" i="264"/>
  <c r="J48" i="264"/>
  <c r="J47" i="264"/>
  <c r="J46" i="264"/>
  <c r="J45" i="264"/>
  <c r="J44" i="264"/>
  <c r="J43" i="264"/>
  <c r="J42" i="264"/>
  <c r="J41" i="264"/>
  <c r="J40" i="264"/>
  <c r="J39" i="264"/>
  <c r="J36" i="264"/>
  <c r="J35" i="264"/>
  <c r="J34" i="264"/>
  <c r="J33" i="264"/>
  <c r="J32" i="264"/>
  <c r="J31" i="264"/>
  <c r="J30" i="264"/>
  <c r="J29" i="264"/>
  <c r="J28" i="264"/>
  <c r="J25" i="264"/>
  <c r="J24" i="264"/>
  <c r="J23" i="264"/>
  <c r="J22" i="264"/>
  <c r="J19" i="264"/>
  <c r="J18" i="264"/>
  <c r="J17" i="264"/>
  <c r="J16" i="264"/>
  <c r="J15" i="264"/>
  <c r="J14" i="264"/>
  <c r="J13" i="264"/>
  <c r="J12" i="264"/>
  <c r="J11" i="264"/>
  <c r="J10" i="264"/>
  <c r="J8" i="264"/>
  <c r="J7" i="264"/>
  <c r="J6" i="264"/>
  <c r="J5" i="264"/>
  <c r="J4" i="264"/>
  <c r="T69" i="264"/>
  <c r="T68" i="264"/>
  <c r="T67" i="264"/>
  <c r="T66" i="264"/>
  <c r="T65" i="264"/>
  <c r="T64" i="264"/>
  <c r="T63" i="264"/>
  <c r="T62" i="264"/>
  <c r="T61" i="264"/>
  <c r="T60" i="264"/>
  <c r="T59" i="264"/>
  <c r="T58" i="264"/>
  <c r="T57" i="264"/>
  <c r="T56" i="264"/>
  <c r="T55" i="264"/>
  <c r="T54" i="264"/>
  <c r="T53" i="264"/>
  <c r="T52" i="264"/>
  <c r="T51" i="264"/>
  <c r="T50" i="264"/>
  <c r="T49" i="264"/>
  <c r="T48" i="264"/>
  <c r="T47" i="264"/>
  <c r="T46" i="264"/>
  <c r="T45" i="264"/>
  <c r="T44" i="264"/>
  <c r="T43" i="264"/>
  <c r="T42" i="264"/>
  <c r="T41" i="264"/>
  <c r="T40" i="264"/>
  <c r="T39" i="264"/>
  <c r="T38" i="264"/>
  <c r="T37" i="264"/>
  <c r="T36" i="264"/>
  <c r="T35" i="264"/>
  <c r="T34" i="264"/>
  <c r="T33" i="264"/>
  <c r="T32" i="264"/>
  <c r="T31" i="264"/>
  <c r="T28" i="264"/>
  <c r="T27" i="264"/>
  <c r="T26" i="264"/>
  <c r="T25" i="264"/>
  <c r="T24" i="264"/>
  <c r="T23" i="264"/>
  <c r="T22" i="264"/>
  <c r="T21" i="264"/>
  <c r="T20" i="264"/>
  <c r="T19" i="264"/>
  <c r="T18" i="264"/>
  <c r="T17" i="264"/>
  <c r="T16" i="264"/>
  <c r="T13" i="264"/>
  <c r="T12" i="264"/>
  <c r="T11" i="264"/>
  <c r="T10" i="264"/>
  <c r="T9" i="264"/>
  <c r="T8" i="264"/>
  <c r="T7" i="264"/>
  <c r="T6" i="264"/>
  <c r="T5" i="264"/>
  <c r="T4" i="264"/>
  <c r="H63" i="264"/>
  <c r="H57" i="264"/>
  <c r="H56" i="264"/>
  <c r="H55" i="264"/>
  <c r="H54" i="264"/>
  <c r="H36" i="264"/>
  <c r="H35" i="264"/>
  <c r="H34" i="264"/>
  <c r="H33" i="264"/>
  <c r="H32" i="264"/>
  <c r="H31" i="264"/>
  <c r="H30" i="264"/>
  <c r="H29" i="264"/>
  <c r="H28" i="264"/>
  <c r="H25" i="264"/>
  <c r="H24" i="264"/>
  <c r="H19" i="264"/>
  <c r="G63" i="264"/>
  <c r="G57" i="264"/>
  <c r="G56" i="264"/>
  <c r="G55" i="264"/>
  <c r="G54" i="264"/>
  <c r="G36" i="264"/>
  <c r="G35" i="264"/>
  <c r="G34" i="264"/>
  <c r="G33" i="264"/>
  <c r="G32" i="264"/>
  <c r="G31" i="264"/>
  <c r="G30" i="264"/>
  <c r="G29" i="264"/>
  <c r="G28" i="264"/>
  <c r="G25" i="264"/>
  <c r="G24" i="264"/>
  <c r="G19" i="264"/>
  <c r="F63" i="264"/>
  <c r="F57" i="264"/>
  <c r="F56" i="264"/>
  <c r="F55" i="264"/>
  <c r="F54" i="264"/>
  <c r="F36" i="264"/>
  <c r="F35" i="264"/>
  <c r="F34" i="264"/>
  <c r="F33" i="264"/>
  <c r="F32" i="264"/>
  <c r="F31" i="264"/>
  <c r="F30" i="264"/>
  <c r="F29" i="264"/>
  <c r="F28" i="264"/>
  <c r="F25" i="264"/>
  <c r="F24" i="264"/>
  <c r="F19" i="264"/>
  <c r="E63" i="264"/>
  <c r="E57" i="264"/>
  <c r="E56" i="264"/>
  <c r="E55" i="264"/>
  <c r="E54" i="264"/>
  <c r="E36" i="264"/>
  <c r="E35" i="264"/>
  <c r="E34" i="264"/>
  <c r="E33" i="264"/>
  <c r="E32" i="264"/>
  <c r="E31" i="264"/>
  <c r="E30" i="264"/>
  <c r="E29" i="264"/>
  <c r="E28" i="264"/>
  <c r="E25" i="264"/>
  <c r="E24" i="264"/>
  <c r="E19" i="264"/>
  <c r="D63" i="264"/>
  <c r="D57" i="264"/>
  <c r="D56" i="264"/>
  <c r="D55" i="264"/>
  <c r="D54" i="264"/>
  <c r="D36" i="264"/>
  <c r="D35" i="264"/>
  <c r="D34" i="264"/>
  <c r="D33" i="264"/>
  <c r="D32" i="264"/>
  <c r="D31" i="264"/>
  <c r="D30" i="264"/>
  <c r="D29" i="264"/>
  <c r="D28" i="264"/>
  <c r="D25" i="264"/>
  <c r="D24" i="264"/>
  <c r="D19" i="264"/>
  <c r="H63" i="263"/>
  <c r="H57" i="263"/>
  <c r="H56" i="263"/>
  <c r="H55" i="263"/>
  <c r="H54" i="263"/>
  <c r="H36" i="263"/>
  <c r="H35" i="263"/>
  <c r="H34" i="263"/>
  <c r="H33" i="263"/>
  <c r="H32" i="263"/>
  <c r="H31" i="263"/>
  <c r="H30" i="263"/>
  <c r="H29" i="263"/>
  <c r="H28" i="263"/>
  <c r="H25" i="263"/>
  <c r="H24" i="263"/>
  <c r="H19" i="263"/>
  <c r="G63" i="263"/>
  <c r="G57" i="263"/>
  <c r="G56" i="263"/>
  <c r="G55" i="263"/>
  <c r="G54" i="263"/>
  <c r="G36" i="263"/>
  <c r="G35" i="263"/>
  <c r="G34" i="263"/>
  <c r="G33" i="263"/>
  <c r="G32" i="263"/>
  <c r="G31" i="263"/>
  <c r="G30" i="263"/>
  <c r="G29" i="263"/>
  <c r="G28" i="263"/>
  <c r="G25" i="263"/>
  <c r="G24" i="263"/>
  <c r="G19" i="263"/>
  <c r="F63" i="263"/>
  <c r="F57" i="263"/>
  <c r="F56" i="263"/>
  <c r="F55" i="263"/>
  <c r="F54" i="263"/>
  <c r="F36" i="263"/>
  <c r="F35" i="263"/>
  <c r="F34" i="263"/>
  <c r="F33" i="263"/>
  <c r="F32" i="263"/>
  <c r="F31" i="263"/>
  <c r="F30" i="263"/>
  <c r="F29" i="263"/>
  <c r="F28" i="263"/>
  <c r="F25" i="263"/>
  <c r="F24" i="263"/>
  <c r="F19" i="263"/>
  <c r="E63" i="263"/>
  <c r="E57" i="263"/>
  <c r="E56" i="263"/>
  <c r="E55" i="263"/>
  <c r="E54" i="263"/>
  <c r="E36" i="263"/>
  <c r="E35" i="263"/>
  <c r="E34" i="263"/>
  <c r="E33" i="263"/>
  <c r="E32" i="263"/>
  <c r="E31" i="263"/>
  <c r="E30" i="263"/>
  <c r="E29" i="263"/>
  <c r="E28" i="263"/>
  <c r="E25" i="263"/>
  <c r="E24" i="263"/>
  <c r="E19" i="263"/>
  <c r="D63" i="263"/>
  <c r="D57" i="263"/>
  <c r="D56" i="263"/>
  <c r="D55" i="263"/>
  <c r="D54" i="263"/>
  <c r="D36" i="263"/>
  <c r="D35" i="263"/>
  <c r="D34" i="263"/>
  <c r="D33" i="263"/>
  <c r="D32" i="263"/>
  <c r="D31" i="263"/>
  <c r="D30" i="263"/>
  <c r="D29" i="263"/>
  <c r="D28" i="263"/>
  <c r="D25" i="263"/>
  <c r="D24" i="263"/>
  <c r="D19" i="263"/>
  <c r="J73" i="263"/>
  <c r="J72" i="263"/>
  <c r="J71" i="263"/>
  <c r="J70" i="263"/>
  <c r="J67" i="263"/>
  <c r="J66" i="263"/>
  <c r="J65" i="263"/>
  <c r="J64" i="263"/>
  <c r="J63" i="263"/>
  <c r="J62" i="263"/>
  <c r="J61" i="263"/>
  <c r="J60" i="263"/>
  <c r="J59" i="263"/>
  <c r="J58" i="263"/>
  <c r="J57" i="263"/>
  <c r="J56" i="263"/>
  <c r="J55" i="263"/>
  <c r="J54" i="263"/>
  <c r="J51" i="263"/>
  <c r="J50" i="263"/>
  <c r="J49" i="263"/>
  <c r="J48" i="263"/>
  <c r="J47" i="263"/>
  <c r="J46" i="263"/>
  <c r="J45" i="263"/>
  <c r="J44" i="263"/>
  <c r="J43" i="263"/>
  <c r="J42" i="263"/>
  <c r="J41" i="263"/>
  <c r="J40" i="263"/>
  <c r="J39" i="263"/>
  <c r="J36" i="263"/>
  <c r="J35" i="263"/>
  <c r="J34" i="263"/>
  <c r="J33" i="263"/>
  <c r="J32" i="263"/>
  <c r="J31" i="263"/>
  <c r="J30" i="263"/>
  <c r="J29" i="263"/>
  <c r="J28" i="263"/>
  <c r="J25" i="263"/>
  <c r="J24" i="263"/>
  <c r="J23" i="263"/>
  <c r="J22" i="263"/>
  <c r="J19" i="263"/>
  <c r="J18" i="263"/>
  <c r="J17" i="263"/>
  <c r="J16" i="263"/>
  <c r="J15" i="263"/>
  <c r="J14" i="263"/>
  <c r="J13" i="263"/>
  <c r="J12" i="263"/>
  <c r="J11" i="263"/>
  <c r="J10" i="263"/>
  <c r="J8" i="263"/>
  <c r="J7" i="263"/>
  <c r="J6" i="263"/>
  <c r="J5" i="263"/>
  <c r="J4" i="263"/>
  <c r="T69" i="263"/>
  <c r="T68" i="263"/>
  <c r="T67" i="263"/>
  <c r="T66" i="263"/>
  <c r="T65" i="263"/>
  <c r="T64" i="263"/>
  <c r="T63" i="263"/>
  <c r="T62" i="263"/>
  <c r="T61" i="263"/>
  <c r="T60" i="263"/>
  <c r="T59" i="263"/>
  <c r="T58" i="263"/>
  <c r="T57" i="263"/>
  <c r="T56" i="263"/>
  <c r="T55" i="263"/>
  <c r="T54" i="263"/>
  <c r="T53" i="263"/>
  <c r="T52" i="263"/>
  <c r="T51" i="263"/>
  <c r="T50" i="263"/>
  <c r="T49" i="263"/>
  <c r="T48" i="263"/>
  <c r="T47" i="263"/>
  <c r="T46" i="263"/>
  <c r="T45" i="263"/>
  <c r="T44" i="263"/>
  <c r="T43" i="263"/>
  <c r="T42" i="263"/>
  <c r="T41" i="263"/>
  <c r="T40" i="263"/>
  <c r="T39" i="263"/>
  <c r="T38" i="263"/>
  <c r="T37" i="263"/>
  <c r="T36" i="263"/>
  <c r="T35" i="263"/>
  <c r="T34" i="263"/>
  <c r="T33" i="263"/>
  <c r="T32" i="263"/>
  <c r="T31" i="263"/>
  <c r="T28" i="263"/>
  <c r="T27" i="263"/>
  <c r="T26" i="263"/>
  <c r="T25" i="263"/>
  <c r="T24" i="263"/>
  <c r="T23" i="263"/>
  <c r="T22" i="263"/>
  <c r="T21" i="263"/>
  <c r="T20" i="263"/>
  <c r="T19" i="263"/>
  <c r="T18" i="263"/>
  <c r="T17" i="263"/>
  <c r="T16" i="263"/>
  <c r="T13" i="263"/>
  <c r="T12" i="263"/>
  <c r="T11" i="263"/>
  <c r="T10" i="263"/>
  <c r="T9" i="263"/>
  <c r="T8" i="263"/>
  <c r="T7" i="263"/>
  <c r="T6" i="263"/>
  <c r="T5" i="263"/>
  <c r="T4" i="263"/>
  <c r="J73" i="262"/>
  <c r="J72" i="262"/>
  <c r="J71" i="262"/>
  <c r="J70" i="262"/>
  <c r="J67" i="262"/>
  <c r="J66" i="262"/>
  <c r="J65" i="262"/>
  <c r="J64" i="262"/>
  <c r="J63" i="262"/>
  <c r="J62" i="262"/>
  <c r="J61" i="262"/>
  <c r="J60" i="262"/>
  <c r="J59" i="262"/>
  <c r="J58" i="262"/>
  <c r="J57" i="262"/>
  <c r="J56" i="262"/>
  <c r="J55" i="262"/>
  <c r="J54" i="262"/>
  <c r="J51" i="262"/>
  <c r="J50" i="262"/>
  <c r="J49" i="262"/>
  <c r="J48" i="262"/>
  <c r="J47" i="262"/>
  <c r="J46" i="262"/>
  <c r="J45" i="262"/>
  <c r="J44" i="262"/>
  <c r="J43" i="262"/>
  <c r="J42" i="262"/>
  <c r="J41" i="262"/>
  <c r="J40" i="262"/>
  <c r="J39" i="262"/>
  <c r="J36" i="262"/>
  <c r="J35" i="262"/>
  <c r="J34" i="262"/>
  <c r="J33" i="262"/>
  <c r="J32" i="262"/>
  <c r="J31" i="262"/>
  <c r="J30" i="262"/>
  <c r="J29" i="262"/>
  <c r="J28" i="262"/>
  <c r="J25" i="262"/>
  <c r="J24" i="262"/>
  <c r="J23" i="262"/>
  <c r="J22" i="262"/>
  <c r="J19" i="262"/>
  <c r="J18" i="262"/>
  <c r="J17" i="262"/>
  <c r="J16" i="262"/>
  <c r="J15" i="262"/>
  <c r="J14" i="262"/>
  <c r="J13" i="262"/>
  <c r="J12" i="262"/>
  <c r="J11" i="262"/>
  <c r="J10" i="262"/>
  <c r="J8" i="262"/>
  <c r="J7" i="262"/>
  <c r="J6" i="262"/>
  <c r="J5" i="262"/>
  <c r="J4" i="262"/>
  <c r="T69" i="262"/>
  <c r="T68" i="262"/>
  <c r="T67" i="262"/>
  <c r="T66" i="262"/>
  <c r="T65" i="262"/>
  <c r="T64" i="262"/>
  <c r="T63" i="262"/>
  <c r="T62" i="262"/>
  <c r="T61" i="262"/>
  <c r="T60" i="262"/>
  <c r="T59" i="262"/>
  <c r="T58" i="262"/>
  <c r="T57" i="262"/>
  <c r="T56" i="262"/>
  <c r="T55" i="262"/>
  <c r="T54" i="262"/>
  <c r="T53" i="262"/>
  <c r="T52" i="262"/>
  <c r="T51" i="262"/>
  <c r="T50" i="262"/>
  <c r="T49" i="262"/>
  <c r="T48" i="262"/>
  <c r="T47" i="262"/>
  <c r="T46" i="262"/>
  <c r="T45" i="262"/>
  <c r="T44" i="262"/>
  <c r="T43" i="262"/>
  <c r="T42" i="262"/>
  <c r="T41" i="262"/>
  <c r="T40" i="262"/>
  <c r="T39" i="262"/>
  <c r="T38" i="262"/>
  <c r="T37" i="262"/>
  <c r="T36" i="262"/>
  <c r="T35" i="262"/>
  <c r="T34" i="262"/>
  <c r="T33" i="262"/>
  <c r="T32" i="262"/>
  <c r="T31" i="262"/>
  <c r="T28" i="262"/>
  <c r="T27" i="262"/>
  <c r="T26" i="262"/>
  <c r="T25" i="262"/>
  <c r="T24" i="262"/>
  <c r="T23" i="262"/>
  <c r="T22" i="262"/>
  <c r="T21" i="262"/>
  <c r="T20" i="262"/>
  <c r="T19" i="262"/>
  <c r="T18" i="262"/>
  <c r="T17" i="262"/>
  <c r="T16" i="262"/>
  <c r="T13" i="262"/>
  <c r="T12" i="262"/>
  <c r="T11" i="262"/>
  <c r="T10" i="262"/>
  <c r="T9" i="262"/>
  <c r="T8" i="262"/>
  <c r="T7" i="262"/>
  <c r="T6" i="262"/>
  <c r="T5" i="262"/>
  <c r="T4" i="262"/>
  <c r="H63" i="262"/>
  <c r="H57" i="262"/>
  <c r="H56" i="262"/>
  <c r="H55" i="262"/>
  <c r="H54" i="262"/>
  <c r="H36" i="262"/>
  <c r="H35" i="262"/>
  <c r="H34" i="262"/>
  <c r="H33" i="262"/>
  <c r="H32" i="262"/>
  <c r="H31" i="262"/>
  <c r="H30" i="262"/>
  <c r="H29" i="262"/>
  <c r="H28" i="262"/>
  <c r="H25" i="262"/>
  <c r="H24" i="262"/>
  <c r="H19" i="262"/>
  <c r="G63" i="262"/>
  <c r="G57" i="262"/>
  <c r="G56" i="262"/>
  <c r="G55" i="262"/>
  <c r="G54" i="262"/>
  <c r="G36" i="262"/>
  <c r="G35" i="262"/>
  <c r="G34" i="262"/>
  <c r="G33" i="262"/>
  <c r="G32" i="262"/>
  <c r="G31" i="262"/>
  <c r="G30" i="262"/>
  <c r="G29" i="262"/>
  <c r="G28" i="262"/>
  <c r="G25" i="262"/>
  <c r="G24" i="262"/>
  <c r="G19" i="262"/>
  <c r="F63" i="262"/>
  <c r="F57" i="262"/>
  <c r="F56" i="262"/>
  <c r="F55" i="262"/>
  <c r="F54" i="262"/>
  <c r="F36" i="262"/>
  <c r="F35" i="262"/>
  <c r="F34" i="262"/>
  <c r="F33" i="262"/>
  <c r="F32" i="262"/>
  <c r="F31" i="262"/>
  <c r="F30" i="262"/>
  <c r="F29" i="262"/>
  <c r="F28" i="262"/>
  <c r="F25" i="262"/>
  <c r="F24" i="262"/>
  <c r="F19" i="262"/>
  <c r="E63" i="262"/>
  <c r="E57" i="262"/>
  <c r="E56" i="262"/>
  <c r="E55" i="262"/>
  <c r="E54" i="262"/>
  <c r="E36" i="262"/>
  <c r="E35" i="262"/>
  <c r="E34" i="262"/>
  <c r="E33" i="262"/>
  <c r="E32" i="262"/>
  <c r="E31" i="262"/>
  <c r="E30" i="262"/>
  <c r="E29" i="262"/>
  <c r="E28" i="262"/>
  <c r="E25" i="262"/>
  <c r="E24" i="262"/>
  <c r="E19" i="262"/>
  <c r="D63" i="262"/>
  <c r="D57" i="262"/>
  <c r="D56" i="262"/>
  <c r="D55" i="262"/>
  <c r="D54" i="262"/>
  <c r="D36" i="262"/>
  <c r="D35" i="262"/>
  <c r="D34" i="262"/>
  <c r="D33" i="262"/>
  <c r="D32" i="262"/>
  <c r="D31" i="262"/>
  <c r="D30" i="262"/>
  <c r="D29" i="262"/>
  <c r="D28" i="262"/>
  <c r="D25" i="262"/>
  <c r="D24" i="262"/>
  <c r="D19" i="262"/>
  <c r="H63" i="261"/>
  <c r="H57" i="261"/>
  <c r="H56" i="261"/>
  <c r="H55" i="261"/>
  <c r="H54" i="261"/>
  <c r="H36" i="261"/>
  <c r="H35" i="261"/>
  <c r="H34" i="261"/>
  <c r="H33" i="261"/>
  <c r="H32" i="261"/>
  <c r="H31" i="261"/>
  <c r="H30" i="261"/>
  <c r="H29" i="261"/>
  <c r="H28" i="261"/>
  <c r="H25" i="261"/>
  <c r="H24" i="261"/>
  <c r="H19" i="261"/>
  <c r="G63" i="261"/>
  <c r="G57" i="261"/>
  <c r="G56" i="261"/>
  <c r="G55" i="261"/>
  <c r="G54" i="261"/>
  <c r="G36" i="261"/>
  <c r="G35" i="261"/>
  <c r="G34" i="261"/>
  <c r="G33" i="261"/>
  <c r="G32" i="261"/>
  <c r="G31" i="261"/>
  <c r="G30" i="261"/>
  <c r="G29" i="261"/>
  <c r="G28" i="261"/>
  <c r="G25" i="261"/>
  <c r="G24" i="261"/>
  <c r="G19" i="261"/>
  <c r="F63" i="261"/>
  <c r="F57" i="261"/>
  <c r="F56" i="261"/>
  <c r="F55" i="261"/>
  <c r="F54" i="261"/>
  <c r="F36" i="261"/>
  <c r="F35" i="261"/>
  <c r="F34" i="261"/>
  <c r="F33" i="261"/>
  <c r="F32" i="261"/>
  <c r="F31" i="261"/>
  <c r="F30" i="261"/>
  <c r="F29" i="261"/>
  <c r="F28" i="261"/>
  <c r="F25" i="261"/>
  <c r="F24" i="261"/>
  <c r="F19" i="261"/>
  <c r="E63" i="261"/>
  <c r="E57" i="261"/>
  <c r="E56" i="261"/>
  <c r="E55" i="261"/>
  <c r="E54" i="261"/>
  <c r="E36" i="261"/>
  <c r="E35" i="261"/>
  <c r="E34" i="261"/>
  <c r="E33" i="261"/>
  <c r="E32" i="261"/>
  <c r="E31" i="261"/>
  <c r="E30" i="261"/>
  <c r="E29" i="261"/>
  <c r="E28" i="261"/>
  <c r="E25" i="261"/>
  <c r="E24" i="261"/>
  <c r="E19" i="261"/>
  <c r="D63" i="261"/>
  <c r="D57" i="261"/>
  <c r="D56" i="261"/>
  <c r="D55" i="261"/>
  <c r="D54" i="261"/>
  <c r="D36" i="261"/>
  <c r="D35" i="261"/>
  <c r="D34" i="261"/>
  <c r="D33" i="261"/>
  <c r="D32" i="261"/>
  <c r="D31" i="261"/>
  <c r="D30" i="261"/>
  <c r="D29" i="261"/>
  <c r="D28" i="261"/>
  <c r="D25" i="261"/>
  <c r="D24" i="261"/>
  <c r="D19" i="261"/>
  <c r="J73" i="261"/>
  <c r="J72" i="261"/>
  <c r="J71" i="261"/>
  <c r="J70" i="261"/>
  <c r="J67" i="261"/>
  <c r="J66" i="261"/>
  <c r="J65" i="261"/>
  <c r="J64" i="261"/>
  <c r="J63" i="261"/>
  <c r="J62" i="261"/>
  <c r="J61" i="261"/>
  <c r="J60" i="261"/>
  <c r="J59" i="261"/>
  <c r="J58" i="261"/>
  <c r="J57" i="261"/>
  <c r="J56" i="261"/>
  <c r="J55" i="261"/>
  <c r="J54" i="261"/>
  <c r="J51" i="261"/>
  <c r="J50" i="261"/>
  <c r="J49" i="261"/>
  <c r="J48" i="261"/>
  <c r="J47" i="261"/>
  <c r="J46" i="261"/>
  <c r="J45" i="261"/>
  <c r="J44" i="261"/>
  <c r="J43" i="261"/>
  <c r="J42" i="261"/>
  <c r="J41" i="261"/>
  <c r="J40" i="261"/>
  <c r="J39" i="261"/>
  <c r="J36" i="261"/>
  <c r="J35" i="261"/>
  <c r="J34" i="261"/>
  <c r="J33" i="261"/>
  <c r="J32" i="261"/>
  <c r="J31" i="261"/>
  <c r="J30" i="261"/>
  <c r="J29" i="261"/>
  <c r="J28" i="261"/>
  <c r="J25" i="261"/>
  <c r="J24" i="261"/>
  <c r="J23" i="261"/>
  <c r="J22" i="261"/>
  <c r="J19" i="261"/>
  <c r="J18" i="261"/>
  <c r="J17" i="261"/>
  <c r="J16" i="261"/>
  <c r="J15" i="261"/>
  <c r="J14" i="261"/>
  <c r="J13" i="261"/>
  <c r="J12" i="261"/>
  <c r="J11" i="261"/>
  <c r="J10" i="261"/>
  <c r="J8" i="261"/>
  <c r="J7" i="261"/>
  <c r="J6" i="261"/>
  <c r="J5" i="261"/>
  <c r="J4" i="261"/>
  <c r="T69" i="261"/>
  <c r="T68" i="261"/>
  <c r="T67" i="261"/>
  <c r="T66" i="261"/>
  <c r="T65" i="261"/>
  <c r="T64" i="261"/>
  <c r="T63" i="261"/>
  <c r="T62" i="261"/>
  <c r="T61" i="261"/>
  <c r="T60" i="261"/>
  <c r="T59" i="261"/>
  <c r="T58" i="261"/>
  <c r="T57" i="261"/>
  <c r="T56" i="261"/>
  <c r="T55" i="261"/>
  <c r="T54" i="261"/>
  <c r="T53" i="261"/>
  <c r="T52" i="261"/>
  <c r="T51" i="261"/>
  <c r="T50" i="261"/>
  <c r="T49" i="261"/>
  <c r="T48" i="261"/>
  <c r="T47" i="261"/>
  <c r="T46" i="261"/>
  <c r="T45" i="261"/>
  <c r="T44" i="261"/>
  <c r="T43" i="261"/>
  <c r="T42" i="261"/>
  <c r="T41" i="261"/>
  <c r="T40" i="261"/>
  <c r="T39" i="261"/>
  <c r="T38" i="261"/>
  <c r="T37" i="261"/>
  <c r="T36" i="261"/>
  <c r="T35" i="261"/>
  <c r="T34" i="261"/>
  <c r="T33" i="261"/>
  <c r="T32" i="261"/>
  <c r="T31" i="261"/>
  <c r="T28" i="261"/>
  <c r="T27" i="261"/>
  <c r="T26" i="261"/>
  <c r="T25" i="261"/>
  <c r="T24" i="261"/>
  <c r="T23" i="261"/>
  <c r="T22" i="261"/>
  <c r="T21" i="261"/>
  <c r="T20" i="261"/>
  <c r="T19" i="261"/>
  <c r="T18" i="261"/>
  <c r="T17" i="261"/>
  <c r="T16" i="261"/>
  <c r="T13" i="261"/>
  <c r="T12" i="261"/>
  <c r="T11" i="261"/>
  <c r="T10" i="261"/>
  <c r="T9" i="261"/>
  <c r="T8" i="261"/>
  <c r="T7" i="261"/>
  <c r="T6" i="261"/>
  <c r="T5" i="261"/>
  <c r="T4" i="261"/>
  <c r="T69" i="260"/>
  <c r="T68" i="260"/>
  <c r="T67" i="260"/>
  <c r="T66" i="260"/>
  <c r="T65" i="260"/>
  <c r="T64" i="260"/>
  <c r="T63" i="260"/>
  <c r="T62" i="260"/>
  <c r="T61" i="260"/>
  <c r="T60" i="260"/>
  <c r="T59" i="260"/>
  <c r="T58" i="260"/>
  <c r="T57" i="260"/>
  <c r="T56" i="260"/>
  <c r="T55" i="260"/>
  <c r="T54" i="260"/>
  <c r="T53" i="260"/>
  <c r="T52" i="260"/>
  <c r="T51" i="260"/>
  <c r="T50" i="260"/>
  <c r="T49" i="260"/>
  <c r="T48" i="260"/>
  <c r="T47" i="260"/>
  <c r="T46" i="260"/>
  <c r="T45" i="260"/>
  <c r="T44" i="260"/>
  <c r="T43" i="260"/>
  <c r="T42" i="260"/>
  <c r="T41" i="260"/>
  <c r="T40" i="260"/>
  <c r="T39" i="260"/>
  <c r="T38" i="260"/>
  <c r="T37" i="260"/>
  <c r="T36" i="260"/>
  <c r="T35" i="260"/>
  <c r="T34" i="260"/>
  <c r="T33" i="260"/>
  <c r="T32" i="260"/>
  <c r="T31" i="260"/>
  <c r="T28" i="260"/>
  <c r="T27" i="260"/>
  <c r="T26" i="260"/>
  <c r="T25" i="260"/>
  <c r="T24" i="260"/>
  <c r="T23" i="260"/>
  <c r="T22" i="260"/>
  <c r="T21" i="260"/>
  <c r="T20" i="260"/>
  <c r="T19" i="260"/>
  <c r="T18" i="260"/>
  <c r="T17" i="260"/>
  <c r="T16" i="260"/>
  <c r="T13" i="260"/>
  <c r="T12" i="260"/>
  <c r="T11" i="260"/>
  <c r="T10" i="260"/>
  <c r="T9" i="260"/>
  <c r="T8" i="260"/>
  <c r="T7" i="260"/>
  <c r="T6" i="260"/>
  <c r="T5" i="260"/>
  <c r="T4" i="260"/>
  <c r="J73" i="260"/>
  <c r="J72" i="260"/>
  <c r="J71" i="260"/>
  <c r="J70" i="260"/>
  <c r="J67" i="260"/>
  <c r="J66" i="260"/>
  <c r="J65" i="260"/>
  <c r="J64" i="260"/>
  <c r="J63" i="260"/>
  <c r="J62" i="260"/>
  <c r="J61" i="260"/>
  <c r="J60" i="260"/>
  <c r="J59" i="260"/>
  <c r="J58" i="260"/>
  <c r="J57" i="260"/>
  <c r="J56" i="260"/>
  <c r="J55" i="260"/>
  <c r="J54" i="260"/>
  <c r="J51" i="260"/>
  <c r="J50" i="260"/>
  <c r="J49" i="260"/>
  <c r="J48" i="260"/>
  <c r="J47" i="260"/>
  <c r="J46" i="260"/>
  <c r="J45" i="260"/>
  <c r="J44" i="260"/>
  <c r="J43" i="260"/>
  <c r="J42" i="260"/>
  <c r="J41" i="260"/>
  <c r="J40" i="260"/>
  <c r="J39" i="260"/>
  <c r="J36" i="260"/>
  <c r="J35" i="260"/>
  <c r="J34" i="260"/>
  <c r="J33" i="260"/>
  <c r="J32" i="260"/>
  <c r="J31" i="260"/>
  <c r="J30" i="260"/>
  <c r="J29" i="260"/>
  <c r="J28" i="260"/>
  <c r="J25" i="260"/>
  <c r="J24" i="260"/>
  <c r="J23" i="260"/>
  <c r="J22" i="260"/>
  <c r="J19" i="260"/>
  <c r="J18" i="260"/>
  <c r="J17" i="260"/>
  <c r="J16" i="260"/>
  <c r="J15" i="260"/>
  <c r="J14" i="260"/>
  <c r="J13" i="260"/>
  <c r="J12" i="260"/>
  <c r="J11" i="260"/>
  <c r="J10" i="260"/>
  <c r="J8" i="260"/>
  <c r="J7" i="260"/>
  <c r="J6" i="260"/>
  <c r="J5" i="260"/>
  <c r="J4" i="260"/>
  <c r="H63" i="260"/>
  <c r="H57" i="260"/>
  <c r="H56" i="260"/>
  <c r="H55" i="260"/>
  <c r="H54" i="260"/>
  <c r="H36" i="260"/>
  <c r="H35" i="260"/>
  <c r="H34" i="260"/>
  <c r="H33" i="260"/>
  <c r="H32" i="260"/>
  <c r="H31" i="260"/>
  <c r="H30" i="260"/>
  <c r="H29" i="260"/>
  <c r="H28" i="260"/>
  <c r="H25" i="260"/>
  <c r="H24" i="260"/>
  <c r="H19" i="260"/>
  <c r="G63" i="260"/>
  <c r="G57" i="260"/>
  <c r="G56" i="260"/>
  <c r="G55" i="260"/>
  <c r="G54" i="260"/>
  <c r="G36" i="260"/>
  <c r="G35" i="260"/>
  <c r="G34" i="260"/>
  <c r="G33" i="260"/>
  <c r="G32" i="260"/>
  <c r="G31" i="260"/>
  <c r="G30" i="260"/>
  <c r="G29" i="260"/>
  <c r="G28" i="260"/>
  <c r="G25" i="260"/>
  <c r="G24" i="260"/>
  <c r="G19" i="260"/>
  <c r="F63" i="260"/>
  <c r="F57" i="260"/>
  <c r="F56" i="260"/>
  <c r="F55" i="260"/>
  <c r="F54" i="260"/>
  <c r="F36" i="260"/>
  <c r="F35" i="260"/>
  <c r="F34" i="260"/>
  <c r="F33" i="260"/>
  <c r="F32" i="260"/>
  <c r="F31" i="260"/>
  <c r="F30" i="260"/>
  <c r="F29" i="260"/>
  <c r="F28" i="260"/>
  <c r="F25" i="260"/>
  <c r="F24" i="260"/>
  <c r="F19" i="260"/>
  <c r="E63" i="260"/>
  <c r="E57" i="260"/>
  <c r="E56" i="260"/>
  <c r="E55" i="260"/>
  <c r="E54" i="260"/>
  <c r="E36" i="260"/>
  <c r="E35" i="260"/>
  <c r="E34" i="260"/>
  <c r="E33" i="260"/>
  <c r="E32" i="260"/>
  <c r="E31" i="260"/>
  <c r="E30" i="260"/>
  <c r="E29" i="260"/>
  <c r="E28" i="260"/>
  <c r="E25" i="260"/>
  <c r="E24" i="260"/>
  <c r="E19" i="260"/>
  <c r="D63" i="260"/>
  <c r="D57" i="260"/>
  <c r="D56" i="260"/>
  <c r="D55" i="260"/>
  <c r="D54" i="260"/>
  <c r="D36" i="260"/>
  <c r="D35" i="260"/>
  <c r="D34" i="260"/>
  <c r="D33" i="260"/>
  <c r="D32" i="260"/>
  <c r="D31" i="260"/>
  <c r="D30" i="260"/>
  <c r="D29" i="260"/>
  <c r="D28" i="260"/>
  <c r="D25" i="260"/>
  <c r="D24" i="260"/>
  <c r="D19" i="260"/>
  <c r="J61" i="259"/>
  <c r="J60" i="259"/>
  <c r="J59" i="259"/>
  <c r="J58" i="259"/>
  <c r="J57" i="259"/>
  <c r="J56" i="259"/>
  <c r="J55" i="259"/>
  <c r="J54" i="259"/>
  <c r="J51" i="259"/>
  <c r="J50" i="259"/>
  <c r="J49" i="259"/>
  <c r="J48" i="259"/>
  <c r="J47" i="259"/>
  <c r="J46" i="259"/>
  <c r="J45" i="259"/>
  <c r="J44" i="259"/>
  <c r="J43" i="259"/>
  <c r="J42" i="259"/>
  <c r="J41" i="259"/>
  <c r="J40" i="259"/>
  <c r="J39" i="259"/>
  <c r="J36" i="259"/>
  <c r="J35" i="259"/>
  <c r="J34" i="259"/>
  <c r="J33" i="259"/>
  <c r="J32" i="259"/>
  <c r="J31" i="259"/>
  <c r="J30" i="259"/>
  <c r="J29" i="259"/>
  <c r="J28" i="259"/>
  <c r="J25" i="259"/>
  <c r="J24" i="259"/>
  <c r="J23" i="259"/>
  <c r="J22" i="259"/>
  <c r="J19" i="259"/>
  <c r="J18" i="259"/>
  <c r="J17" i="259"/>
  <c r="J16" i="259"/>
  <c r="J15" i="259"/>
  <c r="J14" i="259"/>
  <c r="J13" i="259"/>
  <c r="J12" i="259"/>
  <c r="J11" i="259"/>
  <c r="J10" i="259"/>
  <c r="J8" i="259"/>
  <c r="J7" i="259"/>
  <c r="J6" i="259"/>
  <c r="J5" i="259"/>
  <c r="J4" i="259"/>
  <c r="T69" i="259"/>
  <c r="T68" i="259"/>
  <c r="T67" i="259"/>
  <c r="T66" i="259"/>
  <c r="T65" i="259"/>
  <c r="T64" i="259"/>
  <c r="T63" i="259"/>
  <c r="T62" i="259"/>
  <c r="T61" i="259"/>
  <c r="T60" i="259"/>
  <c r="T59" i="259"/>
  <c r="T58" i="259"/>
  <c r="T57" i="259"/>
  <c r="T56" i="259"/>
  <c r="T55" i="259"/>
  <c r="T54" i="259"/>
  <c r="T53" i="259"/>
  <c r="T52" i="259"/>
  <c r="T51" i="259"/>
  <c r="T50" i="259"/>
  <c r="T49" i="259"/>
  <c r="T48" i="259"/>
  <c r="T47" i="259"/>
  <c r="T46" i="259"/>
  <c r="T45" i="259"/>
  <c r="T44" i="259"/>
  <c r="T43" i="259"/>
  <c r="T42" i="259"/>
  <c r="T41" i="259"/>
  <c r="T40" i="259"/>
  <c r="T39" i="259"/>
  <c r="T38" i="259"/>
  <c r="T37" i="259"/>
  <c r="T36" i="259"/>
  <c r="T35" i="259"/>
  <c r="T34" i="259"/>
  <c r="T33" i="259"/>
  <c r="T32" i="259"/>
  <c r="T31" i="259"/>
  <c r="T28" i="259"/>
  <c r="T27" i="259"/>
  <c r="T26" i="259"/>
  <c r="T25" i="259"/>
  <c r="T24" i="259"/>
  <c r="T23" i="259"/>
  <c r="T22" i="259"/>
  <c r="T21" i="259"/>
  <c r="T20" i="259"/>
  <c r="T19" i="259"/>
  <c r="T18" i="259"/>
  <c r="T17" i="259"/>
  <c r="T16" i="259"/>
  <c r="T13" i="259"/>
  <c r="T12" i="259"/>
  <c r="T11" i="259"/>
  <c r="T10" i="259"/>
  <c r="T9" i="259"/>
  <c r="T8" i="259"/>
  <c r="T7" i="259"/>
  <c r="T6" i="259"/>
  <c r="T5" i="259"/>
  <c r="T4" i="259"/>
  <c r="J73" i="259"/>
  <c r="J72" i="259"/>
  <c r="J71" i="259"/>
  <c r="J70" i="259"/>
  <c r="J67" i="259"/>
  <c r="J66" i="259"/>
  <c r="J65" i="259"/>
  <c r="J64" i="259"/>
  <c r="J63" i="259"/>
  <c r="J62" i="259"/>
  <c r="T69" i="245"/>
  <c r="T68" i="245"/>
  <c r="T67" i="245"/>
  <c r="T66" i="245"/>
  <c r="T65" i="245"/>
  <c r="T64" i="245"/>
  <c r="T63" i="245"/>
  <c r="T62" i="245"/>
  <c r="T61" i="245"/>
  <c r="T60" i="245"/>
  <c r="T59" i="245"/>
  <c r="T58" i="245"/>
  <c r="T57" i="245"/>
  <c r="T56" i="245"/>
  <c r="T55" i="245"/>
  <c r="T54" i="245"/>
  <c r="T53" i="245"/>
  <c r="T52" i="245"/>
  <c r="T51" i="245"/>
  <c r="T50" i="245"/>
  <c r="T49" i="245"/>
  <c r="T48" i="245"/>
  <c r="T47" i="245"/>
  <c r="T46" i="245"/>
  <c r="T45" i="245"/>
  <c r="T44" i="245"/>
  <c r="T43" i="245"/>
  <c r="T42" i="245"/>
  <c r="T41" i="245"/>
  <c r="T40" i="245"/>
  <c r="T39" i="245"/>
  <c r="T38" i="245"/>
  <c r="T37" i="245"/>
  <c r="T36" i="245"/>
  <c r="T35" i="245"/>
  <c r="T34" i="245"/>
  <c r="T33" i="245"/>
  <c r="T32" i="245"/>
  <c r="T31" i="245"/>
  <c r="T28" i="245"/>
  <c r="T27" i="245"/>
  <c r="T26" i="245"/>
  <c r="T25" i="245"/>
  <c r="T24" i="245"/>
  <c r="T23" i="245"/>
  <c r="T22" i="245"/>
  <c r="T21" i="245"/>
  <c r="T20" i="245"/>
  <c r="T19" i="245"/>
  <c r="T18" i="245"/>
  <c r="T17" i="245"/>
  <c r="T16" i="245"/>
  <c r="T13" i="245"/>
  <c r="T12" i="245"/>
  <c r="T11" i="245"/>
  <c r="T10" i="245"/>
  <c r="T9" i="245"/>
  <c r="T8" i="245"/>
  <c r="T7" i="245"/>
  <c r="T6" i="245"/>
  <c r="T5" i="245"/>
  <c r="T4" i="245"/>
  <c r="J73" i="245"/>
  <c r="J72" i="245"/>
  <c r="J71" i="245"/>
  <c r="J70" i="245"/>
  <c r="J67" i="245"/>
  <c r="J66" i="245"/>
  <c r="J65" i="245"/>
  <c r="J64" i="245"/>
  <c r="J63" i="245"/>
  <c r="J62" i="245"/>
  <c r="J61" i="245"/>
  <c r="J60" i="245"/>
  <c r="J59" i="245"/>
  <c r="J58" i="245"/>
  <c r="J57" i="245"/>
  <c r="J56" i="245"/>
  <c r="J55" i="245"/>
  <c r="J54" i="245"/>
  <c r="J51" i="245"/>
  <c r="J50" i="245"/>
  <c r="J49" i="245"/>
  <c r="J48" i="245"/>
  <c r="J47" i="245"/>
  <c r="J46" i="245"/>
  <c r="J45" i="245"/>
  <c r="J44" i="245"/>
  <c r="J43" i="245"/>
  <c r="J42" i="245"/>
  <c r="J41" i="245"/>
  <c r="J40" i="245"/>
  <c r="J39" i="245"/>
  <c r="J36" i="245"/>
  <c r="J35" i="245"/>
  <c r="J34" i="245"/>
  <c r="J33" i="245"/>
  <c r="J32" i="245"/>
  <c r="J31" i="245"/>
  <c r="J30" i="245"/>
  <c r="J29" i="245"/>
  <c r="J28" i="245"/>
  <c r="J25" i="245"/>
  <c r="J24" i="245"/>
  <c r="J23" i="245"/>
  <c r="J22" i="245"/>
  <c r="J19" i="245"/>
  <c r="J18" i="245"/>
  <c r="J17" i="245"/>
  <c r="J16" i="245"/>
  <c r="J15" i="245"/>
  <c r="J14" i="245"/>
  <c r="J13" i="245"/>
  <c r="J12" i="245"/>
  <c r="J11" i="245"/>
  <c r="J10" i="245"/>
  <c r="J8" i="245"/>
  <c r="J7" i="245"/>
  <c r="J6" i="245"/>
  <c r="J5" i="245"/>
  <c r="J4" i="245"/>
  <c r="L69" i="271"/>
  <c r="L68" i="271"/>
  <c r="L67" i="271"/>
  <c r="L66" i="271"/>
  <c r="L65" i="271"/>
  <c r="L64" i="271"/>
  <c r="L63" i="271"/>
  <c r="L62" i="271"/>
  <c r="L61" i="271"/>
  <c r="L60" i="271"/>
  <c r="L59" i="271"/>
  <c r="L58" i="271"/>
  <c r="L57" i="271"/>
  <c r="L56" i="271"/>
  <c r="L55" i="271"/>
  <c r="L54" i="271"/>
  <c r="L53" i="271"/>
  <c r="L52" i="271"/>
  <c r="L51" i="271"/>
  <c r="L50" i="271"/>
  <c r="L49" i="271"/>
  <c r="L48" i="271"/>
  <c r="L47" i="271"/>
  <c r="L46" i="271"/>
  <c r="L45" i="271"/>
  <c r="L44" i="271"/>
  <c r="L43" i="271"/>
  <c r="L42" i="271"/>
  <c r="L41" i="271"/>
  <c r="L40" i="271"/>
  <c r="L39" i="271"/>
  <c r="L38" i="271"/>
  <c r="L37" i="271"/>
  <c r="L36" i="271"/>
  <c r="L35" i="271"/>
  <c r="L34" i="271"/>
  <c r="L33" i="271"/>
  <c r="L32" i="271"/>
  <c r="L31" i="271"/>
  <c r="L69" i="270"/>
  <c r="L68" i="270"/>
  <c r="L67" i="270"/>
  <c r="L66" i="270"/>
  <c r="L65" i="270"/>
  <c r="L64" i="270"/>
  <c r="L63" i="270"/>
  <c r="L62" i="270"/>
  <c r="L61" i="270"/>
  <c r="L60" i="270"/>
  <c r="L59" i="270"/>
  <c r="L58" i="270"/>
  <c r="L57" i="270"/>
  <c r="L56" i="270"/>
  <c r="L55" i="270"/>
  <c r="L54" i="270"/>
  <c r="L53" i="270"/>
  <c r="L52" i="270"/>
  <c r="L51" i="270"/>
  <c r="L50" i="270"/>
  <c r="L49" i="270"/>
  <c r="L48" i="270"/>
  <c r="L47" i="270"/>
  <c r="L46" i="270"/>
  <c r="L45" i="270"/>
  <c r="L44" i="270"/>
  <c r="L43" i="270"/>
  <c r="L42" i="270"/>
  <c r="L41" i="270"/>
  <c r="L40" i="270"/>
  <c r="L39" i="270"/>
  <c r="L38" i="270"/>
  <c r="L37" i="270"/>
  <c r="L36" i="270"/>
  <c r="L35" i="270"/>
  <c r="L34" i="270"/>
  <c r="L33" i="270"/>
  <c r="L32" i="270"/>
  <c r="L31" i="270"/>
  <c r="L69" i="269"/>
  <c r="L68" i="269"/>
  <c r="L67" i="269"/>
  <c r="L66" i="269"/>
  <c r="L65" i="269"/>
  <c r="L64" i="269"/>
  <c r="L63" i="269"/>
  <c r="L62" i="269"/>
  <c r="L61" i="269"/>
  <c r="L60" i="269"/>
  <c r="L59" i="269"/>
  <c r="L58" i="269"/>
  <c r="L57" i="269"/>
  <c r="L56" i="269"/>
  <c r="L55" i="269"/>
  <c r="L54" i="269"/>
  <c r="L53" i="269"/>
  <c r="L52" i="269"/>
  <c r="L51" i="269"/>
  <c r="L50" i="269"/>
  <c r="L49" i="269"/>
  <c r="L48" i="269"/>
  <c r="L47" i="269"/>
  <c r="L46" i="269"/>
  <c r="L45" i="269"/>
  <c r="L44" i="269"/>
  <c r="L43" i="269"/>
  <c r="L42" i="269"/>
  <c r="L41" i="269"/>
  <c r="L40" i="269"/>
  <c r="L39" i="269"/>
  <c r="L38" i="269"/>
  <c r="L37" i="269"/>
  <c r="L36" i="269"/>
  <c r="L35" i="269"/>
  <c r="L34" i="269"/>
  <c r="L33" i="269"/>
  <c r="L32" i="269"/>
  <c r="L31" i="269"/>
  <c r="L69" i="268"/>
  <c r="L68" i="268"/>
  <c r="L67" i="268"/>
  <c r="L66" i="268"/>
  <c r="L65" i="268"/>
  <c r="L64" i="268"/>
  <c r="L63" i="268"/>
  <c r="L62" i="268"/>
  <c r="L61" i="268"/>
  <c r="L60" i="268"/>
  <c r="L59" i="268"/>
  <c r="L58" i="268"/>
  <c r="L57" i="268"/>
  <c r="L56" i="268"/>
  <c r="L55" i="268"/>
  <c r="L54" i="268"/>
  <c r="L53" i="268"/>
  <c r="L52" i="268"/>
  <c r="L51" i="268"/>
  <c r="L50" i="268"/>
  <c r="L49" i="268"/>
  <c r="L48" i="268"/>
  <c r="L47" i="268"/>
  <c r="L46" i="268"/>
  <c r="L45" i="268"/>
  <c r="L44" i="268"/>
  <c r="L43" i="268"/>
  <c r="L42" i="268"/>
  <c r="L41" i="268"/>
  <c r="L40" i="268"/>
  <c r="L39" i="268"/>
  <c r="L38" i="268"/>
  <c r="L37" i="268"/>
  <c r="L36" i="268"/>
  <c r="L35" i="268"/>
  <c r="L34" i="268"/>
  <c r="L33" i="268"/>
  <c r="L32" i="268"/>
  <c r="L31" i="268"/>
  <c r="L69" i="267"/>
  <c r="L68" i="267"/>
  <c r="L67" i="267"/>
  <c r="L66" i="267"/>
  <c r="L65" i="267"/>
  <c r="L64" i="267"/>
  <c r="L63" i="267"/>
  <c r="L62" i="267"/>
  <c r="L61" i="267"/>
  <c r="L60" i="267"/>
  <c r="L59" i="267"/>
  <c r="L58" i="267"/>
  <c r="L57" i="267"/>
  <c r="L56" i="267"/>
  <c r="L55" i="267"/>
  <c r="L54" i="267"/>
  <c r="L53" i="267"/>
  <c r="L52" i="267"/>
  <c r="L51" i="267"/>
  <c r="L50" i="267"/>
  <c r="L49" i="267"/>
  <c r="L48" i="267"/>
  <c r="L47" i="267"/>
  <c r="L46" i="267"/>
  <c r="L45" i="267"/>
  <c r="L44" i="267"/>
  <c r="L43" i="267"/>
  <c r="L42" i="267"/>
  <c r="L41" i="267"/>
  <c r="L40" i="267"/>
  <c r="L39" i="267"/>
  <c r="L38" i="267"/>
  <c r="L37" i="267"/>
  <c r="L36" i="267"/>
  <c r="L35" i="267"/>
  <c r="L34" i="267"/>
  <c r="L33" i="267"/>
  <c r="L32" i="267"/>
  <c r="L31" i="267"/>
  <c r="L69" i="266"/>
  <c r="L68" i="266"/>
  <c r="L67" i="266"/>
  <c r="L66" i="266"/>
  <c r="L65" i="266"/>
  <c r="L64" i="266"/>
  <c r="L63" i="266"/>
  <c r="L62" i="266"/>
  <c r="L61" i="266"/>
  <c r="L60" i="266"/>
  <c r="L59" i="266"/>
  <c r="L58" i="266"/>
  <c r="L57" i="266"/>
  <c r="L56" i="266"/>
  <c r="L55" i="266"/>
  <c r="L54" i="266"/>
  <c r="L53" i="266"/>
  <c r="L52" i="266"/>
  <c r="L51" i="266"/>
  <c r="L50" i="266"/>
  <c r="L49" i="266"/>
  <c r="L48" i="266"/>
  <c r="L47" i="266"/>
  <c r="L46" i="266"/>
  <c r="L45" i="266"/>
  <c r="L44" i="266"/>
  <c r="L43" i="266"/>
  <c r="L42" i="266"/>
  <c r="L41" i="266"/>
  <c r="L40" i="266"/>
  <c r="L39" i="266"/>
  <c r="L38" i="266"/>
  <c r="L37" i="266"/>
  <c r="L36" i="266"/>
  <c r="L35" i="266"/>
  <c r="L34" i="266"/>
  <c r="L33" i="266"/>
  <c r="L32" i="266"/>
  <c r="L31" i="266"/>
  <c r="L69" i="265"/>
  <c r="L68" i="265"/>
  <c r="L67" i="265"/>
  <c r="L66" i="265"/>
  <c r="L65" i="265"/>
  <c r="L64" i="265"/>
  <c r="L63" i="265"/>
  <c r="L62" i="265"/>
  <c r="L61" i="265"/>
  <c r="L60" i="265"/>
  <c r="L59" i="265"/>
  <c r="L58" i="265"/>
  <c r="L57" i="265"/>
  <c r="L56" i="265"/>
  <c r="L55" i="265"/>
  <c r="L54" i="265"/>
  <c r="L53" i="265"/>
  <c r="L52" i="265"/>
  <c r="L51" i="265"/>
  <c r="L50" i="265"/>
  <c r="L49" i="265"/>
  <c r="L48" i="265"/>
  <c r="L47" i="265"/>
  <c r="L46" i="265"/>
  <c r="L45" i="265"/>
  <c r="L44" i="265"/>
  <c r="L43" i="265"/>
  <c r="L42" i="265"/>
  <c r="L41" i="265"/>
  <c r="L40" i="265"/>
  <c r="L39" i="265"/>
  <c r="L38" i="265"/>
  <c r="L37" i="265"/>
  <c r="L36" i="265"/>
  <c r="L35" i="265"/>
  <c r="L34" i="265"/>
  <c r="L33" i="265"/>
  <c r="L32" i="265"/>
  <c r="L31" i="265"/>
  <c r="L69" i="264"/>
  <c r="L68" i="264"/>
  <c r="L67" i="264"/>
  <c r="L66" i="264"/>
  <c r="L65" i="264"/>
  <c r="L64" i="264"/>
  <c r="L63" i="264"/>
  <c r="L62" i="264"/>
  <c r="L61" i="264"/>
  <c r="L60" i="264"/>
  <c r="L59" i="264"/>
  <c r="L58" i="264"/>
  <c r="L57" i="264"/>
  <c r="L56" i="264"/>
  <c r="L55" i="264"/>
  <c r="L54" i="264"/>
  <c r="L53" i="264"/>
  <c r="L52" i="264"/>
  <c r="L51" i="264"/>
  <c r="L50" i="264"/>
  <c r="L49" i="264"/>
  <c r="L48" i="264"/>
  <c r="L47" i="264"/>
  <c r="L46" i="264"/>
  <c r="L45" i="264"/>
  <c r="L44" i="264"/>
  <c r="L43" i="264"/>
  <c r="L42" i="264"/>
  <c r="L41" i="264"/>
  <c r="L40" i="264"/>
  <c r="L39" i="264"/>
  <c r="L38" i="264"/>
  <c r="L37" i="264"/>
  <c r="L36" i="264"/>
  <c r="L35" i="264"/>
  <c r="L34" i="264"/>
  <c r="L33" i="264"/>
  <c r="L32" i="264"/>
  <c r="L31" i="264"/>
  <c r="L69" i="263"/>
  <c r="L68" i="263"/>
  <c r="L67" i="263"/>
  <c r="L66" i="263"/>
  <c r="L65" i="263"/>
  <c r="L64" i="263"/>
  <c r="L63" i="263"/>
  <c r="L62" i="263"/>
  <c r="L61" i="263"/>
  <c r="L60" i="263"/>
  <c r="L59" i="263"/>
  <c r="L58" i="263"/>
  <c r="L57" i="263"/>
  <c r="L56" i="263"/>
  <c r="L55" i="263"/>
  <c r="L54" i="263"/>
  <c r="L53" i="263"/>
  <c r="L52" i="263"/>
  <c r="L51" i="263"/>
  <c r="L50" i="263"/>
  <c r="L49" i="263"/>
  <c r="L48" i="263"/>
  <c r="L47" i="263"/>
  <c r="L46" i="263"/>
  <c r="L45" i="263"/>
  <c r="L44" i="263"/>
  <c r="L43" i="263"/>
  <c r="L42" i="263"/>
  <c r="L41" i="263"/>
  <c r="L40" i="263"/>
  <c r="L39" i="263"/>
  <c r="L38" i="263"/>
  <c r="L37" i="263"/>
  <c r="L36" i="263"/>
  <c r="L35" i="263"/>
  <c r="L34" i="263"/>
  <c r="L33" i="263"/>
  <c r="L32" i="263"/>
  <c r="L31" i="263"/>
  <c r="L69" i="262"/>
  <c r="L68" i="262"/>
  <c r="L67" i="262"/>
  <c r="L66" i="262"/>
  <c r="L65" i="262"/>
  <c r="L64" i="262"/>
  <c r="L63" i="262"/>
  <c r="L62" i="262"/>
  <c r="L61" i="262"/>
  <c r="L60" i="262"/>
  <c r="L59" i="262"/>
  <c r="L58" i="262"/>
  <c r="L57" i="262"/>
  <c r="L56" i="262"/>
  <c r="L55" i="262"/>
  <c r="L54" i="262"/>
  <c r="L53" i="262"/>
  <c r="L52" i="262"/>
  <c r="L51" i="262"/>
  <c r="L50" i="262"/>
  <c r="L49" i="262"/>
  <c r="L48" i="262"/>
  <c r="L47" i="262"/>
  <c r="L46" i="262"/>
  <c r="L45" i="262"/>
  <c r="L44" i="262"/>
  <c r="L43" i="262"/>
  <c r="L42" i="262"/>
  <c r="L41" i="262"/>
  <c r="L40" i="262"/>
  <c r="L39" i="262"/>
  <c r="L38" i="262"/>
  <c r="L37" i="262"/>
  <c r="L36" i="262"/>
  <c r="L35" i="262"/>
  <c r="L34" i="262"/>
  <c r="L33" i="262"/>
  <c r="L32" i="262"/>
  <c r="L31" i="262"/>
  <c r="L69" i="261"/>
  <c r="L68" i="261"/>
  <c r="L67" i="261"/>
  <c r="L66" i="261"/>
  <c r="L65" i="261"/>
  <c r="L64" i="261"/>
  <c r="L63" i="261"/>
  <c r="L62" i="261"/>
  <c r="L61" i="261"/>
  <c r="L60" i="261"/>
  <c r="L59" i="261"/>
  <c r="L58" i="261"/>
  <c r="L57" i="261"/>
  <c r="L56" i="261"/>
  <c r="L55" i="261"/>
  <c r="L54" i="261"/>
  <c r="L53" i="261"/>
  <c r="L52" i="261"/>
  <c r="L51" i="261"/>
  <c r="L50" i="261"/>
  <c r="L49" i="261"/>
  <c r="L48" i="261"/>
  <c r="L47" i="261"/>
  <c r="L46" i="261"/>
  <c r="L45" i="261"/>
  <c r="L44" i="261"/>
  <c r="L43" i="261"/>
  <c r="L42" i="261"/>
  <c r="L41" i="261"/>
  <c r="L40" i="261"/>
  <c r="L39" i="261"/>
  <c r="L38" i="261"/>
  <c r="L37" i="261"/>
  <c r="L36" i="261"/>
  <c r="L35" i="261"/>
  <c r="L34" i="261"/>
  <c r="L33" i="261"/>
  <c r="L32" i="261"/>
  <c r="L31" i="261"/>
  <c r="L69" i="260"/>
  <c r="L68" i="260"/>
  <c r="L67" i="260"/>
  <c r="L66" i="260"/>
  <c r="L65" i="260"/>
  <c r="L64" i="260"/>
  <c r="L63" i="260"/>
  <c r="L62" i="260"/>
  <c r="L61" i="260"/>
  <c r="L60" i="260"/>
  <c r="L59" i="260"/>
  <c r="L58" i="260"/>
  <c r="L57" i="260"/>
  <c r="L56" i="260"/>
  <c r="L55" i="260"/>
  <c r="L54" i="260"/>
  <c r="L53" i="260"/>
  <c r="L52" i="260"/>
  <c r="L51" i="260"/>
  <c r="L50" i="260"/>
  <c r="L49" i="260"/>
  <c r="L48" i="260"/>
  <c r="L47" i="260"/>
  <c r="L46" i="260"/>
  <c r="L45" i="260"/>
  <c r="L44" i="260"/>
  <c r="L43" i="260"/>
  <c r="L42" i="260"/>
  <c r="L41" i="260"/>
  <c r="L40" i="260"/>
  <c r="L39" i="260"/>
  <c r="L38" i="260"/>
  <c r="L37" i="260"/>
  <c r="L36" i="260"/>
  <c r="L35" i="260"/>
  <c r="L34" i="260"/>
  <c r="L33" i="260"/>
  <c r="L32" i="260"/>
  <c r="L31" i="260"/>
  <c r="L69" i="245"/>
  <c r="L68" i="245"/>
  <c r="L67" i="245"/>
  <c r="L66" i="245"/>
  <c r="L65" i="245"/>
  <c r="L64" i="245"/>
  <c r="L63" i="245"/>
  <c r="L62" i="245"/>
  <c r="L61" i="245"/>
  <c r="L60" i="245"/>
  <c r="L59" i="245"/>
  <c r="L58" i="245"/>
  <c r="L57" i="245"/>
  <c r="L56" i="245"/>
  <c r="L55" i="245"/>
  <c r="L54" i="245"/>
  <c r="L53" i="245"/>
  <c r="L52" i="245"/>
  <c r="L51" i="245"/>
  <c r="L50" i="245"/>
  <c r="L49" i="245"/>
  <c r="L48" i="245"/>
  <c r="L47" i="245"/>
  <c r="L46" i="245"/>
  <c r="L45" i="245"/>
  <c r="L44" i="245"/>
  <c r="L43" i="245"/>
  <c r="L42" i="245"/>
  <c r="L41" i="245"/>
  <c r="L40" i="245"/>
  <c r="L39" i="245"/>
  <c r="L38" i="245"/>
  <c r="L37" i="245"/>
  <c r="L36" i="245"/>
  <c r="L35" i="245"/>
  <c r="L34" i="245"/>
  <c r="L33" i="245"/>
  <c r="L32" i="245"/>
  <c r="L31" i="245"/>
  <c r="L69" i="244"/>
  <c r="L68" i="244"/>
  <c r="L67" i="244"/>
  <c r="L66" i="244"/>
  <c r="L65" i="244"/>
  <c r="L64" i="244"/>
  <c r="L63" i="244"/>
  <c r="L62" i="244"/>
  <c r="L61" i="244"/>
  <c r="L60" i="244"/>
  <c r="L59" i="244"/>
  <c r="L58" i="244"/>
  <c r="L57" i="244"/>
  <c r="L56" i="244"/>
  <c r="L55" i="244"/>
  <c r="L54" i="244"/>
  <c r="L53" i="244"/>
  <c r="L52" i="244"/>
  <c r="L51" i="244"/>
  <c r="L50" i="244"/>
  <c r="L49" i="244"/>
  <c r="L48" i="244"/>
  <c r="L47" i="244"/>
  <c r="L46" i="244"/>
  <c r="L45" i="244"/>
  <c r="L44" i="244"/>
  <c r="L43" i="244"/>
  <c r="L42" i="244"/>
  <c r="L41" i="244"/>
  <c r="L40" i="244"/>
  <c r="L39" i="244"/>
  <c r="L38" i="244"/>
  <c r="L37" i="244"/>
  <c r="L36" i="244"/>
  <c r="L35" i="244"/>
  <c r="L34" i="244"/>
  <c r="L33" i="244"/>
  <c r="L32" i="244"/>
  <c r="L31" i="244"/>
  <c r="L69" i="243"/>
  <c r="L68" i="243"/>
  <c r="L67" i="243"/>
  <c r="L66" i="243"/>
  <c r="L65" i="243"/>
  <c r="L64" i="243"/>
  <c r="L63" i="243"/>
  <c r="L62" i="243"/>
  <c r="L61" i="243"/>
  <c r="L60" i="243"/>
  <c r="L59" i="243"/>
  <c r="L58" i="243"/>
  <c r="L57" i="243"/>
  <c r="L56" i="243"/>
  <c r="L55" i="243"/>
  <c r="L54" i="243"/>
  <c r="L53" i="243"/>
  <c r="L52" i="243"/>
  <c r="L51" i="243"/>
  <c r="L50" i="243"/>
  <c r="L49" i="243"/>
  <c r="L48" i="243"/>
  <c r="L47" i="243"/>
  <c r="L46" i="243"/>
  <c r="L45" i="243"/>
  <c r="L44" i="243"/>
  <c r="L43" i="243"/>
  <c r="L42" i="243"/>
  <c r="L41" i="243"/>
  <c r="L40" i="243"/>
  <c r="L39" i="243"/>
  <c r="L38" i="243"/>
  <c r="L37" i="243"/>
  <c r="L36" i="243"/>
  <c r="L35" i="243"/>
  <c r="L34" i="243"/>
  <c r="L33" i="243"/>
  <c r="L32" i="243"/>
  <c r="L31" i="243"/>
  <c r="L69" i="242"/>
  <c r="L68" i="242"/>
  <c r="L67" i="242"/>
  <c r="L66" i="242"/>
  <c r="L65" i="242"/>
  <c r="L64" i="242"/>
  <c r="L63" i="242"/>
  <c r="L62" i="242"/>
  <c r="L61" i="242"/>
  <c r="L60" i="242"/>
  <c r="L59" i="242"/>
  <c r="L58" i="242"/>
  <c r="L57" i="242"/>
  <c r="L56" i="242"/>
  <c r="L55" i="242"/>
  <c r="L54" i="242"/>
  <c r="L53" i="242"/>
  <c r="L52" i="242"/>
  <c r="L51" i="242"/>
  <c r="L50" i="242"/>
  <c r="L49" i="242"/>
  <c r="L48" i="242"/>
  <c r="L47" i="242"/>
  <c r="L46" i="242"/>
  <c r="L45" i="242"/>
  <c r="L44" i="242"/>
  <c r="L43" i="242"/>
  <c r="L42" i="242"/>
  <c r="L41" i="242"/>
  <c r="L40" i="242"/>
  <c r="L39" i="242"/>
  <c r="L38" i="242"/>
  <c r="L37" i="242"/>
  <c r="L36" i="242"/>
  <c r="L35" i="242"/>
  <c r="L34" i="242"/>
  <c r="L33" i="242"/>
  <c r="L32" i="242"/>
  <c r="L31" i="242"/>
  <c r="L69" i="241"/>
  <c r="L68" i="241"/>
  <c r="L67" i="241"/>
  <c r="L66" i="241"/>
  <c r="L65" i="241"/>
  <c r="L64" i="241"/>
  <c r="L63" i="241"/>
  <c r="L62" i="241"/>
  <c r="L61" i="241"/>
  <c r="L60" i="241"/>
  <c r="L59" i="241"/>
  <c r="L58" i="241"/>
  <c r="L57" i="241"/>
  <c r="L56" i="241"/>
  <c r="L55" i="241"/>
  <c r="L54" i="241"/>
  <c r="L53" i="241"/>
  <c r="L52" i="241"/>
  <c r="L51" i="241"/>
  <c r="L50" i="241"/>
  <c r="L49" i="241"/>
  <c r="L48" i="241"/>
  <c r="L47" i="241"/>
  <c r="L46" i="241"/>
  <c r="L45" i="241"/>
  <c r="L44" i="241"/>
  <c r="L43" i="241"/>
  <c r="L42" i="241"/>
  <c r="L41" i="241"/>
  <c r="L40" i="241"/>
  <c r="L39" i="241"/>
  <c r="L38" i="241"/>
  <c r="L37" i="241"/>
  <c r="L36" i="241"/>
  <c r="L35" i="241"/>
  <c r="L34" i="241"/>
  <c r="L33" i="241"/>
  <c r="L32" i="241"/>
  <c r="L31" i="241"/>
  <c r="L69" i="240"/>
  <c r="L68" i="240"/>
  <c r="L67" i="240"/>
  <c r="L66" i="240"/>
  <c r="L65" i="240"/>
  <c r="L64" i="240"/>
  <c r="L63" i="240"/>
  <c r="L62" i="240"/>
  <c r="L61" i="240"/>
  <c r="L60" i="240"/>
  <c r="L59" i="240"/>
  <c r="L58" i="240"/>
  <c r="L57" i="240"/>
  <c r="L56" i="240"/>
  <c r="L55" i="240"/>
  <c r="L54" i="240"/>
  <c r="L53" i="240"/>
  <c r="L52" i="240"/>
  <c r="L51" i="240"/>
  <c r="L50" i="240"/>
  <c r="L49" i="240"/>
  <c r="L48" i="240"/>
  <c r="L47" i="240"/>
  <c r="L46" i="240"/>
  <c r="L45" i="240"/>
  <c r="L44" i="240"/>
  <c r="L43" i="240"/>
  <c r="L42" i="240"/>
  <c r="L41" i="240"/>
  <c r="L40" i="240"/>
  <c r="L39" i="240"/>
  <c r="L38" i="240"/>
  <c r="L37" i="240"/>
  <c r="L36" i="240"/>
  <c r="L35" i="240"/>
  <c r="L34" i="240"/>
  <c r="L33" i="240"/>
  <c r="L32" i="240"/>
  <c r="L31" i="240"/>
  <c r="L69" i="235"/>
  <c r="L68" i="235"/>
  <c r="L67" i="235"/>
  <c r="L66" i="235"/>
  <c r="L65" i="235"/>
  <c r="L64" i="235"/>
  <c r="L63" i="235"/>
  <c r="L62" i="235"/>
  <c r="L61" i="235"/>
  <c r="L60" i="235"/>
  <c r="L59" i="235"/>
  <c r="L58" i="235"/>
  <c r="L57" i="235"/>
  <c r="L56" i="235"/>
  <c r="L55" i="235"/>
  <c r="L54" i="235"/>
  <c r="L53" i="235"/>
  <c r="L52" i="235"/>
  <c r="L51" i="235"/>
  <c r="L50" i="235"/>
  <c r="L49" i="235"/>
  <c r="L48" i="235"/>
  <c r="L47" i="235"/>
  <c r="L46" i="235"/>
  <c r="L45" i="235"/>
  <c r="L44" i="235"/>
  <c r="L43" i="235"/>
  <c r="L42" i="235"/>
  <c r="L41" i="235"/>
  <c r="L40" i="235"/>
  <c r="L39" i="235"/>
  <c r="L38" i="235"/>
  <c r="L37" i="235"/>
  <c r="L36" i="235"/>
  <c r="L35" i="235"/>
  <c r="L34" i="235"/>
  <c r="L33" i="235"/>
  <c r="L32" i="235"/>
  <c r="L31" i="235"/>
  <c r="L32" i="259"/>
  <c r="L33" i="259"/>
  <c r="L34" i="259"/>
  <c r="L35" i="259"/>
  <c r="L36" i="259"/>
  <c r="L37" i="259"/>
  <c r="L38" i="259"/>
  <c r="L39" i="259"/>
  <c r="L40" i="259"/>
  <c r="L41" i="259"/>
  <c r="L42" i="259"/>
  <c r="L43" i="259"/>
  <c r="L44" i="259"/>
  <c r="L45" i="259"/>
  <c r="L46" i="259"/>
  <c r="L47" i="259"/>
  <c r="L48" i="259"/>
  <c r="L49" i="259"/>
  <c r="L50" i="259"/>
  <c r="L51" i="259"/>
  <c r="L52" i="259"/>
  <c r="L53" i="259"/>
  <c r="L54" i="259"/>
  <c r="L55" i="259"/>
  <c r="L56" i="259"/>
  <c r="L57" i="259"/>
  <c r="L58" i="259"/>
  <c r="L59" i="259"/>
  <c r="L60" i="259"/>
  <c r="L61" i="259"/>
  <c r="L62" i="259"/>
  <c r="L63" i="259"/>
  <c r="L64" i="259"/>
  <c r="L65" i="259"/>
  <c r="L66" i="259"/>
  <c r="L67" i="259"/>
  <c r="L68" i="259"/>
  <c r="L69" i="259"/>
  <c r="L31" i="259"/>
  <c r="H63" i="259"/>
  <c r="H57" i="259"/>
  <c r="H56" i="259"/>
  <c r="H55" i="259"/>
  <c r="H54" i="259"/>
  <c r="H36" i="259"/>
  <c r="H35" i="259"/>
  <c r="H34" i="259"/>
  <c r="H33" i="259"/>
  <c r="H32" i="259"/>
  <c r="H31" i="259"/>
  <c r="H30" i="259"/>
  <c r="H29" i="259"/>
  <c r="H28" i="259"/>
  <c r="H25" i="259"/>
  <c r="H24" i="259"/>
  <c r="H19" i="259"/>
  <c r="G63" i="259"/>
  <c r="G57" i="259"/>
  <c r="G56" i="259"/>
  <c r="G55" i="259"/>
  <c r="G54" i="259"/>
  <c r="G36" i="259"/>
  <c r="G35" i="259"/>
  <c r="G34" i="259"/>
  <c r="G33" i="259"/>
  <c r="G32" i="259"/>
  <c r="G31" i="259"/>
  <c r="G30" i="259"/>
  <c r="G29" i="259"/>
  <c r="G28" i="259"/>
  <c r="G25" i="259"/>
  <c r="G24" i="259"/>
  <c r="G19" i="259"/>
  <c r="F63" i="259"/>
  <c r="F57" i="259"/>
  <c r="F56" i="259"/>
  <c r="F55" i="259"/>
  <c r="F54" i="259"/>
  <c r="F36" i="259"/>
  <c r="F35" i="259"/>
  <c r="F34" i="259"/>
  <c r="F33" i="259"/>
  <c r="F32" i="259"/>
  <c r="F31" i="259"/>
  <c r="F30" i="259"/>
  <c r="F29" i="259"/>
  <c r="F28" i="259"/>
  <c r="F25" i="259"/>
  <c r="F24" i="259"/>
  <c r="F19" i="259"/>
  <c r="E63" i="259"/>
  <c r="E57" i="259"/>
  <c r="E56" i="259"/>
  <c r="E55" i="259"/>
  <c r="E54" i="259"/>
  <c r="E36" i="259"/>
  <c r="E35" i="259"/>
  <c r="E34" i="259"/>
  <c r="E33" i="259"/>
  <c r="E32" i="259"/>
  <c r="E31" i="259"/>
  <c r="E30" i="259"/>
  <c r="E29" i="259"/>
  <c r="E28" i="259"/>
  <c r="E25" i="259"/>
  <c r="E24" i="259"/>
  <c r="E19" i="259"/>
  <c r="D63" i="259"/>
  <c r="D57" i="259"/>
  <c r="D56" i="259"/>
  <c r="D55" i="259"/>
  <c r="D54" i="259"/>
  <c r="D36" i="259"/>
  <c r="D35" i="259"/>
  <c r="D34" i="259"/>
  <c r="D33" i="259"/>
  <c r="D32" i="259"/>
  <c r="D31" i="259"/>
  <c r="D30" i="259"/>
  <c r="D29" i="259"/>
  <c r="D28" i="259"/>
  <c r="D25" i="259"/>
  <c r="D24" i="259"/>
  <c r="D19" i="259"/>
  <c r="L28" i="271"/>
  <c r="L27" i="271"/>
  <c r="L26" i="271"/>
  <c r="L25" i="271"/>
  <c r="L24" i="271"/>
  <c r="L23" i="271"/>
  <c r="L22" i="271"/>
  <c r="L21" i="271"/>
  <c r="L20" i="271"/>
  <c r="L19" i="271"/>
  <c r="L18" i="271"/>
  <c r="L17" i="271"/>
  <c r="L16" i="271"/>
  <c r="L13" i="271"/>
  <c r="L12" i="271"/>
  <c r="L11" i="271"/>
  <c r="L10" i="271"/>
  <c r="L9" i="271"/>
  <c r="L8" i="271"/>
  <c r="L7" i="271"/>
  <c r="L6" i="271"/>
  <c r="L5" i="271"/>
  <c r="L4" i="271"/>
  <c r="U1" i="271"/>
  <c r="AN1" i="210" s="1"/>
  <c r="T1" i="271"/>
  <c r="W1" i="271" s="1"/>
  <c r="L28" i="270"/>
  <c r="L27" i="270"/>
  <c r="L26" i="270"/>
  <c r="L25" i="270"/>
  <c r="L24" i="270"/>
  <c r="L23" i="270"/>
  <c r="L22" i="270"/>
  <c r="L21" i="270"/>
  <c r="L20" i="270"/>
  <c r="L19" i="270"/>
  <c r="L18" i="270"/>
  <c r="L17" i="270"/>
  <c r="L16" i="270"/>
  <c r="L13" i="270"/>
  <c r="L12" i="270"/>
  <c r="L11" i="270"/>
  <c r="L10" i="270"/>
  <c r="L9" i="270"/>
  <c r="L8" i="270"/>
  <c r="L7" i="270"/>
  <c r="L6" i="270"/>
  <c r="L5" i="270"/>
  <c r="L4" i="270"/>
  <c r="U1" i="270"/>
  <c r="AL1" i="210" s="1"/>
  <c r="T1" i="270"/>
  <c r="W1" i="270" s="1"/>
  <c r="L28" i="269"/>
  <c r="L27" i="269"/>
  <c r="L26" i="269"/>
  <c r="L25" i="269"/>
  <c r="L24" i="269"/>
  <c r="L23" i="269"/>
  <c r="L22" i="269"/>
  <c r="L21" i="269"/>
  <c r="L20" i="269"/>
  <c r="L19" i="269"/>
  <c r="L18" i="269"/>
  <c r="L17" i="269"/>
  <c r="L16" i="269"/>
  <c r="L13" i="269"/>
  <c r="L12" i="269"/>
  <c r="L11" i="269"/>
  <c r="L10" i="269"/>
  <c r="L9" i="269"/>
  <c r="L8" i="269"/>
  <c r="L7" i="269"/>
  <c r="L6" i="269"/>
  <c r="L5" i="269"/>
  <c r="L4" i="269"/>
  <c r="U1" i="269"/>
  <c r="AJ1" i="210" s="1"/>
  <c r="T1" i="269"/>
  <c r="W1" i="269" s="1"/>
  <c r="L28" i="268"/>
  <c r="L27" i="268"/>
  <c r="L26" i="268"/>
  <c r="L25" i="268"/>
  <c r="L24" i="268"/>
  <c r="L23" i="268"/>
  <c r="L22" i="268"/>
  <c r="L21" i="268"/>
  <c r="L20" i="268"/>
  <c r="L19" i="268"/>
  <c r="L18" i="268"/>
  <c r="L17" i="268"/>
  <c r="L16" i="268"/>
  <c r="L13" i="268"/>
  <c r="L12" i="268"/>
  <c r="L11" i="268"/>
  <c r="L10" i="268"/>
  <c r="L9" i="268"/>
  <c r="L8" i="268"/>
  <c r="L7" i="268"/>
  <c r="L6" i="268"/>
  <c r="L5" i="268"/>
  <c r="L4" i="268"/>
  <c r="U1" i="268"/>
  <c r="AH1" i="210" s="1"/>
  <c r="T1" i="268"/>
  <c r="W1" i="268" s="1"/>
  <c r="L28" i="267"/>
  <c r="L27" i="267"/>
  <c r="L26" i="267"/>
  <c r="L25" i="267"/>
  <c r="L24" i="267"/>
  <c r="L23" i="267"/>
  <c r="L22" i="267"/>
  <c r="L21" i="267"/>
  <c r="L20" i="267"/>
  <c r="L19" i="267"/>
  <c r="L18" i="267"/>
  <c r="L17" i="267"/>
  <c r="L16" i="267"/>
  <c r="L13" i="267"/>
  <c r="L12" i="267"/>
  <c r="L11" i="267"/>
  <c r="L10" i="267"/>
  <c r="L9" i="267"/>
  <c r="L8" i="267"/>
  <c r="L7" i="267"/>
  <c r="L6" i="267"/>
  <c r="L5" i="267"/>
  <c r="L4" i="267"/>
  <c r="U1" i="267"/>
  <c r="AF1" i="210" s="1"/>
  <c r="T1" i="267"/>
  <c r="W1" i="267" s="1"/>
  <c r="L28" i="266"/>
  <c r="L27" i="266"/>
  <c r="L26" i="266"/>
  <c r="L25" i="266"/>
  <c r="L24" i="266"/>
  <c r="L23" i="266"/>
  <c r="L22" i="266"/>
  <c r="L21" i="266"/>
  <c r="L20" i="266"/>
  <c r="L19" i="266"/>
  <c r="L18" i="266"/>
  <c r="L17" i="266"/>
  <c r="L16" i="266"/>
  <c r="L13" i="266"/>
  <c r="L12" i="266"/>
  <c r="L11" i="266"/>
  <c r="L10" i="266"/>
  <c r="L9" i="266"/>
  <c r="L8" i="266"/>
  <c r="L7" i="266"/>
  <c r="L6" i="266"/>
  <c r="L5" i="266"/>
  <c r="L4" i="266"/>
  <c r="U1" i="266"/>
  <c r="AD1" i="210" s="1"/>
  <c r="T1" i="266"/>
  <c r="W1" i="266" s="1"/>
  <c r="L28" i="265"/>
  <c r="L27" i="265"/>
  <c r="L26" i="265"/>
  <c r="L25" i="265"/>
  <c r="L24" i="265"/>
  <c r="L23" i="265"/>
  <c r="L22" i="265"/>
  <c r="L21" i="265"/>
  <c r="L20" i="265"/>
  <c r="L19" i="265"/>
  <c r="L18" i="265"/>
  <c r="L17" i="265"/>
  <c r="L16" i="265"/>
  <c r="L13" i="265"/>
  <c r="L12" i="265"/>
  <c r="L11" i="265"/>
  <c r="L10" i="265"/>
  <c r="L9" i="265"/>
  <c r="L8" i="265"/>
  <c r="L7" i="265"/>
  <c r="L6" i="265"/>
  <c r="L5" i="265"/>
  <c r="L4" i="265"/>
  <c r="U1" i="265"/>
  <c r="AB1" i="210" s="1"/>
  <c r="T1" i="265"/>
  <c r="W1" i="265" s="1"/>
  <c r="L28" i="264"/>
  <c r="L27" i="264"/>
  <c r="L26" i="264"/>
  <c r="L25" i="264"/>
  <c r="L24" i="264"/>
  <c r="L23" i="264"/>
  <c r="L22" i="264"/>
  <c r="L21" i="264"/>
  <c r="L20" i="264"/>
  <c r="L19" i="264"/>
  <c r="L18" i="264"/>
  <c r="L17" i="264"/>
  <c r="L16" i="264"/>
  <c r="L13" i="264"/>
  <c r="L12" i="264"/>
  <c r="L11" i="264"/>
  <c r="L10" i="264"/>
  <c r="L9" i="264"/>
  <c r="L8" i="264"/>
  <c r="L7" i="264"/>
  <c r="L6" i="264"/>
  <c r="L5" i="264"/>
  <c r="L4" i="264"/>
  <c r="U1" i="264"/>
  <c r="Z1" i="210" s="1"/>
  <c r="T1" i="264"/>
  <c r="W1" i="264" s="1"/>
  <c r="L28" i="263"/>
  <c r="L27" i="263"/>
  <c r="L26" i="263"/>
  <c r="L25" i="263"/>
  <c r="L24" i="263"/>
  <c r="L23" i="263"/>
  <c r="L22" i="263"/>
  <c r="L21" i="263"/>
  <c r="L20" i="263"/>
  <c r="L19" i="263"/>
  <c r="L18" i="263"/>
  <c r="L17" i="263"/>
  <c r="L16" i="263"/>
  <c r="L13" i="263"/>
  <c r="L12" i="263"/>
  <c r="L11" i="263"/>
  <c r="L10" i="263"/>
  <c r="L9" i="263"/>
  <c r="L8" i="263"/>
  <c r="L7" i="263"/>
  <c r="L6" i="263"/>
  <c r="L5" i="263"/>
  <c r="L4" i="263"/>
  <c r="U1" i="263"/>
  <c r="X1" i="210" s="1"/>
  <c r="T1" i="263"/>
  <c r="W1" i="263" s="1"/>
  <c r="L28" i="262"/>
  <c r="L27" i="262"/>
  <c r="L26" i="262"/>
  <c r="L25" i="262"/>
  <c r="L24" i="262"/>
  <c r="L23" i="262"/>
  <c r="L22" i="262"/>
  <c r="L21" i="262"/>
  <c r="L20" i="262"/>
  <c r="L19" i="262"/>
  <c r="L18" i="262"/>
  <c r="L17" i="262"/>
  <c r="L16" i="262"/>
  <c r="L13" i="262"/>
  <c r="L12" i="262"/>
  <c r="L11" i="262"/>
  <c r="L10" i="262"/>
  <c r="L9" i="262"/>
  <c r="L8" i="262"/>
  <c r="L7" i="262"/>
  <c r="L6" i="262"/>
  <c r="L5" i="262"/>
  <c r="L4" i="262"/>
  <c r="U1" i="262"/>
  <c r="V1" i="210" s="1"/>
  <c r="T1" i="262"/>
  <c r="W1" i="262" s="1"/>
  <c r="L28" i="261"/>
  <c r="L27" i="261"/>
  <c r="L26" i="261"/>
  <c r="L25" i="261"/>
  <c r="L24" i="261"/>
  <c r="L23" i="261"/>
  <c r="L22" i="261"/>
  <c r="L21" i="261"/>
  <c r="L20" i="261"/>
  <c r="L19" i="261"/>
  <c r="L18" i="261"/>
  <c r="L17" i="261"/>
  <c r="L16" i="261"/>
  <c r="L13" i="261"/>
  <c r="L12" i="261"/>
  <c r="L11" i="261"/>
  <c r="L10" i="261"/>
  <c r="L9" i="261"/>
  <c r="L8" i="261"/>
  <c r="L7" i="261"/>
  <c r="L6" i="261"/>
  <c r="L5" i="261"/>
  <c r="L4" i="261"/>
  <c r="U1" i="261"/>
  <c r="T1" i="210" s="1"/>
  <c r="T1" i="261"/>
  <c r="W1" i="261" s="1"/>
  <c r="L28" i="260"/>
  <c r="L27" i="260"/>
  <c r="L26" i="260"/>
  <c r="L25" i="260"/>
  <c r="L24" i="260"/>
  <c r="L23" i="260"/>
  <c r="L22" i="260"/>
  <c r="L21" i="260"/>
  <c r="L20" i="260"/>
  <c r="L19" i="260"/>
  <c r="L18" i="260"/>
  <c r="L17" i="260"/>
  <c r="L16" i="260"/>
  <c r="L13" i="260"/>
  <c r="L12" i="260"/>
  <c r="L11" i="260"/>
  <c r="L10" i="260"/>
  <c r="L9" i="260"/>
  <c r="L8" i="260"/>
  <c r="L7" i="260"/>
  <c r="L6" i="260"/>
  <c r="L5" i="260"/>
  <c r="L4" i="260"/>
  <c r="U1" i="260"/>
  <c r="R1" i="210" s="1"/>
  <c r="T1" i="260"/>
  <c r="W1" i="260" s="1"/>
  <c r="L28" i="259"/>
  <c r="L27" i="259"/>
  <c r="L26" i="259"/>
  <c r="L25" i="259"/>
  <c r="L24" i="259"/>
  <c r="L23" i="259"/>
  <c r="L22" i="259"/>
  <c r="L21" i="259"/>
  <c r="L20" i="259"/>
  <c r="L19" i="259"/>
  <c r="L18" i="259"/>
  <c r="L17" i="259"/>
  <c r="L16" i="259"/>
  <c r="L13" i="259"/>
  <c r="L12" i="259"/>
  <c r="L11" i="259"/>
  <c r="L10" i="259"/>
  <c r="L9" i="259"/>
  <c r="L8" i="259"/>
  <c r="L7" i="259"/>
  <c r="L6" i="259"/>
  <c r="L5" i="259"/>
  <c r="L4" i="259"/>
  <c r="U1" i="259"/>
  <c r="P1" i="210" s="1"/>
  <c r="T1" i="259"/>
  <c r="W1" i="259" s="1"/>
  <c r="L28" i="244"/>
  <c r="L27" i="244"/>
  <c r="L26" i="244"/>
  <c r="L25" i="244"/>
  <c r="L24" i="244"/>
  <c r="L23" i="244"/>
  <c r="L22" i="244"/>
  <c r="L21" i="244"/>
  <c r="L20" i="244"/>
  <c r="L19" i="244"/>
  <c r="L18" i="244"/>
  <c r="L17" i="244"/>
  <c r="L16" i="244"/>
  <c r="L28" i="243"/>
  <c r="L27" i="243"/>
  <c r="L26" i="243"/>
  <c r="L25" i="243"/>
  <c r="L24" i="243"/>
  <c r="L23" i="243"/>
  <c r="L22" i="243"/>
  <c r="L21" i="243"/>
  <c r="L20" i="243"/>
  <c r="L19" i="243"/>
  <c r="L18" i="243"/>
  <c r="L17" i="243"/>
  <c r="L16" i="243"/>
  <c r="L28" i="242"/>
  <c r="L27" i="242"/>
  <c r="L26" i="242"/>
  <c r="L25" i="242"/>
  <c r="L24" i="242"/>
  <c r="L23" i="242"/>
  <c r="L22" i="242"/>
  <c r="L21" i="242"/>
  <c r="L20" i="242"/>
  <c r="L19" i="242"/>
  <c r="L18" i="242"/>
  <c r="L17" i="242"/>
  <c r="L16" i="242"/>
  <c r="L28" i="241"/>
  <c r="L27" i="241"/>
  <c r="L26" i="241"/>
  <c r="L25" i="241"/>
  <c r="L24" i="241"/>
  <c r="L23" i="241"/>
  <c r="L22" i="241"/>
  <c r="L21" i="241"/>
  <c r="L20" i="241"/>
  <c r="L19" i="241"/>
  <c r="L18" i="241"/>
  <c r="L17" i="241"/>
  <c r="L16" i="241"/>
  <c r="L13" i="244"/>
  <c r="L12" i="244"/>
  <c r="L11" i="244"/>
  <c r="L10" i="244"/>
  <c r="L9" i="244"/>
  <c r="L8" i="244"/>
  <c r="L7" i="244"/>
  <c r="L6" i="244"/>
  <c r="L5" i="244"/>
  <c r="L4" i="244"/>
  <c r="L13" i="243"/>
  <c r="L12" i="243"/>
  <c r="L11" i="243"/>
  <c r="L10" i="243"/>
  <c r="L9" i="243"/>
  <c r="L8" i="243"/>
  <c r="L7" i="243"/>
  <c r="L6" i="243"/>
  <c r="L5" i="243"/>
  <c r="L4" i="243"/>
  <c r="L13" i="242"/>
  <c r="L12" i="242"/>
  <c r="L11" i="242"/>
  <c r="L10" i="242"/>
  <c r="L9" i="242"/>
  <c r="L8" i="242"/>
  <c r="L7" i="242"/>
  <c r="L6" i="242"/>
  <c r="L5" i="242"/>
  <c r="L4" i="242"/>
  <c r="L13" i="241"/>
  <c r="L12" i="241"/>
  <c r="L11" i="241"/>
  <c r="L10" i="241"/>
  <c r="L9" i="241"/>
  <c r="L8" i="241"/>
  <c r="L7" i="241"/>
  <c r="L6" i="241"/>
  <c r="L5" i="241"/>
  <c r="L4" i="241"/>
  <c r="L18" i="240"/>
  <c r="L19" i="240"/>
  <c r="L20" i="240"/>
  <c r="L21" i="240"/>
  <c r="L22" i="240"/>
  <c r="L23" i="240"/>
  <c r="L24" i="240"/>
  <c r="L25" i="240"/>
  <c r="L26" i="240"/>
  <c r="L27" i="240"/>
  <c r="L28" i="240"/>
  <c r="L17" i="240"/>
  <c r="L16" i="240"/>
  <c r="L13" i="240"/>
  <c r="L12" i="240"/>
  <c r="L11" i="240"/>
  <c r="L10" i="240"/>
  <c r="L9" i="240"/>
  <c r="L8" i="240"/>
  <c r="L7" i="240"/>
  <c r="L6" i="240"/>
  <c r="L5" i="240"/>
  <c r="L4" i="240"/>
  <c r="L18" i="235"/>
  <c r="L19" i="235"/>
  <c r="L20" i="235"/>
  <c r="L21" i="235"/>
  <c r="L22" i="235"/>
  <c r="L23" i="235"/>
  <c r="L24" i="235"/>
  <c r="L25" i="235"/>
  <c r="L26" i="235"/>
  <c r="L27" i="235"/>
  <c r="L28" i="235"/>
  <c r="L17" i="235"/>
  <c r="L16" i="235"/>
  <c r="L13" i="235"/>
  <c r="L12" i="235"/>
  <c r="L11" i="235"/>
  <c r="L10" i="235"/>
  <c r="L9" i="235"/>
  <c r="L8" i="235"/>
  <c r="L7" i="235"/>
  <c r="L6" i="235"/>
  <c r="L5" i="235"/>
  <c r="L4" i="235"/>
  <c r="L28" i="245"/>
  <c r="L27" i="245"/>
  <c r="L26" i="245"/>
  <c r="L25" i="245"/>
  <c r="L24" i="245"/>
  <c r="L23" i="245"/>
  <c r="L22" i="245"/>
  <c r="L21" i="245"/>
  <c r="L20" i="245"/>
  <c r="L19" i="245"/>
  <c r="L18" i="245"/>
  <c r="L17" i="245"/>
  <c r="L16" i="245"/>
  <c r="L13" i="245"/>
  <c r="L12" i="245"/>
  <c r="L11" i="245"/>
  <c r="L10" i="245"/>
  <c r="L9" i="245"/>
  <c r="L8" i="245"/>
  <c r="L7" i="245"/>
  <c r="L6" i="245"/>
  <c r="L5" i="245"/>
  <c r="L4" i="245"/>
  <c r="H63" i="245"/>
  <c r="H57" i="245"/>
  <c r="H56" i="245"/>
  <c r="H55" i="245"/>
  <c r="H54" i="245"/>
  <c r="H36" i="245"/>
  <c r="H35" i="245"/>
  <c r="H34" i="245"/>
  <c r="H33" i="245"/>
  <c r="H32" i="245"/>
  <c r="H31" i="245"/>
  <c r="H30" i="245"/>
  <c r="H29" i="245"/>
  <c r="H28" i="245"/>
  <c r="H25" i="245"/>
  <c r="H24" i="245"/>
  <c r="H19" i="245"/>
  <c r="G63" i="245"/>
  <c r="G57" i="245"/>
  <c r="G56" i="245"/>
  <c r="G55" i="245"/>
  <c r="G54" i="245"/>
  <c r="G36" i="245"/>
  <c r="G35" i="245"/>
  <c r="G34" i="245"/>
  <c r="G33" i="245"/>
  <c r="G32" i="245"/>
  <c r="G31" i="245"/>
  <c r="G30" i="245"/>
  <c r="G29" i="245"/>
  <c r="G28" i="245"/>
  <c r="G25" i="245"/>
  <c r="G24" i="245"/>
  <c r="G19" i="245"/>
  <c r="F63" i="245"/>
  <c r="F57" i="245"/>
  <c r="F56" i="245"/>
  <c r="F55" i="245"/>
  <c r="F54" i="245"/>
  <c r="F36" i="245"/>
  <c r="F35" i="245"/>
  <c r="F34" i="245"/>
  <c r="F33" i="245"/>
  <c r="F32" i="245"/>
  <c r="F31" i="245"/>
  <c r="F30" i="245"/>
  <c r="F29" i="245"/>
  <c r="F28" i="245"/>
  <c r="F25" i="245"/>
  <c r="F24" i="245"/>
  <c r="F19" i="245"/>
  <c r="E63" i="245"/>
  <c r="E57" i="245"/>
  <c r="E56" i="245"/>
  <c r="E55" i="245"/>
  <c r="E54" i="245"/>
  <c r="E36" i="245"/>
  <c r="E35" i="245"/>
  <c r="E34" i="245"/>
  <c r="E33" i="245"/>
  <c r="E32" i="245"/>
  <c r="E31" i="245"/>
  <c r="E30" i="245"/>
  <c r="E29" i="245"/>
  <c r="E28" i="245"/>
  <c r="E25" i="245"/>
  <c r="E24" i="245"/>
  <c r="E19" i="245"/>
  <c r="D63" i="245"/>
  <c r="D57" i="245"/>
  <c r="D56" i="245"/>
  <c r="D55" i="245"/>
  <c r="D54" i="245"/>
  <c r="D36" i="245"/>
  <c r="D35" i="245"/>
  <c r="D34" i="245"/>
  <c r="D33" i="245"/>
  <c r="D32" i="245"/>
  <c r="D31" i="245"/>
  <c r="D30" i="245"/>
  <c r="D29" i="245"/>
  <c r="D28" i="245"/>
  <c r="D25" i="245"/>
  <c r="D24" i="245"/>
  <c r="D19" i="245"/>
  <c r="H63" i="244"/>
  <c r="H57" i="244"/>
  <c r="H56" i="244"/>
  <c r="H55" i="244"/>
  <c r="H54" i="244"/>
  <c r="H36" i="244"/>
  <c r="H35" i="244"/>
  <c r="H34" i="244"/>
  <c r="H33" i="244"/>
  <c r="H32" i="244"/>
  <c r="H31" i="244"/>
  <c r="H30" i="244"/>
  <c r="H29" i="244"/>
  <c r="H28" i="244"/>
  <c r="H25" i="244"/>
  <c r="H24" i="244"/>
  <c r="H19" i="244"/>
  <c r="G63" i="244"/>
  <c r="G57" i="244"/>
  <c r="G56" i="244"/>
  <c r="G55" i="244"/>
  <c r="G54" i="244"/>
  <c r="G36" i="244"/>
  <c r="G35" i="244"/>
  <c r="G34" i="244"/>
  <c r="G33" i="244"/>
  <c r="G32" i="244"/>
  <c r="G31" i="244"/>
  <c r="G30" i="244"/>
  <c r="G29" i="244"/>
  <c r="G28" i="244"/>
  <c r="G25" i="244"/>
  <c r="G24" i="244"/>
  <c r="G19" i="244"/>
  <c r="F63" i="244"/>
  <c r="F57" i="244"/>
  <c r="F56" i="244"/>
  <c r="F55" i="244"/>
  <c r="F54" i="244"/>
  <c r="F36" i="244"/>
  <c r="F35" i="244"/>
  <c r="F34" i="244"/>
  <c r="F33" i="244"/>
  <c r="F32" i="244"/>
  <c r="F31" i="244"/>
  <c r="F30" i="244"/>
  <c r="F29" i="244"/>
  <c r="F28" i="244"/>
  <c r="F25" i="244"/>
  <c r="F24" i="244"/>
  <c r="F19" i="244"/>
  <c r="E63" i="244"/>
  <c r="E57" i="244"/>
  <c r="E56" i="244"/>
  <c r="E55" i="244"/>
  <c r="E54" i="244"/>
  <c r="E36" i="244"/>
  <c r="E35" i="244"/>
  <c r="E34" i="244"/>
  <c r="E33" i="244"/>
  <c r="E32" i="244"/>
  <c r="E31" i="244"/>
  <c r="E30" i="244"/>
  <c r="E29" i="244"/>
  <c r="E28" i="244"/>
  <c r="E25" i="244"/>
  <c r="E24" i="244"/>
  <c r="E19" i="244"/>
  <c r="D63" i="244"/>
  <c r="D57" i="244"/>
  <c r="D56" i="244"/>
  <c r="D55" i="244"/>
  <c r="D54" i="244"/>
  <c r="D36" i="244"/>
  <c r="D35" i="244"/>
  <c r="D34" i="244"/>
  <c r="D33" i="244"/>
  <c r="D32" i="244"/>
  <c r="D31" i="244"/>
  <c r="D30" i="244"/>
  <c r="D29" i="244"/>
  <c r="D28" i="244"/>
  <c r="D25" i="244"/>
  <c r="D24" i="244"/>
  <c r="D19" i="244"/>
  <c r="T69" i="244"/>
  <c r="T68" i="244"/>
  <c r="T67" i="244"/>
  <c r="T66" i="244"/>
  <c r="T65" i="244"/>
  <c r="T64" i="244"/>
  <c r="T63" i="244"/>
  <c r="T62" i="244"/>
  <c r="T61" i="244"/>
  <c r="T60" i="244"/>
  <c r="T59" i="244"/>
  <c r="T58" i="244"/>
  <c r="T57" i="244"/>
  <c r="T56" i="244"/>
  <c r="T55" i="244"/>
  <c r="T54" i="244"/>
  <c r="T53" i="244"/>
  <c r="T52" i="244"/>
  <c r="T51" i="244"/>
  <c r="T50" i="244"/>
  <c r="T49" i="244"/>
  <c r="T48" i="244"/>
  <c r="T47" i="244"/>
  <c r="T46" i="244"/>
  <c r="T45" i="244"/>
  <c r="T44" i="244"/>
  <c r="T43" i="244"/>
  <c r="T42" i="244"/>
  <c r="T41" i="244"/>
  <c r="T40" i="244"/>
  <c r="T39" i="244"/>
  <c r="T38" i="244"/>
  <c r="T37" i="244"/>
  <c r="T36" i="244"/>
  <c r="T35" i="244"/>
  <c r="T34" i="244"/>
  <c r="T33" i="244"/>
  <c r="T32" i="244"/>
  <c r="T31" i="244"/>
  <c r="T28" i="244"/>
  <c r="T27" i="244"/>
  <c r="T26" i="244"/>
  <c r="T25" i="244"/>
  <c r="T24" i="244"/>
  <c r="T23" i="244"/>
  <c r="T22" i="244"/>
  <c r="T21" i="244"/>
  <c r="T20" i="244"/>
  <c r="T19" i="244"/>
  <c r="T18" i="244"/>
  <c r="T17" i="244"/>
  <c r="T16" i="244"/>
  <c r="T13" i="244"/>
  <c r="T12" i="244"/>
  <c r="T11" i="244"/>
  <c r="T10" i="244"/>
  <c r="T9" i="244"/>
  <c r="T8" i="244"/>
  <c r="T7" i="244"/>
  <c r="T6" i="244"/>
  <c r="T5" i="244"/>
  <c r="T4" i="244"/>
  <c r="J73" i="244"/>
  <c r="J72" i="244"/>
  <c r="J71" i="244"/>
  <c r="J70" i="244"/>
  <c r="J67" i="244"/>
  <c r="J66" i="244"/>
  <c r="J65" i="244"/>
  <c r="J64" i="244"/>
  <c r="J63" i="244"/>
  <c r="J62" i="244"/>
  <c r="J61" i="244"/>
  <c r="J60" i="244"/>
  <c r="J59" i="244"/>
  <c r="J58" i="244"/>
  <c r="J57" i="244"/>
  <c r="J56" i="244"/>
  <c r="J55" i="244"/>
  <c r="J54" i="244"/>
  <c r="J51" i="244"/>
  <c r="J50" i="244"/>
  <c r="J49" i="244"/>
  <c r="J48" i="244"/>
  <c r="J47" i="244"/>
  <c r="J46" i="244"/>
  <c r="J45" i="244"/>
  <c r="J44" i="244"/>
  <c r="J43" i="244"/>
  <c r="J42" i="244"/>
  <c r="J41" i="244"/>
  <c r="J40" i="244"/>
  <c r="J39" i="244"/>
  <c r="J36" i="244"/>
  <c r="J35" i="244"/>
  <c r="J34" i="244"/>
  <c r="J33" i="244"/>
  <c r="J32" i="244"/>
  <c r="J31" i="244"/>
  <c r="J30" i="244"/>
  <c r="J29" i="244"/>
  <c r="J28" i="244"/>
  <c r="J25" i="244"/>
  <c r="J24" i="244"/>
  <c r="J23" i="244"/>
  <c r="J22" i="244"/>
  <c r="J19" i="244"/>
  <c r="J18" i="244"/>
  <c r="J17" i="244"/>
  <c r="J16" i="244"/>
  <c r="J15" i="244"/>
  <c r="J14" i="244"/>
  <c r="J13" i="244"/>
  <c r="J12" i="244"/>
  <c r="J11" i="244"/>
  <c r="J10" i="244"/>
  <c r="J8" i="244"/>
  <c r="J7" i="244"/>
  <c r="J6" i="244"/>
  <c r="J5" i="244"/>
  <c r="J4" i="244"/>
  <c r="T69" i="243"/>
  <c r="T68" i="243"/>
  <c r="T67" i="243"/>
  <c r="T66" i="243"/>
  <c r="T65" i="243"/>
  <c r="T64" i="243"/>
  <c r="T63" i="243"/>
  <c r="T62" i="243"/>
  <c r="T61" i="243"/>
  <c r="T60" i="243"/>
  <c r="T59" i="243"/>
  <c r="T58" i="243"/>
  <c r="T57" i="243"/>
  <c r="T56" i="243"/>
  <c r="T55" i="243"/>
  <c r="T54" i="243"/>
  <c r="T53" i="243"/>
  <c r="T52" i="243"/>
  <c r="T51" i="243"/>
  <c r="T50" i="243"/>
  <c r="T49" i="243"/>
  <c r="T48" i="243"/>
  <c r="T47" i="243"/>
  <c r="T46" i="243"/>
  <c r="T45" i="243"/>
  <c r="T44" i="243"/>
  <c r="T43" i="243"/>
  <c r="T42" i="243"/>
  <c r="T41" i="243"/>
  <c r="T40" i="243"/>
  <c r="T39" i="243"/>
  <c r="T38" i="243"/>
  <c r="T37" i="243"/>
  <c r="T36" i="243"/>
  <c r="T35" i="243"/>
  <c r="T34" i="243"/>
  <c r="T33" i="243"/>
  <c r="T32" i="243"/>
  <c r="T31" i="243"/>
  <c r="T28" i="243"/>
  <c r="T27" i="243"/>
  <c r="T26" i="243"/>
  <c r="T25" i="243"/>
  <c r="T24" i="243"/>
  <c r="T23" i="243"/>
  <c r="T22" i="243"/>
  <c r="T21" i="243"/>
  <c r="T20" i="243"/>
  <c r="T19" i="243"/>
  <c r="T18" i="243"/>
  <c r="T17" i="243"/>
  <c r="T16" i="243"/>
  <c r="T13" i="243"/>
  <c r="T12" i="243"/>
  <c r="T11" i="243"/>
  <c r="T10" i="243"/>
  <c r="T9" i="243"/>
  <c r="T8" i="243"/>
  <c r="T7" i="243"/>
  <c r="T6" i="243"/>
  <c r="T5" i="243"/>
  <c r="T4" i="243"/>
  <c r="J73" i="243"/>
  <c r="J72" i="243"/>
  <c r="J71" i="243"/>
  <c r="J70" i="243"/>
  <c r="J67" i="243"/>
  <c r="J66" i="243"/>
  <c r="J65" i="243"/>
  <c r="J64" i="243"/>
  <c r="J63" i="243"/>
  <c r="J62" i="243"/>
  <c r="J61" i="243"/>
  <c r="J60" i="243"/>
  <c r="J59" i="243"/>
  <c r="J58" i="243"/>
  <c r="J57" i="243"/>
  <c r="J56" i="243"/>
  <c r="J55" i="243"/>
  <c r="J54" i="243"/>
  <c r="J51" i="243"/>
  <c r="J50" i="243"/>
  <c r="J49" i="243"/>
  <c r="J48" i="243"/>
  <c r="J47" i="243"/>
  <c r="J46" i="243"/>
  <c r="J45" i="243"/>
  <c r="J44" i="243"/>
  <c r="J43" i="243"/>
  <c r="J42" i="243"/>
  <c r="J41" i="243"/>
  <c r="J40" i="243"/>
  <c r="J39" i="243"/>
  <c r="J36" i="243"/>
  <c r="J35" i="243"/>
  <c r="J34" i="243"/>
  <c r="J33" i="243"/>
  <c r="J32" i="243"/>
  <c r="J31" i="243"/>
  <c r="J30" i="243"/>
  <c r="J29" i="243"/>
  <c r="J28" i="243"/>
  <c r="J25" i="243"/>
  <c r="J24" i="243"/>
  <c r="J23" i="243"/>
  <c r="J22" i="243"/>
  <c r="J19" i="243"/>
  <c r="J18" i="243"/>
  <c r="J17" i="243"/>
  <c r="J16" i="243"/>
  <c r="J15" i="243"/>
  <c r="J14" i="243"/>
  <c r="J13" i="243"/>
  <c r="J12" i="243"/>
  <c r="J11" i="243"/>
  <c r="J10" i="243"/>
  <c r="J8" i="243"/>
  <c r="J7" i="243"/>
  <c r="J6" i="243"/>
  <c r="J5" i="243"/>
  <c r="J4" i="243"/>
  <c r="H63" i="243"/>
  <c r="H57" i="243"/>
  <c r="H56" i="243"/>
  <c r="H55" i="243"/>
  <c r="H54" i="243"/>
  <c r="H36" i="243"/>
  <c r="H35" i="243"/>
  <c r="H34" i="243"/>
  <c r="H33" i="243"/>
  <c r="H32" i="243"/>
  <c r="H31" i="243"/>
  <c r="H30" i="243"/>
  <c r="H29" i="243"/>
  <c r="H28" i="243"/>
  <c r="H25" i="243"/>
  <c r="H24" i="243"/>
  <c r="H19" i="243"/>
  <c r="G63" i="243"/>
  <c r="G57" i="243"/>
  <c r="G56" i="243"/>
  <c r="G55" i="243"/>
  <c r="G54" i="243"/>
  <c r="G36" i="243"/>
  <c r="G35" i="243"/>
  <c r="G34" i="243"/>
  <c r="G33" i="243"/>
  <c r="G32" i="243"/>
  <c r="G31" i="243"/>
  <c r="G30" i="243"/>
  <c r="G29" i="243"/>
  <c r="G28" i="243"/>
  <c r="G25" i="243"/>
  <c r="G24" i="243"/>
  <c r="G19" i="243"/>
  <c r="F63" i="243"/>
  <c r="F57" i="243"/>
  <c r="F56" i="243"/>
  <c r="F55" i="243"/>
  <c r="F54" i="243"/>
  <c r="F36" i="243"/>
  <c r="F35" i="243"/>
  <c r="F34" i="243"/>
  <c r="F33" i="243"/>
  <c r="F32" i="243"/>
  <c r="F31" i="243"/>
  <c r="F30" i="243"/>
  <c r="F29" i="243"/>
  <c r="F28" i="243"/>
  <c r="F25" i="243"/>
  <c r="F24" i="243"/>
  <c r="F19" i="243"/>
  <c r="E63" i="243"/>
  <c r="E57" i="243"/>
  <c r="E56" i="243"/>
  <c r="E55" i="243"/>
  <c r="E54" i="243"/>
  <c r="E36" i="243"/>
  <c r="E35" i="243"/>
  <c r="E34" i="243"/>
  <c r="E33" i="243"/>
  <c r="E32" i="243"/>
  <c r="E31" i="243"/>
  <c r="E30" i="243"/>
  <c r="E29" i="243"/>
  <c r="E28" i="243"/>
  <c r="E25" i="243"/>
  <c r="E24" i="243"/>
  <c r="E19" i="243"/>
  <c r="D63" i="243"/>
  <c r="D57" i="243"/>
  <c r="D56" i="243"/>
  <c r="D55" i="243"/>
  <c r="D54" i="243"/>
  <c r="D36" i="243"/>
  <c r="D35" i="243"/>
  <c r="D34" i="243"/>
  <c r="D33" i="243"/>
  <c r="D32" i="243"/>
  <c r="D31" i="243"/>
  <c r="D30" i="243"/>
  <c r="D29" i="243"/>
  <c r="D28" i="243"/>
  <c r="D25" i="243"/>
  <c r="D24" i="243"/>
  <c r="D19" i="243"/>
  <c r="H63" i="242"/>
  <c r="H57" i="242"/>
  <c r="H56" i="242"/>
  <c r="H55" i="242"/>
  <c r="H54" i="242"/>
  <c r="H36" i="242"/>
  <c r="H35" i="242"/>
  <c r="H34" i="242"/>
  <c r="H33" i="242"/>
  <c r="H32" i="242"/>
  <c r="H31" i="242"/>
  <c r="H30" i="242"/>
  <c r="H29" i="242"/>
  <c r="H28" i="242"/>
  <c r="H25" i="242"/>
  <c r="H24" i="242"/>
  <c r="H19" i="242"/>
  <c r="G63" i="242"/>
  <c r="G57" i="242"/>
  <c r="G56" i="242"/>
  <c r="G55" i="242"/>
  <c r="G54" i="242"/>
  <c r="G36" i="242"/>
  <c r="G35" i="242"/>
  <c r="G34" i="242"/>
  <c r="G33" i="242"/>
  <c r="G32" i="242"/>
  <c r="G31" i="242"/>
  <c r="G30" i="242"/>
  <c r="G29" i="242"/>
  <c r="G28" i="242"/>
  <c r="G25" i="242"/>
  <c r="G24" i="242"/>
  <c r="G19" i="242"/>
  <c r="F63" i="242"/>
  <c r="F57" i="242"/>
  <c r="F56" i="242"/>
  <c r="F55" i="242"/>
  <c r="F54" i="242"/>
  <c r="F36" i="242"/>
  <c r="F35" i="242"/>
  <c r="F34" i="242"/>
  <c r="F33" i="242"/>
  <c r="F32" i="242"/>
  <c r="F31" i="242"/>
  <c r="F30" i="242"/>
  <c r="F29" i="242"/>
  <c r="F28" i="242"/>
  <c r="F25" i="242"/>
  <c r="F24" i="242"/>
  <c r="F19" i="242"/>
  <c r="E63" i="242"/>
  <c r="E57" i="242"/>
  <c r="E56" i="242"/>
  <c r="E55" i="242"/>
  <c r="E54" i="242"/>
  <c r="E36" i="242"/>
  <c r="E35" i="242"/>
  <c r="E34" i="242"/>
  <c r="E33" i="242"/>
  <c r="E32" i="242"/>
  <c r="E31" i="242"/>
  <c r="E30" i="242"/>
  <c r="E29" i="242"/>
  <c r="E28" i="242"/>
  <c r="E25" i="242"/>
  <c r="E24" i="242"/>
  <c r="E19" i="242"/>
  <c r="D63" i="242"/>
  <c r="D57" i="242"/>
  <c r="D56" i="242"/>
  <c r="D55" i="242"/>
  <c r="D54" i="242"/>
  <c r="D36" i="242"/>
  <c r="D35" i="242"/>
  <c r="D34" i="242"/>
  <c r="D33" i="242"/>
  <c r="D32" i="242"/>
  <c r="D31" i="242"/>
  <c r="D30" i="242"/>
  <c r="D29" i="242"/>
  <c r="D28" i="242"/>
  <c r="D25" i="242"/>
  <c r="D24" i="242"/>
  <c r="D19" i="242"/>
  <c r="T69" i="242"/>
  <c r="T68" i="242"/>
  <c r="T67" i="242"/>
  <c r="T66" i="242"/>
  <c r="T65" i="242"/>
  <c r="T64" i="242"/>
  <c r="T63" i="242"/>
  <c r="T62" i="242"/>
  <c r="T61" i="242"/>
  <c r="T60" i="242"/>
  <c r="T59" i="242"/>
  <c r="T58" i="242"/>
  <c r="T57" i="242"/>
  <c r="T56" i="242"/>
  <c r="T55" i="242"/>
  <c r="T54" i="242"/>
  <c r="T53" i="242"/>
  <c r="T52" i="242"/>
  <c r="T51" i="242"/>
  <c r="T50" i="242"/>
  <c r="T49" i="242"/>
  <c r="T48" i="242"/>
  <c r="T47" i="242"/>
  <c r="T46" i="242"/>
  <c r="T45" i="242"/>
  <c r="T44" i="242"/>
  <c r="T43" i="242"/>
  <c r="T42" i="242"/>
  <c r="T41" i="242"/>
  <c r="T40" i="242"/>
  <c r="T39" i="242"/>
  <c r="T38" i="242"/>
  <c r="T37" i="242"/>
  <c r="T36" i="242"/>
  <c r="T35" i="242"/>
  <c r="T34" i="242"/>
  <c r="T33" i="242"/>
  <c r="T32" i="242"/>
  <c r="T31" i="242"/>
  <c r="T28" i="242"/>
  <c r="T27" i="242"/>
  <c r="T26" i="242"/>
  <c r="T25" i="242"/>
  <c r="T24" i="242"/>
  <c r="T23" i="242"/>
  <c r="T22" i="242"/>
  <c r="T21" i="242"/>
  <c r="T20" i="242"/>
  <c r="T19" i="242"/>
  <c r="T18" i="242"/>
  <c r="T17" i="242"/>
  <c r="T16" i="242"/>
  <c r="T13" i="242"/>
  <c r="T12" i="242"/>
  <c r="T11" i="242"/>
  <c r="T10" i="242"/>
  <c r="T9" i="242"/>
  <c r="T8" i="242"/>
  <c r="T7" i="242"/>
  <c r="T6" i="242"/>
  <c r="T5" i="242"/>
  <c r="T4" i="242"/>
  <c r="J73" i="242"/>
  <c r="J72" i="242"/>
  <c r="J71" i="242"/>
  <c r="J70" i="242"/>
  <c r="J67" i="242"/>
  <c r="J66" i="242"/>
  <c r="J65" i="242"/>
  <c r="J64" i="242"/>
  <c r="J63" i="242"/>
  <c r="J62" i="242"/>
  <c r="J61" i="242"/>
  <c r="J60" i="242"/>
  <c r="J59" i="242"/>
  <c r="J58" i="242"/>
  <c r="J57" i="242"/>
  <c r="J56" i="242"/>
  <c r="J55" i="242"/>
  <c r="J54" i="242"/>
  <c r="J51" i="242"/>
  <c r="J50" i="242"/>
  <c r="J49" i="242"/>
  <c r="J48" i="242"/>
  <c r="J47" i="242"/>
  <c r="J46" i="242"/>
  <c r="J45" i="242"/>
  <c r="J44" i="242"/>
  <c r="J43" i="242"/>
  <c r="J42" i="242"/>
  <c r="J41" i="242"/>
  <c r="J40" i="242"/>
  <c r="J39" i="242"/>
  <c r="J36" i="242"/>
  <c r="J35" i="242"/>
  <c r="J34" i="242"/>
  <c r="J33" i="242"/>
  <c r="J32" i="242"/>
  <c r="J31" i="242"/>
  <c r="J30" i="242"/>
  <c r="J29" i="242"/>
  <c r="J28" i="242"/>
  <c r="J25" i="242"/>
  <c r="J24" i="242"/>
  <c r="J23" i="242"/>
  <c r="J22" i="242"/>
  <c r="J19" i="242"/>
  <c r="J18" i="242"/>
  <c r="J17" i="242"/>
  <c r="J16" i="242"/>
  <c r="J15" i="242"/>
  <c r="J14" i="242"/>
  <c r="J13" i="242"/>
  <c r="J12" i="242"/>
  <c r="J11" i="242"/>
  <c r="J10" i="242"/>
  <c r="J8" i="242"/>
  <c r="J7" i="242"/>
  <c r="J6" i="242"/>
  <c r="J5" i="242"/>
  <c r="J4" i="242"/>
  <c r="T69" i="241"/>
  <c r="T68" i="241"/>
  <c r="T67" i="241"/>
  <c r="T66" i="241"/>
  <c r="T65" i="241"/>
  <c r="T64" i="241"/>
  <c r="T63" i="241"/>
  <c r="T62" i="241"/>
  <c r="T61" i="241"/>
  <c r="T60" i="241"/>
  <c r="T59" i="241"/>
  <c r="T58" i="241"/>
  <c r="T57" i="241"/>
  <c r="T56" i="241"/>
  <c r="T55" i="241"/>
  <c r="T54" i="241"/>
  <c r="T53" i="241"/>
  <c r="T52" i="241"/>
  <c r="T51" i="241"/>
  <c r="T50" i="241"/>
  <c r="T49" i="241"/>
  <c r="T48" i="241"/>
  <c r="T47" i="241"/>
  <c r="T46" i="241"/>
  <c r="T45" i="241"/>
  <c r="T44" i="241"/>
  <c r="T43" i="241"/>
  <c r="T42" i="241"/>
  <c r="T41" i="241"/>
  <c r="T40" i="241"/>
  <c r="T39" i="241"/>
  <c r="T38" i="241"/>
  <c r="T37" i="241"/>
  <c r="T36" i="241"/>
  <c r="T35" i="241"/>
  <c r="T34" i="241"/>
  <c r="T33" i="241"/>
  <c r="T32" i="241"/>
  <c r="T31" i="241"/>
  <c r="T28" i="241"/>
  <c r="T27" i="241"/>
  <c r="T26" i="241"/>
  <c r="T25" i="241"/>
  <c r="T24" i="241"/>
  <c r="T23" i="241"/>
  <c r="T22" i="241"/>
  <c r="T21" i="241"/>
  <c r="T20" i="241"/>
  <c r="T19" i="241"/>
  <c r="T18" i="241"/>
  <c r="T17" i="241"/>
  <c r="T16" i="241"/>
  <c r="T13" i="241"/>
  <c r="T12" i="241"/>
  <c r="T11" i="241"/>
  <c r="T10" i="241"/>
  <c r="T9" i="241"/>
  <c r="T8" i="241"/>
  <c r="T7" i="241"/>
  <c r="T6" i="241"/>
  <c r="T5" i="241"/>
  <c r="T4" i="241"/>
  <c r="J73" i="241"/>
  <c r="J72" i="241"/>
  <c r="J71" i="241"/>
  <c r="J70" i="241"/>
  <c r="J67" i="241"/>
  <c r="J66" i="241"/>
  <c r="J65" i="241"/>
  <c r="J64" i="241"/>
  <c r="J63" i="241"/>
  <c r="J62" i="241"/>
  <c r="J61" i="241"/>
  <c r="J60" i="241"/>
  <c r="J59" i="241"/>
  <c r="J58" i="241"/>
  <c r="J57" i="241"/>
  <c r="J56" i="241"/>
  <c r="J55" i="241"/>
  <c r="J54" i="241"/>
  <c r="J51" i="241"/>
  <c r="J50" i="241"/>
  <c r="J49" i="241"/>
  <c r="J48" i="241"/>
  <c r="J47" i="241"/>
  <c r="J46" i="241"/>
  <c r="J45" i="241"/>
  <c r="J44" i="241"/>
  <c r="J43" i="241"/>
  <c r="J42" i="241"/>
  <c r="J41" i="241"/>
  <c r="J40" i="241"/>
  <c r="J39" i="241"/>
  <c r="J36" i="241"/>
  <c r="J35" i="241"/>
  <c r="J34" i="241"/>
  <c r="J33" i="241"/>
  <c r="J32" i="241"/>
  <c r="J31" i="241"/>
  <c r="J30" i="241"/>
  <c r="J29" i="241"/>
  <c r="J28" i="241"/>
  <c r="J25" i="241"/>
  <c r="J24" i="241"/>
  <c r="J23" i="241"/>
  <c r="J22" i="241"/>
  <c r="J19" i="241"/>
  <c r="J18" i="241"/>
  <c r="J17" i="241"/>
  <c r="J16" i="241"/>
  <c r="J15" i="241"/>
  <c r="J14" i="241"/>
  <c r="J13" i="241"/>
  <c r="J12" i="241"/>
  <c r="J11" i="241"/>
  <c r="J10" i="241"/>
  <c r="J8" i="241"/>
  <c r="J7" i="241"/>
  <c r="J6" i="241"/>
  <c r="J5" i="241"/>
  <c r="J4" i="241"/>
  <c r="H63" i="241"/>
  <c r="H57" i="241"/>
  <c r="H56" i="241"/>
  <c r="H55" i="241"/>
  <c r="H54" i="241"/>
  <c r="H36" i="241"/>
  <c r="H35" i="241"/>
  <c r="H34" i="241"/>
  <c r="H33" i="241"/>
  <c r="H32" i="241"/>
  <c r="H31" i="241"/>
  <c r="H30" i="241"/>
  <c r="H29" i="241"/>
  <c r="H28" i="241"/>
  <c r="H25" i="241"/>
  <c r="H24" i="241"/>
  <c r="H19" i="241"/>
  <c r="G63" i="241"/>
  <c r="G57" i="241"/>
  <c r="G56" i="241"/>
  <c r="G55" i="241"/>
  <c r="G54" i="241"/>
  <c r="G36" i="241"/>
  <c r="G35" i="241"/>
  <c r="G34" i="241"/>
  <c r="G33" i="241"/>
  <c r="G32" i="241"/>
  <c r="G31" i="241"/>
  <c r="G30" i="241"/>
  <c r="G29" i="241"/>
  <c r="G28" i="241"/>
  <c r="G25" i="241"/>
  <c r="G24" i="241"/>
  <c r="G19" i="241"/>
  <c r="F63" i="241"/>
  <c r="F57" i="241"/>
  <c r="F56" i="241"/>
  <c r="F55" i="241"/>
  <c r="F54" i="241"/>
  <c r="F36" i="241"/>
  <c r="F35" i="241"/>
  <c r="F34" i="241"/>
  <c r="F33" i="241"/>
  <c r="F32" i="241"/>
  <c r="F31" i="241"/>
  <c r="F30" i="241"/>
  <c r="F29" i="241"/>
  <c r="F28" i="241"/>
  <c r="F25" i="241"/>
  <c r="F24" i="241"/>
  <c r="F19" i="241"/>
  <c r="E63" i="241"/>
  <c r="E57" i="241"/>
  <c r="E56" i="241"/>
  <c r="E55" i="241"/>
  <c r="E54" i="241"/>
  <c r="E36" i="241"/>
  <c r="E35" i="241"/>
  <c r="E34" i="241"/>
  <c r="E33" i="241"/>
  <c r="E32" i="241"/>
  <c r="E31" i="241"/>
  <c r="E30" i="241"/>
  <c r="E29" i="241"/>
  <c r="E28" i="241"/>
  <c r="E25" i="241"/>
  <c r="E24" i="241"/>
  <c r="E19" i="241"/>
  <c r="D63" i="241"/>
  <c r="D57" i="241"/>
  <c r="D56" i="241"/>
  <c r="D55" i="241"/>
  <c r="D54" i="241"/>
  <c r="D36" i="241"/>
  <c r="D35" i="241"/>
  <c r="D34" i="241"/>
  <c r="D33" i="241"/>
  <c r="D32" i="241"/>
  <c r="D31" i="241"/>
  <c r="D30" i="241"/>
  <c r="D29" i="241"/>
  <c r="D28" i="241"/>
  <c r="D25" i="241"/>
  <c r="D24" i="241"/>
  <c r="D19" i="241"/>
  <c r="T69" i="240"/>
  <c r="T68" i="240"/>
  <c r="T67" i="240"/>
  <c r="T66" i="240"/>
  <c r="T65" i="240"/>
  <c r="T64" i="240"/>
  <c r="T63" i="240"/>
  <c r="T62" i="240"/>
  <c r="T61" i="240"/>
  <c r="T60" i="240"/>
  <c r="T59" i="240"/>
  <c r="T58" i="240"/>
  <c r="T57" i="240"/>
  <c r="T56" i="240"/>
  <c r="T55" i="240"/>
  <c r="T54" i="240"/>
  <c r="T53" i="240"/>
  <c r="T52" i="240"/>
  <c r="T51" i="240"/>
  <c r="T50" i="240"/>
  <c r="T49" i="240"/>
  <c r="T48" i="240"/>
  <c r="T47" i="240"/>
  <c r="T46" i="240"/>
  <c r="T45" i="240"/>
  <c r="T44" i="240"/>
  <c r="T43" i="240"/>
  <c r="T42" i="240"/>
  <c r="T41" i="240"/>
  <c r="T40" i="240"/>
  <c r="T39" i="240"/>
  <c r="T38" i="240"/>
  <c r="T37" i="240"/>
  <c r="T36" i="240"/>
  <c r="T35" i="240"/>
  <c r="T34" i="240"/>
  <c r="T33" i="240"/>
  <c r="T32" i="240"/>
  <c r="T31" i="240"/>
  <c r="T28" i="240"/>
  <c r="T27" i="240"/>
  <c r="T26" i="240"/>
  <c r="T25" i="240"/>
  <c r="T24" i="240"/>
  <c r="T23" i="240"/>
  <c r="T22" i="240"/>
  <c r="T21" i="240"/>
  <c r="T20" i="240"/>
  <c r="T19" i="240"/>
  <c r="T18" i="240"/>
  <c r="T17" i="240"/>
  <c r="T16" i="240"/>
  <c r="T13" i="240"/>
  <c r="T12" i="240"/>
  <c r="T11" i="240"/>
  <c r="T10" i="240"/>
  <c r="T9" i="240"/>
  <c r="T8" i="240"/>
  <c r="T7" i="240"/>
  <c r="T6" i="240"/>
  <c r="T5" i="240"/>
  <c r="T4" i="240"/>
  <c r="J73" i="240"/>
  <c r="J72" i="240"/>
  <c r="J71" i="240"/>
  <c r="J70" i="240"/>
  <c r="J67" i="240"/>
  <c r="J66" i="240"/>
  <c r="J65" i="240"/>
  <c r="J64" i="240"/>
  <c r="J63" i="240"/>
  <c r="J62" i="240"/>
  <c r="J61" i="240"/>
  <c r="J60" i="240"/>
  <c r="J59" i="240"/>
  <c r="J58" i="240"/>
  <c r="J57" i="240"/>
  <c r="J56" i="240"/>
  <c r="J55" i="240"/>
  <c r="J54" i="240"/>
  <c r="J51" i="240"/>
  <c r="J50" i="240"/>
  <c r="J49" i="240"/>
  <c r="J48" i="240"/>
  <c r="J47" i="240"/>
  <c r="J46" i="240"/>
  <c r="J45" i="240"/>
  <c r="J44" i="240"/>
  <c r="J43" i="240"/>
  <c r="J42" i="240"/>
  <c r="J41" i="240"/>
  <c r="J40" i="240"/>
  <c r="J39" i="240"/>
  <c r="J36" i="240"/>
  <c r="J35" i="240"/>
  <c r="J34" i="240"/>
  <c r="J33" i="240"/>
  <c r="J32" i="240"/>
  <c r="J31" i="240"/>
  <c r="J30" i="240"/>
  <c r="J29" i="240"/>
  <c r="J28" i="240"/>
  <c r="J25" i="240"/>
  <c r="J24" i="240"/>
  <c r="J23" i="240"/>
  <c r="J22" i="240"/>
  <c r="J19" i="240"/>
  <c r="J18" i="240"/>
  <c r="J17" i="240"/>
  <c r="J16" i="240"/>
  <c r="J15" i="240"/>
  <c r="J14" i="240"/>
  <c r="J13" i="240"/>
  <c r="J12" i="240"/>
  <c r="J11" i="240"/>
  <c r="J10" i="240"/>
  <c r="J8" i="240"/>
  <c r="J7" i="240"/>
  <c r="J6" i="240"/>
  <c r="J5" i="240"/>
  <c r="J4" i="240"/>
  <c r="H67" i="240"/>
  <c r="G67" i="240"/>
  <c r="F67" i="240"/>
  <c r="H63" i="240"/>
  <c r="G63" i="240"/>
  <c r="F63" i="240"/>
  <c r="E63" i="240"/>
  <c r="D63" i="240"/>
  <c r="H57" i="240"/>
  <c r="G57" i="240"/>
  <c r="F57" i="240"/>
  <c r="E57" i="240"/>
  <c r="D57" i="240"/>
  <c r="H56" i="240"/>
  <c r="G56" i="240"/>
  <c r="F56" i="240"/>
  <c r="E56" i="240"/>
  <c r="D56" i="240"/>
  <c r="H55" i="240"/>
  <c r="G55" i="240"/>
  <c r="F55" i="240"/>
  <c r="E55" i="240"/>
  <c r="D55" i="240"/>
  <c r="H54" i="240"/>
  <c r="G54" i="240"/>
  <c r="F54" i="240"/>
  <c r="E54" i="240"/>
  <c r="D54" i="240"/>
  <c r="H36" i="240"/>
  <c r="G36" i="240"/>
  <c r="F36" i="240"/>
  <c r="E36" i="240"/>
  <c r="D36" i="240"/>
  <c r="H35" i="240"/>
  <c r="G35" i="240"/>
  <c r="F35" i="240"/>
  <c r="E35" i="240"/>
  <c r="D35" i="240"/>
  <c r="H34" i="240"/>
  <c r="G34" i="240"/>
  <c r="F34" i="240"/>
  <c r="E34" i="240"/>
  <c r="D34" i="240"/>
  <c r="H33" i="240"/>
  <c r="G33" i="240"/>
  <c r="F33" i="240"/>
  <c r="E33" i="240"/>
  <c r="D33" i="240"/>
  <c r="H32" i="240"/>
  <c r="G32" i="240"/>
  <c r="F32" i="240"/>
  <c r="E32" i="240"/>
  <c r="D32" i="240"/>
  <c r="H31" i="240"/>
  <c r="G31" i="240"/>
  <c r="F31" i="240"/>
  <c r="E31" i="240"/>
  <c r="D31" i="240"/>
  <c r="H30" i="240"/>
  <c r="G30" i="240"/>
  <c r="F30" i="240"/>
  <c r="E30" i="240"/>
  <c r="D30" i="240"/>
  <c r="H29" i="240"/>
  <c r="G29" i="240"/>
  <c r="F29" i="240"/>
  <c r="E29" i="240"/>
  <c r="D29" i="240"/>
  <c r="H28" i="240"/>
  <c r="G28" i="240"/>
  <c r="F28" i="240"/>
  <c r="E28" i="240"/>
  <c r="D28" i="240"/>
  <c r="H25" i="240"/>
  <c r="G25" i="240"/>
  <c r="F25" i="240"/>
  <c r="E25" i="240"/>
  <c r="D25" i="240"/>
  <c r="H24" i="240"/>
  <c r="G24" i="240"/>
  <c r="F24" i="240"/>
  <c r="E24" i="240"/>
  <c r="D24" i="240"/>
  <c r="H19" i="240"/>
  <c r="G19" i="240"/>
  <c r="F19" i="240"/>
  <c r="E19" i="240"/>
  <c r="D19" i="240"/>
  <c r="U1" i="245"/>
  <c r="N1" i="210" s="1"/>
  <c r="T1" i="245"/>
  <c r="W1" i="245" s="1"/>
  <c r="U1" i="244"/>
  <c r="L1" i="210" s="1"/>
  <c r="T1" i="244"/>
  <c r="W1" i="244" s="1"/>
  <c r="U1" i="243"/>
  <c r="J1" i="210" s="1"/>
  <c r="T1" i="243"/>
  <c r="W1" i="243" s="1"/>
  <c r="U1" i="242"/>
  <c r="H1" i="210" s="1"/>
  <c r="T1" i="242"/>
  <c r="W1" i="242" s="1"/>
  <c r="U1" i="241"/>
  <c r="F1" i="210" s="1"/>
  <c r="T1" i="241"/>
  <c r="W1" i="241" s="1"/>
  <c r="U1" i="240"/>
  <c r="D1" i="210" s="1"/>
  <c r="T1" i="240"/>
  <c r="W1" i="240" s="1"/>
  <c r="U1" i="207" l="1"/>
  <c r="BH1" i="239"/>
  <c r="T1" i="207"/>
  <c r="BE1" i="239"/>
  <c r="S1" i="207"/>
  <c r="BB1" i="239"/>
  <c r="R1" i="207"/>
  <c r="AY1" i="239"/>
  <c r="Q1" i="207"/>
  <c r="AV1" i="239"/>
  <c r="P1" i="207"/>
  <c r="AS1" i="239"/>
  <c r="O1" i="207"/>
  <c r="AP1" i="239"/>
  <c r="N1" i="207"/>
  <c r="AM1" i="239"/>
  <c r="M1" i="207"/>
  <c r="AJ1" i="239"/>
  <c r="L1" i="207"/>
  <c r="AG1" i="239"/>
  <c r="K1" i="207"/>
  <c r="AD1" i="239"/>
  <c r="J1" i="207"/>
  <c r="AA1" i="239"/>
  <c r="I1" i="207"/>
  <c r="X1" i="239"/>
  <c r="H1" i="207"/>
  <c r="U1" i="239"/>
  <c r="G1" i="207"/>
  <c r="R1" i="239"/>
  <c r="F1" i="207"/>
  <c r="O1" i="239"/>
  <c r="E1" i="207"/>
  <c r="L1" i="239"/>
  <c r="D1" i="207"/>
  <c r="I1" i="239"/>
  <c r="C1" i="207"/>
  <c r="F1" i="239"/>
  <c r="I1" i="232"/>
  <c r="I1" i="177"/>
  <c r="L1" i="232"/>
  <c r="L1" i="177"/>
  <c r="E1" i="232"/>
  <c r="E1" i="177"/>
  <c r="P1" i="232"/>
  <c r="P1" i="177"/>
  <c r="S1" i="232"/>
  <c r="S1" i="177"/>
  <c r="J1" i="232"/>
  <c r="J1" i="177"/>
  <c r="M1" i="232"/>
  <c r="M1" i="177"/>
  <c r="N1" i="232"/>
  <c r="N1" i="177"/>
  <c r="O1" i="232"/>
  <c r="O1" i="177"/>
  <c r="R1" i="232"/>
  <c r="R1" i="177"/>
  <c r="V1" i="232"/>
  <c r="V1" i="177"/>
  <c r="W1" i="232"/>
  <c r="W1" i="177"/>
  <c r="K1" i="232"/>
  <c r="K1" i="177"/>
  <c r="T1" i="232"/>
  <c r="T1" i="177"/>
  <c r="U1" i="232"/>
  <c r="U1" i="177"/>
  <c r="F1" i="232"/>
  <c r="F1" i="177"/>
  <c r="G1" i="232"/>
  <c r="G1" i="177"/>
  <c r="H1" i="232"/>
  <c r="H1" i="177"/>
  <c r="Q1" i="232"/>
  <c r="Q1" i="177"/>
  <c r="J1" i="76"/>
  <c r="J1" i="230"/>
  <c r="O1" i="76"/>
  <c r="O1" i="230"/>
  <c r="L1" i="76"/>
  <c r="L1" i="230"/>
  <c r="I1" i="76"/>
  <c r="I1" i="230"/>
  <c r="P1" i="76"/>
  <c r="P1" i="230"/>
  <c r="M1" i="76"/>
  <c r="M1" i="230"/>
  <c r="N1" i="76"/>
  <c r="N1" i="230"/>
  <c r="R1" i="76"/>
  <c r="R1" i="230"/>
  <c r="V1" i="76"/>
  <c r="V1" i="230"/>
  <c r="W1" i="76"/>
  <c r="W1" i="230"/>
  <c r="S1" i="76"/>
  <c r="S1" i="230"/>
  <c r="K1" i="76"/>
  <c r="K1" i="230"/>
  <c r="T1" i="76"/>
  <c r="T1" i="230"/>
  <c r="U1" i="76"/>
  <c r="U1" i="230"/>
  <c r="E1" i="76"/>
  <c r="E1" i="230"/>
  <c r="F1" i="76"/>
  <c r="F1" i="230"/>
  <c r="G1" i="76"/>
  <c r="G1" i="230"/>
  <c r="H1" i="76"/>
  <c r="H1" i="230"/>
  <c r="Q1" i="76"/>
  <c r="Q1" i="230"/>
  <c r="J1" i="229"/>
  <c r="J1" i="213"/>
  <c r="N1" i="229"/>
  <c r="N1" i="213"/>
  <c r="O1" i="229"/>
  <c r="O1" i="213"/>
  <c r="P1" i="229"/>
  <c r="P1" i="213"/>
  <c r="L1" i="229"/>
  <c r="L1" i="213"/>
  <c r="R1" i="229"/>
  <c r="R1" i="213"/>
  <c r="V1" i="229"/>
  <c r="V1" i="213"/>
  <c r="W1" i="229"/>
  <c r="W1" i="213"/>
  <c r="I1" i="229"/>
  <c r="I1" i="213"/>
  <c r="S1" i="229"/>
  <c r="S1" i="213"/>
  <c r="M1" i="229"/>
  <c r="M1" i="213"/>
  <c r="K1" i="229"/>
  <c r="K1" i="213"/>
  <c r="T1" i="229"/>
  <c r="T1" i="213"/>
  <c r="U1" i="229"/>
  <c r="U1" i="213"/>
  <c r="E1" i="229"/>
  <c r="E1" i="213"/>
  <c r="F1" i="229"/>
  <c r="F1" i="213"/>
  <c r="G1" i="229"/>
  <c r="G1" i="213"/>
  <c r="H1" i="229"/>
  <c r="H1" i="213"/>
  <c r="Q1" i="229"/>
  <c r="Q1" i="213"/>
  <c r="H1" i="54"/>
  <c r="I1" i="208"/>
  <c r="R1" i="54"/>
  <c r="S1" i="208"/>
  <c r="N1" i="54"/>
  <c r="O1" i="208"/>
  <c r="Q1" i="54"/>
  <c r="R1" i="208"/>
  <c r="U1" i="54"/>
  <c r="V1" i="208"/>
  <c r="V1" i="54"/>
  <c r="W1" i="208"/>
  <c r="O1" i="54"/>
  <c r="P1" i="208"/>
  <c r="I1" i="54"/>
  <c r="J1" i="208"/>
  <c r="L1" i="54"/>
  <c r="M1" i="208"/>
  <c r="M1" i="54"/>
  <c r="N1" i="208"/>
  <c r="J1" i="54"/>
  <c r="K1" i="208"/>
  <c r="S1" i="54"/>
  <c r="T1" i="208"/>
  <c r="T1" i="54"/>
  <c r="U1" i="208"/>
  <c r="K1" i="54"/>
  <c r="L1" i="208"/>
  <c r="D1" i="54"/>
  <c r="E1" i="208"/>
  <c r="E1" i="54"/>
  <c r="F1" i="208"/>
  <c r="F1" i="54"/>
  <c r="G1" i="208"/>
  <c r="G1" i="54"/>
  <c r="H1" i="208"/>
  <c r="P1" i="54"/>
  <c r="Q1" i="208"/>
  <c r="A229" i="75"/>
  <c r="W1" i="72"/>
  <c r="A217" i="75"/>
  <c r="V1" i="72"/>
  <c r="A205" i="75"/>
  <c r="U1" i="72"/>
  <c r="A193" i="75"/>
  <c r="T1" i="72"/>
  <c r="A181" i="75"/>
  <c r="S1" i="72"/>
  <c r="A169" i="75"/>
  <c r="R1" i="72"/>
  <c r="A157" i="75"/>
  <c r="Q1" i="72"/>
  <c r="A145" i="75"/>
  <c r="P1" i="72"/>
  <c r="A133" i="75"/>
  <c r="O1" i="72"/>
  <c r="A121" i="75"/>
  <c r="N1" i="72"/>
  <c r="A109" i="75"/>
  <c r="M1" i="72"/>
  <c r="A97" i="75"/>
  <c r="L1" i="72"/>
  <c r="A85" i="75"/>
  <c r="K1" i="72"/>
  <c r="A73" i="75"/>
  <c r="J1" i="72"/>
  <c r="A61" i="75"/>
  <c r="I1" i="72"/>
  <c r="A49" i="75"/>
  <c r="H1" i="72"/>
  <c r="A37" i="75"/>
  <c r="G1" i="72"/>
  <c r="A25" i="75"/>
  <c r="F1" i="72"/>
  <c r="A13" i="75"/>
  <c r="E1" i="72"/>
  <c r="BJ2" i="239" l="1"/>
  <c r="BI2" i="239"/>
  <c r="BH2" i="239"/>
  <c r="BG2" i="239"/>
  <c r="BF2" i="239"/>
  <c r="BE2" i="239"/>
  <c r="BD2" i="239"/>
  <c r="BC2" i="239"/>
  <c r="BB2" i="239"/>
  <c r="BA2" i="239"/>
  <c r="AZ2" i="239"/>
  <c r="AY2" i="239"/>
  <c r="AX2" i="239"/>
  <c r="AW2" i="239"/>
  <c r="AV2" i="239"/>
  <c r="AU2" i="239"/>
  <c r="AT2" i="239"/>
  <c r="AS2" i="239"/>
  <c r="AR2" i="239"/>
  <c r="AQ2" i="239"/>
  <c r="AP2" i="239"/>
  <c r="AO2" i="239"/>
  <c r="AN2" i="239"/>
  <c r="AM2" i="239"/>
  <c r="AL2" i="239"/>
  <c r="AK2" i="239"/>
  <c r="AJ2" i="239"/>
  <c r="AI2" i="239"/>
  <c r="AH2" i="239"/>
  <c r="AG2" i="239"/>
  <c r="AF2" i="239"/>
  <c r="AE2" i="239"/>
  <c r="AD2" i="239"/>
  <c r="AC2" i="239"/>
  <c r="AB2" i="239"/>
  <c r="AA2" i="239"/>
  <c r="Z2" i="239"/>
  <c r="Y2" i="239"/>
  <c r="X2" i="239"/>
  <c r="W2" i="239"/>
  <c r="V2" i="239"/>
  <c r="U2" i="239"/>
  <c r="T2" i="239"/>
  <c r="S2" i="239"/>
  <c r="R2" i="239"/>
  <c r="Q2" i="239"/>
  <c r="P2" i="239"/>
  <c r="O2" i="239"/>
  <c r="N2" i="239"/>
  <c r="M2" i="239"/>
  <c r="L2" i="239"/>
  <c r="K2" i="239"/>
  <c r="J2" i="239"/>
  <c r="I2" i="239"/>
  <c r="H2" i="239"/>
  <c r="G2" i="239"/>
  <c r="F2" i="239"/>
  <c r="J6" i="235" l="1"/>
  <c r="H69" i="238" l="1"/>
  <c r="H68" i="238"/>
  <c r="H67" i="238"/>
  <c r="H66" i="238"/>
  <c r="H65" i="238"/>
  <c r="H64" i="238"/>
  <c r="H63" i="238"/>
  <c r="H62" i="238"/>
  <c r="H61" i="238"/>
  <c r="H60" i="238"/>
  <c r="H59" i="238"/>
  <c r="H58" i="238"/>
  <c r="H57" i="238"/>
  <c r="H56" i="238"/>
  <c r="H55" i="238"/>
  <c r="H54" i="238"/>
  <c r="H53" i="238"/>
  <c r="H52" i="238"/>
  <c r="H51" i="238"/>
  <c r="H50" i="238"/>
  <c r="H49" i="238"/>
  <c r="H48" i="238"/>
  <c r="H47" i="238"/>
  <c r="H46" i="238"/>
  <c r="H45" i="238"/>
  <c r="H44" i="238"/>
  <c r="H43" i="238"/>
  <c r="H42" i="238"/>
  <c r="H41" i="238"/>
  <c r="H40" i="238"/>
  <c r="H39" i="238"/>
  <c r="H38" i="238"/>
  <c r="H37" i="238"/>
  <c r="H36" i="238"/>
  <c r="H35" i="238"/>
  <c r="H34" i="238"/>
  <c r="H33" i="238"/>
  <c r="H32" i="238"/>
  <c r="H31" i="238"/>
  <c r="H28" i="238"/>
  <c r="H27" i="238"/>
  <c r="H26" i="238"/>
  <c r="H25" i="238"/>
  <c r="H24" i="238"/>
  <c r="H23" i="238"/>
  <c r="H22" i="238"/>
  <c r="H21" i="238"/>
  <c r="H20" i="238"/>
  <c r="H19" i="238"/>
  <c r="H18" i="238"/>
  <c r="H17" i="238"/>
  <c r="H16" i="238"/>
  <c r="H13" i="238"/>
  <c r="H12" i="238"/>
  <c r="H11" i="238"/>
  <c r="H10" i="238"/>
  <c r="H9" i="238"/>
  <c r="H8" i="238"/>
  <c r="H7" i="238"/>
  <c r="H6" i="238"/>
  <c r="H5" i="238"/>
  <c r="H4" i="238"/>
  <c r="A10" i="210" l="1"/>
  <c r="A7" i="210"/>
  <c r="J19" i="235" l="1"/>
  <c r="H19" i="235"/>
  <c r="G19" i="235"/>
  <c r="F19" i="235"/>
  <c r="E19" i="235"/>
  <c r="D19" i="235"/>
  <c r="J18" i="235"/>
  <c r="J17" i="235"/>
  <c r="J16" i="235"/>
  <c r="J15" i="235"/>
  <c r="J14" i="235"/>
  <c r="J13" i="235"/>
  <c r="J12" i="235"/>
  <c r="J11" i="235"/>
  <c r="J10" i="235"/>
  <c r="J8" i="235"/>
  <c r="J7" i="235"/>
  <c r="J5" i="235"/>
  <c r="J4" i="235"/>
  <c r="J73" i="235"/>
  <c r="J72" i="235"/>
  <c r="J71" i="235"/>
  <c r="J70" i="235"/>
  <c r="J67" i="235"/>
  <c r="J66" i="235"/>
  <c r="J65" i="235"/>
  <c r="J64" i="235"/>
  <c r="J63" i="235"/>
  <c r="H63" i="235"/>
  <c r="G63" i="235"/>
  <c r="F63" i="235"/>
  <c r="E63" i="235"/>
  <c r="D63" i="235"/>
  <c r="J62" i="235"/>
  <c r="J61" i="235"/>
  <c r="J60" i="235"/>
  <c r="J59" i="235"/>
  <c r="J58" i="235"/>
  <c r="J57" i="235"/>
  <c r="H57" i="235"/>
  <c r="G57" i="235"/>
  <c r="F57" i="235"/>
  <c r="E57" i="235"/>
  <c r="D57" i="235"/>
  <c r="J56" i="235"/>
  <c r="H56" i="235"/>
  <c r="G56" i="235"/>
  <c r="F56" i="235"/>
  <c r="E56" i="235"/>
  <c r="D56" i="235"/>
  <c r="J55" i="235"/>
  <c r="H55" i="235"/>
  <c r="G55" i="235"/>
  <c r="F55" i="235"/>
  <c r="E55" i="235"/>
  <c r="D55" i="235"/>
  <c r="J54" i="235"/>
  <c r="H54" i="235"/>
  <c r="G54" i="235"/>
  <c r="F54" i="235"/>
  <c r="E54" i="235"/>
  <c r="D54" i="235"/>
  <c r="J36" i="235"/>
  <c r="H36" i="235"/>
  <c r="G36" i="235"/>
  <c r="F36" i="235"/>
  <c r="E36" i="235"/>
  <c r="D36" i="235"/>
  <c r="J35" i="235"/>
  <c r="H35" i="235"/>
  <c r="G35" i="235"/>
  <c r="F35" i="235"/>
  <c r="E35" i="235"/>
  <c r="D35" i="235"/>
  <c r="J34" i="235"/>
  <c r="H34" i="235"/>
  <c r="G34" i="235"/>
  <c r="F34" i="235"/>
  <c r="E34" i="235"/>
  <c r="D34" i="235"/>
  <c r="J33" i="235"/>
  <c r="H33" i="235"/>
  <c r="G33" i="235"/>
  <c r="F33" i="235"/>
  <c r="E33" i="235"/>
  <c r="D33" i="235"/>
  <c r="J32" i="235"/>
  <c r="H32" i="235"/>
  <c r="G32" i="235"/>
  <c r="F32" i="235"/>
  <c r="E32" i="235"/>
  <c r="D32" i="235"/>
  <c r="J31" i="235"/>
  <c r="H31" i="235"/>
  <c r="G31" i="235"/>
  <c r="F31" i="235"/>
  <c r="E31" i="235"/>
  <c r="D31" i="235"/>
  <c r="J30" i="235"/>
  <c r="H30" i="235"/>
  <c r="G30" i="235"/>
  <c r="F30" i="235"/>
  <c r="E30" i="235"/>
  <c r="D30" i="235"/>
  <c r="J29" i="235"/>
  <c r="H29" i="235"/>
  <c r="G29" i="235"/>
  <c r="F29" i="235"/>
  <c r="E29" i="235"/>
  <c r="D29" i="235"/>
  <c r="J28" i="235"/>
  <c r="H28" i="235"/>
  <c r="G28" i="235"/>
  <c r="F28" i="235"/>
  <c r="E28" i="235"/>
  <c r="D28" i="235"/>
  <c r="J25" i="235"/>
  <c r="H25" i="235"/>
  <c r="G25" i="235"/>
  <c r="F25" i="235"/>
  <c r="E25" i="235"/>
  <c r="D25" i="235"/>
  <c r="J24" i="235"/>
  <c r="H24" i="235"/>
  <c r="G24" i="235"/>
  <c r="F24" i="235"/>
  <c r="E24" i="235"/>
  <c r="D24" i="235"/>
  <c r="J23" i="235"/>
  <c r="J22" i="235"/>
  <c r="J51" i="235"/>
  <c r="J50" i="235"/>
  <c r="J49" i="235"/>
  <c r="J48" i="235"/>
  <c r="J47" i="235"/>
  <c r="J46" i="235"/>
  <c r="J45" i="235"/>
  <c r="J44" i="235"/>
  <c r="J43" i="235"/>
  <c r="J42" i="235"/>
  <c r="J41" i="235"/>
  <c r="J40" i="235"/>
  <c r="J39" i="235"/>
  <c r="T13" i="235"/>
  <c r="T12" i="235"/>
  <c r="T11" i="235"/>
  <c r="T10" i="235"/>
  <c r="T9" i="235"/>
  <c r="T69" i="235"/>
  <c r="T68" i="235"/>
  <c r="T67" i="235"/>
  <c r="T66" i="235"/>
  <c r="T65" i="235"/>
  <c r="T64" i="235"/>
  <c r="T63" i="235"/>
  <c r="T62" i="235"/>
  <c r="T61" i="235"/>
  <c r="T60" i="235"/>
  <c r="T59" i="235"/>
  <c r="T58" i="235"/>
  <c r="T57" i="235"/>
  <c r="T56" i="235"/>
  <c r="T55" i="235"/>
  <c r="T54" i="235"/>
  <c r="T53" i="235"/>
  <c r="T52" i="235"/>
  <c r="T51" i="235"/>
  <c r="T50" i="235"/>
  <c r="T49" i="235"/>
  <c r="T48" i="235"/>
  <c r="T47" i="235"/>
  <c r="T46" i="235"/>
  <c r="T45" i="235"/>
  <c r="T44" i="235"/>
  <c r="T43" i="235"/>
  <c r="T42" i="235"/>
  <c r="T41" i="235"/>
  <c r="T40" i="235"/>
  <c r="T39" i="235"/>
  <c r="T38" i="235"/>
  <c r="T37" i="235"/>
  <c r="T36" i="235"/>
  <c r="T35" i="235"/>
  <c r="T34" i="235"/>
  <c r="T33" i="235"/>
  <c r="T32" i="235"/>
  <c r="T31" i="235"/>
  <c r="T28" i="235"/>
  <c r="T27" i="235"/>
  <c r="T26" i="235"/>
  <c r="T25" i="235"/>
  <c r="T24" i="235"/>
  <c r="T23" i="235"/>
  <c r="T22" i="235"/>
  <c r="T21" i="235"/>
  <c r="T20" i="235"/>
  <c r="T19" i="235"/>
  <c r="T18" i="235"/>
  <c r="T17" i="235"/>
  <c r="T16" i="235"/>
  <c r="T8" i="235"/>
  <c r="T7" i="235"/>
  <c r="T6" i="235"/>
  <c r="T5" i="235"/>
  <c r="T4" i="235"/>
  <c r="U1" i="235"/>
  <c r="T1" i="235"/>
  <c r="W1" i="235" s="1"/>
  <c r="B1" i="210" l="1"/>
  <c r="C1" i="239"/>
  <c r="B1" i="207"/>
  <c r="D1" i="232"/>
  <c r="D1" i="177"/>
  <c r="D1" i="76"/>
  <c r="D1" i="230"/>
  <c r="D1" i="229"/>
  <c r="D1" i="213"/>
  <c r="C1" i="54"/>
  <c r="D1" i="208"/>
  <c r="D1" i="72"/>
  <c r="A1" i="75"/>
  <c r="W164" i="208"/>
  <c r="V164" i="208"/>
  <c r="H9" i="270" s="1"/>
  <c r="U164" i="208"/>
  <c r="H9" i="269" s="1"/>
  <c r="T164" i="208"/>
  <c r="H9" i="268" s="1"/>
  <c r="S164" i="208"/>
  <c r="H9" i="267" s="1"/>
  <c r="R164" i="208"/>
  <c r="H9" i="266" s="1"/>
  <c r="Q164" i="208"/>
  <c r="H9" i="265" s="1"/>
  <c r="P164" i="208"/>
  <c r="H9" i="264" s="1"/>
  <c r="O164" i="208"/>
  <c r="H9" i="263" s="1"/>
  <c r="N164" i="208"/>
  <c r="H9" i="262" s="1"/>
  <c r="M164" i="208"/>
  <c r="H9" i="261" s="1"/>
  <c r="L164" i="208"/>
  <c r="H9" i="260" s="1"/>
  <c r="K164" i="208"/>
  <c r="H9" i="259" s="1"/>
  <c r="J164" i="208"/>
  <c r="H9" i="245" s="1"/>
  <c r="I164" i="208"/>
  <c r="H9" i="244" s="1"/>
  <c r="H164" i="208"/>
  <c r="H9" i="243" s="1"/>
  <c r="G164" i="208"/>
  <c r="H9" i="242" s="1"/>
  <c r="F164" i="208"/>
  <c r="H9" i="241" s="1"/>
  <c r="E164" i="208"/>
  <c r="H9" i="240" s="1"/>
  <c r="D164" i="208"/>
  <c r="W160" i="208"/>
  <c r="V160" i="208"/>
  <c r="G9" i="270" s="1"/>
  <c r="U160" i="208"/>
  <c r="G9" i="269" s="1"/>
  <c r="T160" i="208"/>
  <c r="G9" i="268" s="1"/>
  <c r="S160" i="208"/>
  <c r="G9" i="267" s="1"/>
  <c r="R160" i="208"/>
  <c r="G9" i="266" s="1"/>
  <c r="Q160" i="208"/>
  <c r="G9" i="265" s="1"/>
  <c r="P160" i="208"/>
  <c r="G9" i="264" s="1"/>
  <c r="O160" i="208"/>
  <c r="G9" i="263" s="1"/>
  <c r="N160" i="208"/>
  <c r="G9" i="262" s="1"/>
  <c r="M160" i="208"/>
  <c r="G9" i="261" s="1"/>
  <c r="L160" i="208"/>
  <c r="G9" i="260" s="1"/>
  <c r="K160" i="208"/>
  <c r="G9" i="259" s="1"/>
  <c r="J160" i="208"/>
  <c r="G9" i="245" s="1"/>
  <c r="I160" i="208"/>
  <c r="G9" i="244" s="1"/>
  <c r="H160" i="208"/>
  <c r="G9" i="243" s="1"/>
  <c r="G160" i="208"/>
  <c r="G9" i="242" s="1"/>
  <c r="F160" i="208"/>
  <c r="G9" i="241" s="1"/>
  <c r="E160" i="208"/>
  <c r="G9" i="240" s="1"/>
  <c r="D160" i="208"/>
  <c r="W156" i="208"/>
  <c r="V156" i="208"/>
  <c r="F9" i="270" s="1"/>
  <c r="U156" i="208"/>
  <c r="F9" i="269" s="1"/>
  <c r="T156" i="208"/>
  <c r="F9" i="268" s="1"/>
  <c r="S156" i="208"/>
  <c r="F9" i="267" s="1"/>
  <c r="R156" i="208"/>
  <c r="F9" i="266" s="1"/>
  <c r="Q156" i="208"/>
  <c r="F9" i="265" s="1"/>
  <c r="P156" i="208"/>
  <c r="F9" i="264" s="1"/>
  <c r="O156" i="208"/>
  <c r="F9" i="263" s="1"/>
  <c r="N156" i="208"/>
  <c r="F9" i="262" s="1"/>
  <c r="M156" i="208"/>
  <c r="F9" i="261" s="1"/>
  <c r="L156" i="208"/>
  <c r="F9" i="260" s="1"/>
  <c r="K156" i="208"/>
  <c r="F9" i="259" s="1"/>
  <c r="J156" i="208"/>
  <c r="F9" i="245" s="1"/>
  <c r="I156" i="208"/>
  <c r="F9" i="244" s="1"/>
  <c r="H156" i="208"/>
  <c r="F9" i="243" s="1"/>
  <c r="G156" i="208"/>
  <c r="F9" i="242" s="1"/>
  <c r="F156" i="208"/>
  <c r="F9" i="241" s="1"/>
  <c r="E156" i="208"/>
  <c r="F9" i="240" s="1"/>
  <c r="D156" i="208"/>
  <c r="W152" i="208"/>
  <c r="V152" i="208"/>
  <c r="E9" i="270" s="1"/>
  <c r="U152" i="208"/>
  <c r="E9" i="269" s="1"/>
  <c r="T152" i="208"/>
  <c r="E9" i="268" s="1"/>
  <c r="S152" i="208"/>
  <c r="E9" i="267" s="1"/>
  <c r="R152" i="208"/>
  <c r="E9" i="266" s="1"/>
  <c r="Q152" i="208"/>
  <c r="E9" i="265" s="1"/>
  <c r="P152" i="208"/>
  <c r="E9" i="264" s="1"/>
  <c r="O152" i="208"/>
  <c r="E9" i="263" s="1"/>
  <c r="N152" i="208"/>
  <c r="E9" i="262" s="1"/>
  <c r="M152" i="208"/>
  <c r="E9" i="261" s="1"/>
  <c r="L152" i="208"/>
  <c r="E9" i="260" s="1"/>
  <c r="K152" i="208"/>
  <c r="E9" i="259" s="1"/>
  <c r="J152" i="208"/>
  <c r="E9" i="245" s="1"/>
  <c r="I152" i="208"/>
  <c r="E9" i="244" s="1"/>
  <c r="H152" i="208"/>
  <c r="E9" i="243" s="1"/>
  <c r="G152" i="208"/>
  <c r="E9" i="242" s="1"/>
  <c r="F152" i="208"/>
  <c r="E9" i="241" s="1"/>
  <c r="E152" i="208"/>
  <c r="E9" i="240" s="1"/>
  <c r="D152" i="208"/>
  <c r="E9" i="271" s="1"/>
  <c r="W148" i="208"/>
  <c r="V148" i="208"/>
  <c r="U148" i="208"/>
  <c r="T148" i="208"/>
  <c r="S148" i="208"/>
  <c r="R148" i="208"/>
  <c r="R165" i="208" s="1"/>
  <c r="Q148" i="208"/>
  <c r="P148" i="208"/>
  <c r="O148" i="208"/>
  <c r="N148" i="208"/>
  <c r="M148" i="208"/>
  <c r="L148" i="208"/>
  <c r="K148" i="208"/>
  <c r="J148" i="208"/>
  <c r="I148" i="208"/>
  <c r="H148" i="208"/>
  <c r="G148" i="208"/>
  <c r="F148" i="208"/>
  <c r="F165" i="208" s="1"/>
  <c r="E148" i="208"/>
  <c r="E165" i="208" s="1"/>
  <c r="D148" i="208"/>
  <c r="W95" i="208"/>
  <c r="V95" i="208"/>
  <c r="H6" i="270" s="1"/>
  <c r="U95" i="208"/>
  <c r="H6" i="269" s="1"/>
  <c r="T95" i="208"/>
  <c r="H6" i="268" s="1"/>
  <c r="S95" i="208"/>
  <c r="H6" i="267" s="1"/>
  <c r="R95" i="208"/>
  <c r="H6" i="266" s="1"/>
  <c r="Q95" i="208"/>
  <c r="H6" i="265" s="1"/>
  <c r="P95" i="208"/>
  <c r="H6" i="264" s="1"/>
  <c r="O95" i="208"/>
  <c r="H6" i="263" s="1"/>
  <c r="N95" i="208"/>
  <c r="H6" i="262" s="1"/>
  <c r="M95" i="208"/>
  <c r="H6" i="261" s="1"/>
  <c r="L95" i="208"/>
  <c r="H6" i="260" s="1"/>
  <c r="K95" i="208"/>
  <c r="H6" i="259" s="1"/>
  <c r="J95" i="208"/>
  <c r="H6" i="245" s="1"/>
  <c r="I95" i="208"/>
  <c r="H6" i="244" s="1"/>
  <c r="H95" i="208"/>
  <c r="H6" i="243" s="1"/>
  <c r="G95" i="208"/>
  <c r="H6" i="242" s="1"/>
  <c r="F95" i="208"/>
  <c r="H6" i="241" s="1"/>
  <c r="E95" i="208"/>
  <c r="H6" i="240" s="1"/>
  <c r="D95" i="208"/>
  <c r="W91" i="208"/>
  <c r="V91" i="208"/>
  <c r="G6" i="270" s="1"/>
  <c r="U91" i="208"/>
  <c r="G6" i="269" s="1"/>
  <c r="T91" i="208"/>
  <c r="G6" i="268" s="1"/>
  <c r="S91" i="208"/>
  <c r="G6" i="267" s="1"/>
  <c r="R91" i="208"/>
  <c r="G6" i="266" s="1"/>
  <c r="Q91" i="208"/>
  <c r="G6" i="265" s="1"/>
  <c r="P91" i="208"/>
  <c r="G6" i="264" s="1"/>
  <c r="O91" i="208"/>
  <c r="G6" i="263" s="1"/>
  <c r="N91" i="208"/>
  <c r="G6" i="262" s="1"/>
  <c r="M91" i="208"/>
  <c r="G6" i="261" s="1"/>
  <c r="L91" i="208"/>
  <c r="G6" i="260" s="1"/>
  <c r="K91" i="208"/>
  <c r="G6" i="259" s="1"/>
  <c r="J91" i="208"/>
  <c r="G6" i="245" s="1"/>
  <c r="I91" i="208"/>
  <c r="G6" i="244" s="1"/>
  <c r="H91" i="208"/>
  <c r="G6" i="243" s="1"/>
  <c r="G91" i="208"/>
  <c r="G6" i="242" s="1"/>
  <c r="F91" i="208"/>
  <c r="G6" i="241" s="1"/>
  <c r="E91" i="208"/>
  <c r="G6" i="240" s="1"/>
  <c r="D91" i="208"/>
  <c r="W87" i="208"/>
  <c r="V87" i="208"/>
  <c r="F6" i="270" s="1"/>
  <c r="U87" i="208"/>
  <c r="F6" i="269" s="1"/>
  <c r="T87" i="208"/>
  <c r="F6" i="268" s="1"/>
  <c r="S87" i="208"/>
  <c r="F6" i="267" s="1"/>
  <c r="R87" i="208"/>
  <c r="F6" i="266" s="1"/>
  <c r="Q87" i="208"/>
  <c r="F6" i="265" s="1"/>
  <c r="P87" i="208"/>
  <c r="F6" i="264" s="1"/>
  <c r="O87" i="208"/>
  <c r="F6" i="263" s="1"/>
  <c r="N87" i="208"/>
  <c r="F6" i="262" s="1"/>
  <c r="M87" i="208"/>
  <c r="F6" i="261" s="1"/>
  <c r="L87" i="208"/>
  <c r="F6" i="260" s="1"/>
  <c r="K87" i="208"/>
  <c r="F6" i="259" s="1"/>
  <c r="J87" i="208"/>
  <c r="F6" i="245" s="1"/>
  <c r="I87" i="208"/>
  <c r="F6" i="244" s="1"/>
  <c r="H87" i="208"/>
  <c r="F6" i="243" s="1"/>
  <c r="G87" i="208"/>
  <c r="F6" i="242" s="1"/>
  <c r="F87" i="208"/>
  <c r="F6" i="241" s="1"/>
  <c r="E87" i="208"/>
  <c r="F6" i="240" s="1"/>
  <c r="D87" i="208"/>
  <c r="W83" i="208"/>
  <c r="V83" i="208"/>
  <c r="E6" i="270" s="1"/>
  <c r="U83" i="208"/>
  <c r="E6" i="269" s="1"/>
  <c r="T83" i="208"/>
  <c r="E6" i="268" s="1"/>
  <c r="S83" i="208"/>
  <c r="E6" i="267" s="1"/>
  <c r="R83" i="208"/>
  <c r="E6" i="266" s="1"/>
  <c r="Q83" i="208"/>
  <c r="E6" i="265" s="1"/>
  <c r="P83" i="208"/>
  <c r="E6" i="264" s="1"/>
  <c r="O83" i="208"/>
  <c r="E6" i="263" s="1"/>
  <c r="N83" i="208"/>
  <c r="E6" i="262" s="1"/>
  <c r="M83" i="208"/>
  <c r="E6" i="261" s="1"/>
  <c r="L83" i="208"/>
  <c r="E6" i="260" s="1"/>
  <c r="K83" i="208"/>
  <c r="E6" i="259" s="1"/>
  <c r="J83" i="208"/>
  <c r="E6" i="245" s="1"/>
  <c r="I83" i="208"/>
  <c r="E6" i="244" s="1"/>
  <c r="H83" i="208"/>
  <c r="E6" i="243" s="1"/>
  <c r="G83" i="208"/>
  <c r="E6" i="242" s="1"/>
  <c r="F83" i="208"/>
  <c r="E6" i="241" s="1"/>
  <c r="E83" i="208"/>
  <c r="E6" i="240" s="1"/>
  <c r="D83" i="208"/>
  <c r="W79" i="208"/>
  <c r="V79" i="208"/>
  <c r="U79" i="208"/>
  <c r="T79" i="208"/>
  <c r="S79" i="208"/>
  <c r="R79" i="208"/>
  <c r="Q79" i="208"/>
  <c r="P79" i="208"/>
  <c r="O79" i="208"/>
  <c r="N79" i="208"/>
  <c r="M79" i="208"/>
  <c r="L79" i="208"/>
  <c r="K79" i="208"/>
  <c r="J79" i="208"/>
  <c r="J96" i="208" s="1"/>
  <c r="I79" i="208"/>
  <c r="H79" i="208"/>
  <c r="G79" i="208"/>
  <c r="F79" i="208"/>
  <c r="E79" i="208"/>
  <c r="D79" i="208"/>
  <c r="A131" i="210"/>
  <c r="B131" i="210"/>
  <c r="D131" i="210"/>
  <c r="S67" i="240" s="1"/>
  <c r="F131" i="210"/>
  <c r="S67" i="241" s="1"/>
  <c r="H131" i="210"/>
  <c r="S67" i="242" s="1"/>
  <c r="J131" i="210"/>
  <c r="S67" i="243" s="1"/>
  <c r="L131" i="210"/>
  <c r="S67" i="244" s="1"/>
  <c r="N131" i="210"/>
  <c r="S67" i="245" s="1"/>
  <c r="P131" i="210"/>
  <c r="S67" i="259" s="1"/>
  <c r="R131" i="210"/>
  <c r="S67" i="260" s="1"/>
  <c r="T131" i="210"/>
  <c r="S67" i="261" s="1"/>
  <c r="V131" i="210"/>
  <c r="S67" i="262" s="1"/>
  <c r="X131" i="210"/>
  <c r="S67" i="263" s="1"/>
  <c r="Z131" i="210"/>
  <c r="S67" i="264" s="1"/>
  <c r="AB131" i="210"/>
  <c r="S67" i="265" s="1"/>
  <c r="AD131" i="210"/>
  <c r="S67" i="266" s="1"/>
  <c r="AF131" i="210"/>
  <c r="S67" i="267" s="1"/>
  <c r="AH131" i="210"/>
  <c r="S67" i="268" s="1"/>
  <c r="AJ131" i="210"/>
  <c r="S67" i="269" s="1"/>
  <c r="AL131" i="210"/>
  <c r="S67" i="270" s="1"/>
  <c r="AN131" i="210"/>
  <c r="S67" i="271" s="1"/>
  <c r="A132" i="210"/>
  <c r="B132" i="210"/>
  <c r="D132" i="210"/>
  <c r="S68" i="240" s="1"/>
  <c r="F132" i="210"/>
  <c r="S68" i="241" s="1"/>
  <c r="H132" i="210"/>
  <c r="S68" i="242" s="1"/>
  <c r="J132" i="210"/>
  <c r="S68" i="243" s="1"/>
  <c r="L132" i="210"/>
  <c r="S68" i="244" s="1"/>
  <c r="N132" i="210"/>
  <c r="S68" i="245" s="1"/>
  <c r="P132" i="210"/>
  <c r="S68" i="259" s="1"/>
  <c r="R132" i="210"/>
  <c r="S68" i="260" s="1"/>
  <c r="T132" i="210"/>
  <c r="S68" i="261" s="1"/>
  <c r="V132" i="210"/>
  <c r="S68" i="262" s="1"/>
  <c r="X132" i="210"/>
  <c r="S68" i="263" s="1"/>
  <c r="Z132" i="210"/>
  <c r="S68" i="264" s="1"/>
  <c r="AB132" i="210"/>
  <c r="S68" i="265" s="1"/>
  <c r="AD132" i="210"/>
  <c r="S68" i="266" s="1"/>
  <c r="AF132" i="210"/>
  <c r="S68" i="267" s="1"/>
  <c r="AH132" i="210"/>
  <c r="S68" i="268" s="1"/>
  <c r="AJ132" i="210"/>
  <c r="S68" i="269" s="1"/>
  <c r="AL132" i="210"/>
  <c r="S68" i="270" s="1"/>
  <c r="AN132" i="210"/>
  <c r="S68" i="271" s="1"/>
  <c r="A133" i="210"/>
  <c r="B133" i="210"/>
  <c r="D133" i="210"/>
  <c r="S69" i="240" s="1"/>
  <c r="F133" i="210"/>
  <c r="S69" i="241" s="1"/>
  <c r="H133" i="210"/>
  <c r="S69" i="242" s="1"/>
  <c r="J133" i="210"/>
  <c r="S69" i="243" s="1"/>
  <c r="L133" i="210"/>
  <c r="S69" i="244" s="1"/>
  <c r="N133" i="210"/>
  <c r="S69" i="245" s="1"/>
  <c r="P133" i="210"/>
  <c r="S69" i="259" s="1"/>
  <c r="R133" i="210"/>
  <c r="S69" i="260" s="1"/>
  <c r="T133" i="210"/>
  <c r="S69" i="261" s="1"/>
  <c r="V133" i="210"/>
  <c r="S69" i="262" s="1"/>
  <c r="X133" i="210"/>
  <c r="S69" i="263" s="1"/>
  <c r="Z133" i="210"/>
  <c r="S69" i="264" s="1"/>
  <c r="AB133" i="210"/>
  <c r="S69" i="265" s="1"/>
  <c r="AD133" i="210"/>
  <c r="S69" i="266" s="1"/>
  <c r="AF133" i="210"/>
  <c r="S69" i="267" s="1"/>
  <c r="AH133" i="210"/>
  <c r="S69" i="268" s="1"/>
  <c r="AJ133" i="210"/>
  <c r="S69" i="269" s="1"/>
  <c r="AL133" i="210"/>
  <c r="S69" i="270" s="1"/>
  <c r="AN133" i="210"/>
  <c r="S69" i="271" s="1"/>
  <c r="A124" i="210"/>
  <c r="B124" i="210"/>
  <c r="D124" i="210"/>
  <c r="S60" i="240" s="1"/>
  <c r="F124" i="210"/>
  <c r="S60" i="241" s="1"/>
  <c r="H124" i="210"/>
  <c r="S60" i="242" s="1"/>
  <c r="J124" i="210"/>
  <c r="S60" i="243" s="1"/>
  <c r="L124" i="210"/>
  <c r="S60" i="244" s="1"/>
  <c r="N124" i="210"/>
  <c r="S60" i="245" s="1"/>
  <c r="P124" i="210"/>
  <c r="S60" i="259" s="1"/>
  <c r="R124" i="210"/>
  <c r="S60" i="260" s="1"/>
  <c r="T124" i="210"/>
  <c r="S60" i="261" s="1"/>
  <c r="V124" i="210"/>
  <c r="S60" i="262" s="1"/>
  <c r="X124" i="210"/>
  <c r="S60" i="263" s="1"/>
  <c r="Z124" i="210"/>
  <c r="S60" i="264" s="1"/>
  <c r="AB124" i="210"/>
  <c r="S60" i="265" s="1"/>
  <c r="AD124" i="210"/>
  <c r="S60" i="266" s="1"/>
  <c r="AF124" i="210"/>
  <c r="S60" i="267" s="1"/>
  <c r="AH124" i="210"/>
  <c r="S60" i="268" s="1"/>
  <c r="AJ124" i="210"/>
  <c r="S60" i="269" s="1"/>
  <c r="AL124" i="210"/>
  <c r="S60" i="270" s="1"/>
  <c r="AN124" i="210"/>
  <c r="S60" i="271" s="1"/>
  <c r="A125" i="210"/>
  <c r="B125" i="210"/>
  <c r="D125" i="210"/>
  <c r="S61" i="240" s="1"/>
  <c r="F125" i="210"/>
  <c r="S61" i="241" s="1"/>
  <c r="H125" i="210"/>
  <c r="S61" i="242" s="1"/>
  <c r="J125" i="210"/>
  <c r="S61" i="243" s="1"/>
  <c r="L125" i="210"/>
  <c r="S61" i="244" s="1"/>
  <c r="N125" i="210"/>
  <c r="S61" i="245" s="1"/>
  <c r="P125" i="210"/>
  <c r="S61" i="259" s="1"/>
  <c r="R125" i="210"/>
  <c r="S61" i="260" s="1"/>
  <c r="T125" i="210"/>
  <c r="S61" i="261" s="1"/>
  <c r="V125" i="210"/>
  <c r="S61" i="262" s="1"/>
  <c r="X125" i="210"/>
  <c r="S61" i="263" s="1"/>
  <c r="Z125" i="210"/>
  <c r="S61" i="264" s="1"/>
  <c r="AB125" i="210"/>
  <c r="S61" i="265" s="1"/>
  <c r="AD125" i="210"/>
  <c r="S61" i="266" s="1"/>
  <c r="AF125" i="210"/>
  <c r="S61" i="267" s="1"/>
  <c r="AH125" i="210"/>
  <c r="S61" i="268" s="1"/>
  <c r="AJ125" i="210"/>
  <c r="S61" i="269" s="1"/>
  <c r="AL125" i="210"/>
  <c r="S61" i="270" s="1"/>
  <c r="AN125" i="210"/>
  <c r="S61" i="271" s="1"/>
  <c r="A126" i="210"/>
  <c r="B126" i="210"/>
  <c r="D126" i="210"/>
  <c r="S62" i="240" s="1"/>
  <c r="F126" i="210"/>
  <c r="S62" i="241" s="1"/>
  <c r="H126" i="210"/>
  <c r="S62" i="242" s="1"/>
  <c r="J126" i="210"/>
  <c r="S62" i="243" s="1"/>
  <c r="L126" i="210"/>
  <c r="S62" i="244" s="1"/>
  <c r="N126" i="210"/>
  <c r="S62" i="245" s="1"/>
  <c r="P126" i="210"/>
  <c r="S62" i="259" s="1"/>
  <c r="R126" i="210"/>
  <c r="S62" i="260" s="1"/>
  <c r="T126" i="210"/>
  <c r="S62" i="261" s="1"/>
  <c r="V126" i="210"/>
  <c r="S62" i="262" s="1"/>
  <c r="X126" i="210"/>
  <c r="S62" i="263" s="1"/>
  <c r="Z126" i="210"/>
  <c r="S62" i="264" s="1"/>
  <c r="AB126" i="210"/>
  <c r="S62" i="265" s="1"/>
  <c r="AD126" i="210"/>
  <c r="S62" i="266" s="1"/>
  <c r="AF126" i="210"/>
  <c r="S62" i="267" s="1"/>
  <c r="AH126" i="210"/>
  <c r="S62" i="268" s="1"/>
  <c r="AJ126" i="210"/>
  <c r="S62" i="269" s="1"/>
  <c r="AL126" i="210"/>
  <c r="S62" i="270" s="1"/>
  <c r="AN126" i="210"/>
  <c r="S62" i="271" s="1"/>
  <c r="A127" i="210"/>
  <c r="B127" i="210"/>
  <c r="D127" i="210"/>
  <c r="S63" i="240" s="1"/>
  <c r="F127" i="210"/>
  <c r="S63" i="241" s="1"/>
  <c r="H127" i="210"/>
  <c r="S63" i="242" s="1"/>
  <c r="J127" i="210"/>
  <c r="S63" i="243" s="1"/>
  <c r="L127" i="210"/>
  <c r="S63" i="244" s="1"/>
  <c r="N127" i="210"/>
  <c r="S63" i="245" s="1"/>
  <c r="P127" i="210"/>
  <c r="S63" i="259" s="1"/>
  <c r="R127" i="210"/>
  <c r="S63" i="260" s="1"/>
  <c r="T127" i="210"/>
  <c r="S63" i="261" s="1"/>
  <c r="V127" i="210"/>
  <c r="S63" i="262" s="1"/>
  <c r="X127" i="210"/>
  <c r="S63" i="263" s="1"/>
  <c r="Z127" i="210"/>
  <c r="S63" i="264" s="1"/>
  <c r="AB127" i="210"/>
  <c r="S63" i="265" s="1"/>
  <c r="AD127" i="210"/>
  <c r="S63" i="266" s="1"/>
  <c r="AF127" i="210"/>
  <c r="S63" i="267" s="1"/>
  <c r="AH127" i="210"/>
  <c r="S63" i="268" s="1"/>
  <c r="AJ127" i="210"/>
  <c r="S63" i="269" s="1"/>
  <c r="AL127" i="210"/>
  <c r="S63" i="270" s="1"/>
  <c r="AN127" i="210"/>
  <c r="S63" i="271" s="1"/>
  <c r="A128" i="210"/>
  <c r="B128" i="210"/>
  <c r="D128" i="210"/>
  <c r="S64" i="240" s="1"/>
  <c r="F128" i="210"/>
  <c r="S64" i="241" s="1"/>
  <c r="H128" i="210"/>
  <c r="S64" i="242" s="1"/>
  <c r="J128" i="210"/>
  <c r="S64" i="243" s="1"/>
  <c r="L128" i="210"/>
  <c r="S64" i="244" s="1"/>
  <c r="N128" i="210"/>
  <c r="S64" i="245" s="1"/>
  <c r="P128" i="210"/>
  <c r="S64" i="259" s="1"/>
  <c r="R128" i="210"/>
  <c r="S64" i="260" s="1"/>
  <c r="T128" i="210"/>
  <c r="S64" i="261" s="1"/>
  <c r="V128" i="210"/>
  <c r="S64" i="262" s="1"/>
  <c r="X128" i="210"/>
  <c r="S64" i="263" s="1"/>
  <c r="Z128" i="210"/>
  <c r="S64" i="264" s="1"/>
  <c r="AB128" i="210"/>
  <c r="S64" i="265" s="1"/>
  <c r="AD128" i="210"/>
  <c r="S64" i="266" s="1"/>
  <c r="AF128" i="210"/>
  <c r="S64" i="267" s="1"/>
  <c r="AH128" i="210"/>
  <c r="S64" i="268" s="1"/>
  <c r="AJ128" i="210"/>
  <c r="S64" i="269" s="1"/>
  <c r="AL128" i="210"/>
  <c r="S64" i="270" s="1"/>
  <c r="AN128" i="210"/>
  <c r="S64" i="271" s="1"/>
  <c r="A129" i="210"/>
  <c r="B129" i="210"/>
  <c r="D129" i="210"/>
  <c r="S65" i="240" s="1"/>
  <c r="F129" i="210"/>
  <c r="S65" i="241" s="1"/>
  <c r="H129" i="210"/>
  <c r="S65" i="242" s="1"/>
  <c r="J129" i="210"/>
  <c r="S65" i="243" s="1"/>
  <c r="L129" i="210"/>
  <c r="S65" i="244" s="1"/>
  <c r="N129" i="210"/>
  <c r="S65" i="245" s="1"/>
  <c r="P129" i="210"/>
  <c r="S65" i="259" s="1"/>
  <c r="R129" i="210"/>
  <c r="S65" i="260" s="1"/>
  <c r="T129" i="210"/>
  <c r="S65" i="261" s="1"/>
  <c r="V129" i="210"/>
  <c r="S65" i="262" s="1"/>
  <c r="X129" i="210"/>
  <c r="S65" i="263" s="1"/>
  <c r="Z129" i="210"/>
  <c r="S65" i="264" s="1"/>
  <c r="AB129" i="210"/>
  <c r="S65" i="265" s="1"/>
  <c r="AD129" i="210"/>
  <c r="S65" i="266" s="1"/>
  <c r="AF129" i="210"/>
  <c r="S65" i="267" s="1"/>
  <c r="AH129" i="210"/>
  <c r="S65" i="268" s="1"/>
  <c r="AJ129" i="210"/>
  <c r="S65" i="269" s="1"/>
  <c r="AL129" i="210"/>
  <c r="S65" i="270" s="1"/>
  <c r="AN129" i="210"/>
  <c r="S65" i="271" s="1"/>
  <c r="A130" i="210"/>
  <c r="B130" i="210"/>
  <c r="D130" i="210"/>
  <c r="S66" i="240" s="1"/>
  <c r="F130" i="210"/>
  <c r="S66" i="241" s="1"/>
  <c r="H130" i="210"/>
  <c r="S66" i="242" s="1"/>
  <c r="J130" i="210"/>
  <c r="S66" i="243" s="1"/>
  <c r="L130" i="210"/>
  <c r="S66" i="244" s="1"/>
  <c r="N130" i="210"/>
  <c r="S66" i="245" s="1"/>
  <c r="P130" i="210"/>
  <c r="S66" i="259" s="1"/>
  <c r="R130" i="210"/>
  <c r="S66" i="260" s="1"/>
  <c r="T130" i="210"/>
  <c r="S66" i="261" s="1"/>
  <c r="V130" i="210"/>
  <c r="S66" i="262" s="1"/>
  <c r="X130" i="210"/>
  <c r="S66" i="263" s="1"/>
  <c r="Z130" i="210"/>
  <c r="S66" i="264" s="1"/>
  <c r="AB130" i="210"/>
  <c r="S66" i="265" s="1"/>
  <c r="AD130" i="210"/>
  <c r="S66" i="266" s="1"/>
  <c r="AF130" i="210"/>
  <c r="S66" i="267" s="1"/>
  <c r="AH130" i="210"/>
  <c r="S66" i="268" s="1"/>
  <c r="AJ130" i="210"/>
  <c r="S66" i="269" s="1"/>
  <c r="AL130" i="210"/>
  <c r="S66" i="270" s="1"/>
  <c r="AN130" i="210"/>
  <c r="S66" i="271" s="1"/>
  <c r="D6" i="242" l="1"/>
  <c r="G96" i="208"/>
  <c r="D6" i="261"/>
  <c r="M96" i="208"/>
  <c r="D6" i="267"/>
  <c r="S96" i="208"/>
  <c r="AF7" i="210" s="1"/>
  <c r="I6" i="267" s="1"/>
  <c r="D9" i="244"/>
  <c r="I165" i="208"/>
  <c r="L10" i="210" s="1"/>
  <c r="D9" i="263"/>
  <c r="O165" i="208"/>
  <c r="D9" i="269"/>
  <c r="U165" i="208"/>
  <c r="AJ10" i="210" s="1"/>
  <c r="D6" i="243"/>
  <c r="H96" i="208"/>
  <c r="D6" i="262"/>
  <c r="N96" i="208"/>
  <c r="D6" i="268"/>
  <c r="T96" i="208"/>
  <c r="AH7" i="210" s="1"/>
  <c r="I6" i="268" s="1"/>
  <c r="D165" i="208"/>
  <c r="D9" i="245"/>
  <c r="J165" i="208"/>
  <c r="D9" i="264"/>
  <c r="P165" i="208"/>
  <c r="Z10" i="210" s="1"/>
  <c r="D9" i="270"/>
  <c r="V165" i="208"/>
  <c r="D6" i="244"/>
  <c r="I96" i="208"/>
  <c r="D6" i="269"/>
  <c r="U96" i="208"/>
  <c r="D9" i="259"/>
  <c r="K165" i="208"/>
  <c r="D9" i="265"/>
  <c r="Q165" i="208"/>
  <c r="W165" i="208"/>
  <c r="AN10" i="210" s="1"/>
  <c r="D6" i="263"/>
  <c r="O96" i="208"/>
  <c r="D6" i="271"/>
  <c r="D96" i="208"/>
  <c r="D6" i="264"/>
  <c r="P96" i="208"/>
  <c r="D6" i="270"/>
  <c r="V96" i="208"/>
  <c r="D9" i="260"/>
  <c r="L165" i="208"/>
  <c r="D6" i="240"/>
  <c r="E96" i="208"/>
  <c r="D6" i="259"/>
  <c r="K96" i="208"/>
  <c r="D6" i="265"/>
  <c r="Q96" i="208"/>
  <c r="W96" i="208"/>
  <c r="G165" i="208"/>
  <c r="M165" i="208"/>
  <c r="T10" i="210" s="1"/>
  <c r="D9" i="267"/>
  <c r="S165" i="208"/>
  <c r="D6" i="241"/>
  <c r="F96" i="208"/>
  <c r="L96" i="208"/>
  <c r="R7" i="210" s="1"/>
  <c r="I6" i="260" s="1"/>
  <c r="R96" i="208"/>
  <c r="AD7" i="210" s="1"/>
  <c r="I6" i="266" s="1"/>
  <c r="H165" i="208"/>
  <c r="N165" i="208"/>
  <c r="D9" i="268"/>
  <c r="T165" i="208"/>
  <c r="D10" i="210"/>
  <c r="D9" i="240"/>
  <c r="I65" i="238"/>
  <c r="K65" i="238" s="1"/>
  <c r="N7" i="210"/>
  <c r="I6" i="245" s="1"/>
  <c r="D6" i="245"/>
  <c r="D6" i="266"/>
  <c r="F10" i="210"/>
  <c r="D9" i="241"/>
  <c r="V10" i="210"/>
  <c r="D9" i="262"/>
  <c r="AD10" i="210"/>
  <c r="D9" i="266"/>
  <c r="H10" i="210"/>
  <c r="D9" i="242"/>
  <c r="D9" i="261"/>
  <c r="D6" i="260"/>
  <c r="E6" i="235"/>
  <c r="E6" i="271"/>
  <c r="F6" i="235"/>
  <c r="F6" i="271"/>
  <c r="G6" i="235"/>
  <c r="G6" i="271"/>
  <c r="H6" i="235"/>
  <c r="H6" i="271"/>
  <c r="D9" i="235"/>
  <c r="D9" i="271"/>
  <c r="J10" i="210"/>
  <c r="D9" i="243"/>
  <c r="F9" i="235"/>
  <c r="F9" i="271"/>
  <c r="G9" i="235"/>
  <c r="G9" i="271"/>
  <c r="H9" i="235"/>
  <c r="H9" i="271"/>
  <c r="I66" i="238"/>
  <c r="K66" i="238" s="1"/>
  <c r="I68" i="238"/>
  <c r="K68" i="238" s="1"/>
  <c r="AB10" i="210"/>
  <c r="I63" i="238"/>
  <c r="K63" i="238" s="1"/>
  <c r="I61" i="238"/>
  <c r="K61" i="238" s="1"/>
  <c r="F7" i="210"/>
  <c r="I6" i="241" s="1"/>
  <c r="AL7" i="210"/>
  <c r="I6" i="270" s="1"/>
  <c r="AL10" i="210"/>
  <c r="B10" i="210"/>
  <c r="E9" i="235"/>
  <c r="I64" i="238"/>
  <c r="K64" i="238" s="1"/>
  <c r="AN7" i="210"/>
  <c r="I6" i="271" s="1"/>
  <c r="P10" i="210"/>
  <c r="AF10" i="210"/>
  <c r="B7" i="210"/>
  <c r="D6" i="235"/>
  <c r="I69" i="238"/>
  <c r="K69" i="238" s="1"/>
  <c r="Z7" i="210"/>
  <c r="I6" i="264" s="1"/>
  <c r="R10" i="210"/>
  <c r="AH10" i="210"/>
  <c r="I62" i="238"/>
  <c r="K62" i="238" s="1"/>
  <c r="I67" i="238"/>
  <c r="K67" i="238" s="1"/>
  <c r="N10" i="210"/>
  <c r="I60" i="238"/>
  <c r="K60" i="238" s="1"/>
  <c r="X10" i="210"/>
  <c r="S65" i="235"/>
  <c r="S63" i="235"/>
  <c r="S61" i="235"/>
  <c r="S69" i="235"/>
  <c r="S67" i="235"/>
  <c r="S66" i="235"/>
  <c r="S64" i="235"/>
  <c r="S62" i="235"/>
  <c r="S60" i="235"/>
  <c r="S68" i="235"/>
  <c r="J7" i="210"/>
  <c r="I6" i="243" s="1"/>
  <c r="V7" i="210"/>
  <c r="I6" i="262" s="1"/>
  <c r="L7" i="210"/>
  <c r="I6" i="244" s="1"/>
  <c r="X7" i="210"/>
  <c r="I6" i="263" s="1"/>
  <c r="AJ7" i="210"/>
  <c r="I6" i="269" s="1"/>
  <c r="H7" i="210"/>
  <c r="I6" i="242" s="1"/>
  <c r="T7" i="210"/>
  <c r="I6" i="261" s="1"/>
  <c r="D7" i="210"/>
  <c r="I6" i="240" s="1"/>
  <c r="P7" i="210"/>
  <c r="I6" i="259" s="1"/>
  <c r="AB7" i="210"/>
  <c r="I6" i="265" s="1"/>
  <c r="A61" i="210"/>
  <c r="A60" i="210"/>
  <c r="A59" i="210"/>
  <c r="A58" i="210"/>
  <c r="A57" i="210"/>
  <c r="V123" i="210"/>
  <c r="S59" i="262" s="1"/>
  <c r="V122" i="210"/>
  <c r="S58" i="262" s="1"/>
  <c r="V121" i="210"/>
  <c r="S57" i="262" s="1"/>
  <c r="V120" i="210"/>
  <c r="S56" i="262" s="1"/>
  <c r="V119" i="210"/>
  <c r="S55" i="262" s="1"/>
  <c r="V118" i="210"/>
  <c r="S54" i="262" s="1"/>
  <c r="V117" i="210"/>
  <c r="S53" i="262" s="1"/>
  <c r="V116" i="210"/>
  <c r="S52" i="262" s="1"/>
  <c r="V115" i="210"/>
  <c r="S51" i="262" s="1"/>
  <c r="V114" i="210"/>
  <c r="S50" i="262" s="1"/>
  <c r="V113" i="210"/>
  <c r="S49" i="262" s="1"/>
  <c r="V112" i="210"/>
  <c r="S48" i="262" s="1"/>
  <c r="V111" i="210"/>
  <c r="S47" i="262" s="1"/>
  <c r="V110" i="210"/>
  <c r="S46" i="262" s="1"/>
  <c r="V109" i="210"/>
  <c r="S45" i="262" s="1"/>
  <c r="V108" i="210"/>
  <c r="S44" i="262" s="1"/>
  <c r="V107" i="210"/>
  <c r="S43" i="262" s="1"/>
  <c r="V106" i="210"/>
  <c r="S42" i="262" s="1"/>
  <c r="V105" i="210"/>
  <c r="S41" i="262" s="1"/>
  <c r="V104" i="210"/>
  <c r="S40" i="262" s="1"/>
  <c r="V103" i="210"/>
  <c r="S39" i="262" s="1"/>
  <c r="V102" i="210"/>
  <c r="S38" i="262" s="1"/>
  <c r="V101" i="210"/>
  <c r="S37" i="262" s="1"/>
  <c r="V100" i="210"/>
  <c r="S36" i="262" s="1"/>
  <c r="V99" i="210"/>
  <c r="S35" i="262" s="1"/>
  <c r="V98" i="210"/>
  <c r="S34" i="262" s="1"/>
  <c r="V97" i="210"/>
  <c r="S33" i="262" s="1"/>
  <c r="V96" i="210"/>
  <c r="S32" i="262" s="1"/>
  <c r="V95" i="210"/>
  <c r="S31" i="262" s="1"/>
  <c r="V91" i="210"/>
  <c r="S28" i="262" s="1"/>
  <c r="V90" i="210"/>
  <c r="S27" i="262" s="1"/>
  <c r="V89" i="210"/>
  <c r="S26" i="262" s="1"/>
  <c r="V88" i="210"/>
  <c r="S25" i="262" s="1"/>
  <c r="V87" i="210"/>
  <c r="S24" i="262" s="1"/>
  <c r="V86" i="210"/>
  <c r="S23" i="262" s="1"/>
  <c r="V85" i="210"/>
  <c r="S22" i="262" s="1"/>
  <c r="V84" i="210"/>
  <c r="S21" i="262" s="1"/>
  <c r="V83" i="210"/>
  <c r="S20" i="262" s="1"/>
  <c r="V82" i="210"/>
  <c r="S19" i="262" s="1"/>
  <c r="V81" i="210"/>
  <c r="S18" i="262" s="1"/>
  <c r="V80" i="210"/>
  <c r="S17" i="262" s="1"/>
  <c r="V79" i="210"/>
  <c r="S16" i="262" s="1"/>
  <c r="V44" i="210"/>
  <c r="I45" i="262" s="1"/>
  <c r="T123" i="210"/>
  <c r="S59" i="261" s="1"/>
  <c r="T122" i="210"/>
  <c r="S58" i="261" s="1"/>
  <c r="T121" i="210"/>
  <c r="S57" i="261" s="1"/>
  <c r="T120" i="210"/>
  <c r="S56" i="261" s="1"/>
  <c r="T119" i="210"/>
  <c r="S55" i="261" s="1"/>
  <c r="T118" i="210"/>
  <c r="S54" i="261" s="1"/>
  <c r="T117" i="210"/>
  <c r="S53" i="261" s="1"/>
  <c r="T116" i="210"/>
  <c r="S52" i="261" s="1"/>
  <c r="T115" i="210"/>
  <c r="S51" i="261" s="1"/>
  <c r="T114" i="210"/>
  <c r="S50" i="261" s="1"/>
  <c r="T113" i="210"/>
  <c r="S49" i="261" s="1"/>
  <c r="T112" i="210"/>
  <c r="S48" i="261" s="1"/>
  <c r="T111" i="210"/>
  <c r="S47" i="261" s="1"/>
  <c r="T110" i="210"/>
  <c r="S46" i="261" s="1"/>
  <c r="T109" i="210"/>
  <c r="S45" i="261" s="1"/>
  <c r="T108" i="210"/>
  <c r="S44" i="261" s="1"/>
  <c r="T107" i="210"/>
  <c r="S43" i="261" s="1"/>
  <c r="T106" i="210"/>
  <c r="S42" i="261" s="1"/>
  <c r="T105" i="210"/>
  <c r="S41" i="261" s="1"/>
  <c r="T104" i="210"/>
  <c r="S40" i="261" s="1"/>
  <c r="T103" i="210"/>
  <c r="S39" i="261" s="1"/>
  <c r="T102" i="210"/>
  <c r="S38" i="261" s="1"/>
  <c r="T101" i="210"/>
  <c r="S37" i="261" s="1"/>
  <c r="T100" i="210"/>
  <c r="S36" i="261" s="1"/>
  <c r="T99" i="210"/>
  <c r="S35" i="261" s="1"/>
  <c r="T98" i="210"/>
  <c r="S34" i="261" s="1"/>
  <c r="T97" i="210"/>
  <c r="S33" i="261" s="1"/>
  <c r="T96" i="210"/>
  <c r="S32" i="261" s="1"/>
  <c r="T95" i="210"/>
  <c r="S31" i="261" s="1"/>
  <c r="T91" i="210"/>
  <c r="S28" i="261" s="1"/>
  <c r="T90" i="210"/>
  <c r="S27" i="261" s="1"/>
  <c r="T89" i="210"/>
  <c r="S26" i="261" s="1"/>
  <c r="T88" i="210"/>
  <c r="S25" i="261" s="1"/>
  <c r="T87" i="210"/>
  <c r="S24" i="261" s="1"/>
  <c r="T86" i="210"/>
  <c r="S23" i="261" s="1"/>
  <c r="T85" i="210"/>
  <c r="S22" i="261" s="1"/>
  <c r="T84" i="210"/>
  <c r="S21" i="261" s="1"/>
  <c r="T83" i="210"/>
  <c r="S20" i="261" s="1"/>
  <c r="T82" i="210"/>
  <c r="S19" i="261" s="1"/>
  <c r="T81" i="210"/>
  <c r="S18" i="261" s="1"/>
  <c r="T80" i="210"/>
  <c r="S17" i="261" s="1"/>
  <c r="T79" i="210"/>
  <c r="S16" i="261" s="1"/>
  <c r="T44" i="210"/>
  <c r="I45" i="261" s="1"/>
  <c r="R123" i="210"/>
  <c r="S59" i="260" s="1"/>
  <c r="R122" i="210"/>
  <c r="S58" i="260" s="1"/>
  <c r="R121" i="210"/>
  <c r="S57" i="260" s="1"/>
  <c r="R120" i="210"/>
  <c r="S56" i="260" s="1"/>
  <c r="R119" i="210"/>
  <c r="S55" i="260" s="1"/>
  <c r="R118" i="210"/>
  <c r="S54" i="260" s="1"/>
  <c r="R117" i="210"/>
  <c r="S53" i="260" s="1"/>
  <c r="R116" i="210"/>
  <c r="S52" i="260" s="1"/>
  <c r="R115" i="210"/>
  <c r="S51" i="260" s="1"/>
  <c r="R114" i="210"/>
  <c r="S50" i="260" s="1"/>
  <c r="R113" i="210"/>
  <c r="S49" i="260" s="1"/>
  <c r="R112" i="210"/>
  <c r="S48" i="260" s="1"/>
  <c r="R111" i="210"/>
  <c r="S47" i="260" s="1"/>
  <c r="R110" i="210"/>
  <c r="S46" i="260" s="1"/>
  <c r="R109" i="210"/>
  <c r="S45" i="260" s="1"/>
  <c r="R108" i="210"/>
  <c r="S44" i="260" s="1"/>
  <c r="R107" i="210"/>
  <c r="S43" i="260" s="1"/>
  <c r="R106" i="210"/>
  <c r="S42" i="260" s="1"/>
  <c r="R105" i="210"/>
  <c r="S41" i="260" s="1"/>
  <c r="R104" i="210"/>
  <c r="S40" i="260" s="1"/>
  <c r="R103" i="210"/>
  <c r="S39" i="260" s="1"/>
  <c r="R102" i="210"/>
  <c r="S38" i="260" s="1"/>
  <c r="R101" i="210"/>
  <c r="S37" i="260" s="1"/>
  <c r="R100" i="210"/>
  <c r="S36" i="260" s="1"/>
  <c r="R99" i="210"/>
  <c r="S35" i="260" s="1"/>
  <c r="R98" i="210"/>
  <c r="S34" i="260" s="1"/>
  <c r="R97" i="210"/>
  <c r="S33" i="260" s="1"/>
  <c r="R96" i="210"/>
  <c r="S32" i="260" s="1"/>
  <c r="R95" i="210"/>
  <c r="S31" i="260" s="1"/>
  <c r="R91" i="210"/>
  <c r="S28" i="260" s="1"/>
  <c r="R90" i="210"/>
  <c r="S27" i="260" s="1"/>
  <c r="R89" i="210"/>
  <c r="S26" i="260" s="1"/>
  <c r="R88" i="210"/>
  <c r="S25" i="260" s="1"/>
  <c r="R87" i="210"/>
  <c r="S24" i="260" s="1"/>
  <c r="R86" i="210"/>
  <c r="S23" i="260" s="1"/>
  <c r="R85" i="210"/>
  <c r="S22" i="260" s="1"/>
  <c r="R84" i="210"/>
  <c r="S21" i="260" s="1"/>
  <c r="R83" i="210"/>
  <c r="S20" i="260" s="1"/>
  <c r="R82" i="210"/>
  <c r="S19" i="260" s="1"/>
  <c r="R81" i="210"/>
  <c r="S18" i="260" s="1"/>
  <c r="R80" i="210"/>
  <c r="S17" i="260" s="1"/>
  <c r="R79" i="210"/>
  <c r="S16" i="260" s="1"/>
  <c r="R44" i="210"/>
  <c r="I45" i="260" s="1"/>
  <c r="P123" i="210"/>
  <c r="S59" i="259" s="1"/>
  <c r="P122" i="210"/>
  <c r="S58" i="259" s="1"/>
  <c r="P121" i="210"/>
  <c r="S57" i="259" s="1"/>
  <c r="P120" i="210"/>
  <c r="S56" i="259" s="1"/>
  <c r="P119" i="210"/>
  <c r="S55" i="259" s="1"/>
  <c r="P118" i="210"/>
  <c r="S54" i="259" s="1"/>
  <c r="P117" i="210"/>
  <c r="S53" i="259" s="1"/>
  <c r="P116" i="210"/>
  <c r="S52" i="259" s="1"/>
  <c r="P115" i="210"/>
  <c r="S51" i="259" s="1"/>
  <c r="P114" i="210"/>
  <c r="S50" i="259" s="1"/>
  <c r="P113" i="210"/>
  <c r="S49" i="259" s="1"/>
  <c r="P112" i="210"/>
  <c r="S48" i="259" s="1"/>
  <c r="P111" i="210"/>
  <c r="S47" i="259" s="1"/>
  <c r="P110" i="210"/>
  <c r="S46" i="259" s="1"/>
  <c r="P109" i="210"/>
  <c r="S45" i="259" s="1"/>
  <c r="P108" i="210"/>
  <c r="S44" i="259" s="1"/>
  <c r="P107" i="210"/>
  <c r="S43" i="259" s="1"/>
  <c r="P106" i="210"/>
  <c r="S42" i="259" s="1"/>
  <c r="P105" i="210"/>
  <c r="S41" i="259" s="1"/>
  <c r="P104" i="210"/>
  <c r="S40" i="259" s="1"/>
  <c r="P103" i="210"/>
  <c r="S39" i="259" s="1"/>
  <c r="P102" i="210"/>
  <c r="S38" i="259" s="1"/>
  <c r="P101" i="210"/>
  <c r="S37" i="259" s="1"/>
  <c r="P100" i="210"/>
  <c r="S36" i="259" s="1"/>
  <c r="P99" i="210"/>
  <c r="S35" i="259" s="1"/>
  <c r="P98" i="210"/>
  <c r="S34" i="259" s="1"/>
  <c r="P97" i="210"/>
  <c r="S33" i="259" s="1"/>
  <c r="P96" i="210"/>
  <c r="S32" i="259" s="1"/>
  <c r="P95" i="210"/>
  <c r="S31" i="259" s="1"/>
  <c r="P91" i="210"/>
  <c r="S28" i="259" s="1"/>
  <c r="P90" i="210"/>
  <c r="S27" i="259" s="1"/>
  <c r="P89" i="210"/>
  <c r="S26" i="259" s="1"/>
  <c r="P88" i="210"/>
  <c r="S25" i="259" s="1"/>
  <c r="P87" i="210"/>
  <c r="S24" i="259" s="1"/>
  <c r="P86" i="210"/>
  <c r="S23" i="259" s="1"/>
  <c r="P85" i="210"/>
  <c r="S22" i="259" s="1"/>
  <c r="P84" i="210"/>
  <c r="S21" i="259" s="1"/>
  <c r="P83" i="210"/>
  <c r="S20" i="259" s="1"/>
  <c r="P82" i="210"/>
  <c r="S19" i="259" s="1"/>
  <c r="P81" i="210"/>
  <c r="S18" i="259" s="1"/>
  <c r="P80" i="210"/>
  <c r="S17" i="259" s="1"/>
  <c r="P79" i="210"/>
  <c r="S16" i="259" s="1"/>
  <c r="P44" i="210"/>
  <c r="I45" i="259" s="1"/>
  <c r="A72" i="210"/>
  <c r="A76" i="210"/>
  <c r="A75" i="210"/>
  <c r="A78" i="210"/>
  <c r="A77" i="210"/>
  <c r="A70" i="210"/>
  <c r="A69" i="210"/>
  <c r="A74" i="210"/>
  <c r="A56" i="210"/>
  <c r="A55" i="210"/>
  <c r="A54" i="210"/>
  <c r="A53" i="210"/>
  <c r="A52" i="210"/>
  <c r="A34" i="210"/>
  <c r="A33" i="210"/>
  <c r="A32" i="210"/>
  <c r="A30" i="210"/>
  <c r="A29" i="210"/>
  <c r="A28" i="210"/>
  <c r="A26" i="210"/>
  <c r="A25" i="210"/>
  <c r="A24" i="210"/>
  <c r="A23" i="210"/>
  <c r="A22" i="210"/>
  <c r="A21" i="210"/>
  <c r="A19" i="210"/>
  <c r="A18" i="210"/>
  <c r="A17" i="210"/>
  <c r="A16" i="210"/>
  <c r="A15" i="210"/>
  <c r="A14" i="210"/>
  <c r="A13" i="210"/>
  <c r="A8" i="210"/>
  <c r="A5" i="210"/>
  <c r="A12" i="210"/>
  <c r="A11" i="210"/>
  <c r="N123" i="210"/>
  <c r="S59" i="245" s="1"/>
  <c r="N122" i="210"/>
  <c r="S58" i="245" s="1"/>
  <c r="N121" i="210"/>
  <c r="S57" i="245" s="1"/>
  <c r="N120" i="210"/>
  <c r="S56" i="245" s="1"/>
  <c r="N119" i="210"/>
  <c r="S55" i="245" s="1"/>
  <c r="N118" i="210"/>
  <c r="S54" i="245" s="1"/>
  <c r="N117" i="210"/>
  <c r="S53" i="245" s="1"/>
  <c r="N116" i="210"/>
  <c r="S52" i="245" s="1"/>
  <c r="N115" i="210"/>
  <c r="S51" i="245" s="1"/>
  <c r="N114" i="210"/>
  <c r="S50" i="245" s="1"/>
  <c r="N113" i="210"/>
  <c r="S49" i="245" s="1"/>
  <c r="N112" i="210"/>
  <c r="S48" i="245" s="1"/>
  <c r="N111" i="210"/>
  <c r="S47" i="245" s="1"/>
  <c r="N110" i="210"/>
  <c r="S46" i="245" s="1"/>
  <c r="N109" i="210"/>
  <c r="S45" i="245" s="1"/>
  <c r="N108" i="210"/>
  <c r="S44" i="245" s="1"/>
  <c r="N107" i="210"/>
  <c r="S43" i="245" s="1"/>
  <c r="N106" i="210"/>
  <c r="S42" i="245" s="1"/>
  <c r="N105" i="210"/>
  <c r="S41" i="245" s="1"/>
  <c r="N104" i="210"/>
  <c r="S40" i="245" s="1"/>
  <c r="N103" i="210"/>
  <c r="S39" i="245" s="1"/>
  <c r="N102" i="210"/>
  <c r="S38" i="245" s="1"/>
  <c r="N101" i="210"/>
  <c r="S37" i="245" s="1"/>
  <c r="N100" i="210"/>
  <c r="S36" i="245" s="1"/>
  <c r="N99" i="210"/>
  <c r="S35" i="245" s="1"/>
  <c r="N98" i="210"/>
  <c r="S34" i="245" s="1"/>
  <c r="N97" i="210"/>
  <c r="S33" i="245" s="1"/>
  <c r="N96" i="210"/>
  <c r="S32" i="245" s="1"/>
  <c r="N95" i="210"/>
  <c r="S31" i="245" s="1"/>
  <c r="N91" i="210"/>
  <c r="S28" i="245" s="1"/>
  <c r="N90" i="210"/>
  <c r="S27" i="245" s="1"/>
  <c r="N89" i="210"/>
  <c r="S26" i="245" s="1"/>
  <c r="N88" i="210"/>
  <c r="S25" i="245" s="1"/>
  <c r="N87" i="210"/>
  <c r="S24" i="245" s="1"/>
  <c r="N86" i="210"/>
  <c r="S23" i="245" s="1"/>
  <c r="N85" i="210"/>
  <c r="S22" i="245" s="1"/>
  <c r="N84" i="210"/>
  <c r="S21" i="245" s="1"/>
  <c r="N83" i="210"/>
  <c r="S20" i="245" s="1"/>
  <c r="N82" i="210"/>
  <c r="S19" i="245" s="1"/>
  <c r="N81" i="210"/>
  <c r="S18" i="245" s="1"/>
  <c r="N80" i="210"/>
  <c r="S17" i="245" s="1"/>
  <c r="N79" i="210"/>
  <c r="S16" i="245" s="1"/>
  <c r="N44" i="210"/>
  <c r="I45" i="245" s="1"/>
  <c r="A51" i="210"/>
  <c r="A42" i="210"/>
  <c r="A41" i="210"/>
  <c r="A40" i="210"/>
  <c r="A31" i="210"/>
  <c r="A27" i="210"/>
  <c r="L123" i="210"/>
  <c r="S59" i="244" s="1"/>
  <c r="L122" i="210"/>
  <c r="S58" i="244" s="1"/>
  <c r="L121" i="210"/>
  <c r="S57" i="244" s="1"/>
  <c r="L120" i="210"/>
  <c r="S56" i="244" s="1"/>
  <c r="L119" i="210"/>
  <c r="S55" i="244" s="1"/>
  <c r="L118" i="210"/>
  <c r="S54" i="244" s="1"/>
  <c r="L117" i="210"/>
  <c r="S53" i="244" s="1"/>
  <c r="L116" i="210"/>
  <c r="S52" i="244" s="1"/>
  <c r="L115" i="210"/>
  <c r="S51" i="244" s="1"/>
  <c r="L114" i="210"/>
  <c r="S50" i="244" s="1"/>
  <c r="L113" i="210"/>
  <c r="S49" i="244" s="1"/>
  <c r="L112" i="210"/>
  <c r="S48" i="244" s="1"/>
  <c r="L111" i="210"/>
  <c r="S47" i="244" s="1"/>
  <c r="L110" i="210"/>
  <c r="S46" i="244" s="1"/>
  <c r="L109" i="210"/>
  <c r="S45" i="244" s="1"/>
  <c r="L108" i="210"/>
  <c r="S44" i="244" s="1"/>
  <c r="L107" i="210"/>
  <c r="S43" i="244" s="1"/>
  <c r="L106" i="210"/>
  <c r="S42" i="244" s="1"/>
  <c r="L105" i="210"/>
  <c r="S41" i="244" s="1"/>
  <c r="L104" i="210"/>
  <c r="S40" i="244" s="1"/>
  <c r="L103" i="210"/>
  <c r="S39" i="244" s="1"/>
  <c r="L102" i="210"/>
  <c r="S38" i="244" s="1"/>
  <c r="L101" i="210"/>
  <c r="S37" i="244" s="1"/>
  <c r="L100" i="210"/>
  <c r="S36" i="244" s="1"/>
  <c r="L99" i="210"/>
  <c r="S35" i="244" s="1"/>
  <c r="L98" i="210"/>
  <c r="S34" i="244" s="1"/>
  <c r="L97" i="210"/>
  <c r="S33" i="244" s="1"/>
  <c r="L96" i="210"/>
  <c r="S32" i="244" s="1"/>
  <c r="L95" i="210"/>
  <c r="S31" i="244" s="1"/>
  <c r="L91" i="210"/>
  <c r="S28" i="244" s="1"/>
  <c r="L90" i="210"/>
  <c r="S27" i="244" s="1"/>
  <c r="L89" i="210"/>
  <c r="S26" i="244" s="1"/>
  <c r="L88" i="210"/>
  <c r="S25" i="244" s="1"/>
  <c r="L87" i="210"/>
  <c r="S24" i="244" s="1"/>
  <c r="L86" i="210"/>
  <c r="S23" i="244" s="1"/>
  <c r="L85" i="210"/>
  <c r="S22" i="244" s="1"/>
  <c r="L84" i="210"/>
  <c r="S21" i="244" s="1"/>
  <c r="L83" i="210"/>
  <c r="S20" i="244" s="1"/>
  <c r="L82" i="210"/>
  <c r="S19" i="244" s="1"/>
  <c r="L81" i="210"/>
  <c r="S18" i="244" s="1"/>
  <c r="L80" i="210"/>
  <c r="S17" i="244" s="1"/>
  <c r="L79" i="210"/>
  <c r="S16" i="244" s="1"/>
  <c r="L44" i="210"/>
  <c r="I45" i="244" s="1"/>
  <c r="J123" i="210"/>
  <c r="S59" i="243" s="1"/>
  <c r="J122" i="210"/>
  <c r="S58" i="243" s="1"/>
  <c r="J121" i="210"/>
  <c r="S57" i="243" s="1"/>
  <c r="J120" i="210"/>
  <c r="S56" i="243" s="1"/>
  <c r="J119" i="210"/>
  <c r="S55" i="243" s="1"/>
  <c r="J118" i="210"/>
  <c r="S54" i="243" s="1"/>
  <c r="J117" i="210"/>
  <c r="S53" i="243" s="1"/>
  <c r="J116" i="210"/>
  <c r="S52" i="243" s="1"/>
  <c r="J115" i="210"/>
  <c r="S51" i="243" s="1"/>
  <c r="J114" i="210"/>
  <c r="S50" i="243" s="1"/>
  <c r="J113" i="210"/>
  <c r="S49" i="243" s="1"/>
  <c r="J112" i="210"/>
  <c r="S48" i="243" s="1"/>
  <c r="J111" i="210"/>
  <c r="S47" i="243" s="1"/>
  <c r="J110" i="210"/>
  <c r="S46" i="243" s="1"/>
  <c r="J109" i="210"/>
  <c r="S45" i="243" s="1"/>
  <c r="J108" i="210"/>
  <c r="S44" i="243" s="1"/>
  <c r="J107" i="210"/>
  <c r="S43" i="243" s="1"/>
  <c r="J106" i="210"/>
  <c r="S42" i="243" s="1"/>
  <c r="J105" i="210"/>
  <c r="S41" i="243" s="1"/>
  <c r="J104" i="210"/>
  <c r="S40" i="243" s="1"/>
  <c r="J103" i="210"/>
  <c r="S39" i="243" s="1"/>
  <c r="J102" i="210"/>
  <c r="S38" i="243" s="1"/>
  <c r="J101" i="210"/>
  <c r="S37" i="243" s="1"/>
  <c r="J100" i="210"/>
  <c r="S36" i="243" s="1"/>
  <c r="J99" i="210"/>
  <c r="S35" i="243" s="1"/>
  <c r="J98" i="210"/>
  <c r="S34" i="243" s="1"/>
  <c r="J97" i="210"/>
  <c r="S33" i="243" s="1"/>
  <c r="J96" i="210"/>
  <c r="S32" i="243" s="1"/>
  <c r="J95" i="210"/>
  <c r="S31" i="243" s="1"/>
  <c r="J91" i="210"/>
  <c r="S28" i="243" s="1"/>
  <c r="J90" i="210"/>
  <c r="S27" i="243" s="1"/>
  <c r="J89" i="210"/>
  <c r="S26" i="243" s="1"/>
  <c r="J88" i="210"/>
  <c r="S25" i="243" s="1"/>
  <c r="J87" i="210"/>
  <c r="S24" i="243" s="1"/>
  <c r="J86" i="210"/>
  <c r="S23" i="243" s="1"/>
  <c r="J85" i="210"/>
  <c r="S22" i="243" s="1"/>
  <c r="J84" i="210"/>
  <c r="S21" i="243" s="1"/>
  <c r="J83" i="210"/>
  <c r="S20" i="243" s="1"/>
  <c r="J82" i="210"/>
  <c r="S19" i="243" s="1"/>
  <c r="J81" i="210"/>
  <c r="S18" i="243" s="1"/>
  <c r="J80" i="210"/>
  <c r="S17" i="243" s="1"/>
  <c r="J79" i="210"/>
  <c r="S16" i="243" s="1"/>
  <c r="J44" i="210"/>
  <c r="I45" i="243" s="1"/>
  <c r="H123" i="210"/>
  <c r="S59" i="242" s="1"/>
  <c r="H122" i="210"/>
  <c r="S58" i="242" s="1"/>
  <c r="H121" i="210"/>
  <c r="S57" i="242" s="1"/>
  <c r="H120" i="210"/>
  <c r="S56" i="242" s="1"/>
  <c r="H119" i="210"/>
  <c r="S55" i="242" s="1"/>
  <c r="H118" i="210"/>
  <c r="S54" i="242" s="1"/>
  <c r="H117" i="210"/>
  <c r="S53" i="242" s="1"/>
  <c r="H116" i="210"/>
  <c r="S52" i="242" s="1"/>
  <c r="H115" i="210"/>
  <c r="S51" i="242" s="1"/>
  <c r="H114" i="210"/>
  <c r="S50" i="242" s="1"/>
  <c r="H113" i="210"/>
  <c r="S49" i="242" s="1"/>
  <c r="H112" i="210"/>
  <c r="S48" i="242" s="1"/>
  <c r="H111" i="210"/>
  <c r="S47" i="242" s="1"/>
  <c r="H110" i="210"/>
  <c r="S46" i="242" s="1"/>
  <c r="H109" i="210"/>
  <c r="S45" i="242" s="1"/>
  <c r="H108" i="210"/>
  <c r="S44" i="242" s="1"/>
  <c r="H107" i="210"/>
  <c r="S43" i="242" s="1"/>
  <c r="H106" i="210"/>
  <c r="S42" i="242" s="1"/>
  <c r="H105" i="210"/>
  <c r="S41" i="242" s="1"/>
  <c r="H104" i="210"/>
  <c r="S40" i="242" s="1"/>
  <c r="H103" i="210"/>
  <c r="S39" i="242" s="1"/>
  <c r="H102" i="210"/>
  <c r="S38" i="242" s="1"/>
  <c r="H101" i="210"/>
  <c r="S37" i="242" s="1"/>
  <c r="H100" i="210"/>
  <c r="S36" i="242" s="1"/>
  <c r="H99" i="210"/>
  <c r="S35" i="242" s="1"/>
  <c r="H98" i="210"/>
  <c r="S34" i="242" s="1"/>
  <c r="H97" i="210"/>
  <c r="S33" i="242" s="1"/>
  <c r="H96" i="210"/>
  <c r="S32" i="242" s="1"/>
  <c r="H95" i="210"/>
  <c r="S31" i="242" s="1"/>
  <c r="H91" i="210"/>
  <c r="S28" i="242" s="1"/>
  <c r="H90" i="210"/>
  <c r="S27" i="242" s="1"/>
  <c r="H89" i="210"/>
  <c r="S26" i="242" s="1"/>
  <c r="H88" i="210"/>
  <c r="S25" i="242" s="1"/>
  <c r="H87" i="210"/>
  <c r="S24" i="242" s="1"/>
  <c r="H86" i="210"/>
  <c r="S23" i="242" s="1"/>
  <c r="H85" i="210"/>
  <c r="S22" i="242" s="1"/>
  <c r="H84" i="210"/>
  <c r="S21" i="242" s="1"/>
  <c r="H83" i="210"/>
  <c r="S20" i="242" s="1"/>
  <c r="H82" i="210"/>
  <c r="S19" i="242" s="1"/>
  <c r="H81" i="210"/>
  <c r="S18" i="242" s="1"/>
  <c r="H80" i="210"/>
  <c r="S17" i="242" s="1"/>
  <c r="H79" i="210"/>
  <c r="S16" i="242" s="1"/>
  <c r="H44" i="210"/>
  <c r="I45" i="242" s="1"/>
  <c r="F123" i="210"/>
  <c r="S59" i="241" s="1"/>
  <c r="F122" i="210"/>
  <c r="S58" i="241" s="1"/>
  <c r="F121" i="210"/>
  <c r="S57" i="241" s="1"/>
  <c r="F120" i="210"/>
  <c r="S56" i="241" s="1"/>
  <c r="F119" i="210"/>
  <c r="S55" i="241" s="1"/>
  <c r="F118" i="210"/>
  <c r="S54" i="241" s="1"/>
  <c r="F117" i="210"/>
  <c r="S53" i="241" s="1"/>
  <c r="F116" i="210"/>
  <c r="S52" i="241" s="1"/>
  <c r="F115" i="210"/>
  <c r="S51" i="241" s="1"/>
  <c r="F114" i="210"/>
  <c r="S50" i="241" s="1"/>
  <c r="F113" i="210"/>
  <c r="S49" i="241" s="1"/>
  <c r="F112" i="210"/>
  <c r="S48" i="241" s="1"/>
  <c r="F111" i="210"/>
  <c r="S47" i="241" s="1"/>
  <c r="F110" i="210"/>
  <c r="S46" i="241" s="1"/>
  <c r="F109" i="210"/>
  <c r="S45" i="241" s="1"/>
  <c r="F108" i="210"/>
  <c r="S44" i="241" s="1"/>
  <c r="F107" i="210"/>
  <c r="S43" i="241" s="1"/>
  <c r="F106" i="210"/>
  <c r="S42" i="241" s="1"/>
  <c r="F105" i="210"/>
  <c r="S41" i="241" s="1"/>
  <c r="F104" i="210"/>
  <c r="S40" i="241" s="1"/>
  <c r="F103" i="210"/>
  <c r="S39" i="241" s="1"/>
  <c r="F102" i="210"/>
  <c r="S38" i="241" s="1"/>
  <c r="F101" i="210"/>
  <c r="S37" i="241" s="1"/>
  <c r="F100" i="210"/>
  <c r="S36" i="241" s="1"/>
  <c r="F99" i="210"/>
  <c r="S35" i="241" s="1"/>
  <c r="F98" i="210"/>
  <c r="S34" i="241" s="1"/>
  <c r="F97" i="210"/>
  <c r="S33" i="241" s="1"/>
  <c r="F96" i="210"/>
  <c r="S32" i="241" s="1"/>
  <c r="F95" i="210"/>
  <c r="S31" i="241" s="1"/>
  <c r="F91" i="210"/>
  <c r="S28" i="241" s="1"/>
  <c r="F90" i="210"/>
  <c r="S27" i="241" s="1"/>
  <c r="F89" i="210"/>
  <c r="S26" i="241" s="1"/>
  <c r="F88" i="210"/>
  <c r="S25" i="241" s="1"/>
  <c r="F87" i="210"/>
  <c r="S24" i="241" s="1"/>
  <c r="F86" i="210"/>
  <c r="S23" i="241" s="1"/>
  <c r="F85" i="210"/>
  <c r="S22" i="241" s="1"/>
  <c r="F84" i="210"/>
  <c r="S21" i="241" s="1"/>
  <c r="F83" i="210"/>
  <c r="S20" i="241" s="1"/>
  <c r="F82" i="210"/>
  <c r="S19" i="241" s="1"/>
  <c r="F81" i="210"/>
  <c r="S18" i="241" s="1"/>
  <c r="F80" i="210"/>
  <c r="S17" i="241" s="1"/>
  <c r="F79" i="210"/>
  <c r="S16" i="241" s="1"/>
  <c r="F44" i="210"/>
  <c r="I45" i="241" s="1"/>
  <c r="D123" i="210"/>
  <c r="S59" i="240" s="1"/>
  <c r="D122" i="210"/>
  <c r="S58" i="240" s="1"/>
  <c r="D121" i="210"/>
  <c r="S57" i="240" s="1"/>
  <c r="D120" i="210"/>
  <c r="S56" i="240" s="1"/>
  <c r="D119" i="210"/>
  <c r="S55" i="240" s="1"/>
  <c r="D118" i="210"/>
  <c r="S54" i="240" s="1"/>
  <c r="D117" i="210"/>
  <c r="S53" i="240" s="1"/>
  <c r="D116" i="210"/>
  <c r="S52" i="240" s="1"/>
  <c r="D115" i="210"/>
  <c r="S51" i="240" s="1"/>
  <c r="D114" i="210"/>
  <c r="S50" i="240" s="1"/>
  <c r="D113" i="210"/>
  <c r="S49" i="240" s="1"/>
  <c r="D112" i="210"/>
  <c r="S48" i="240" s="1"/>
  <c r="D111" i="210"/>
  <c r="S47" i="240" s="1"/>
  <c r="D110" i="210"/>
  <c r="S46" i="240" s="1"/>
  <c r="D109" i="210"/>
  <c r="S45" i="240" s="1"/>
  <c r="D108" i="210"/>
  <c r="S44" i="240" s="1"/>
  <c r="D107" i="210"/>
  <c r="S43" i="240" s="1"/>
  <c r="D106" i="210"/>
  <c r="S42" i="240" s="1"/>
  <c r="D105" i="210"/>
  <c r="S41" i="240" s="1"/>
  <c r="D104" i="210"/>
  <c r="S40" i="240" s="1"/>
  <c r="D103" i="210"/>
  <c r="S39" i="240" s="1"/>
  <c r="D102" i="210"/>
  <c r="S38" i="240" s="1"/>
  <c r="D101" i="210"/>
  <c r="S37" i="240" s="1"/>
  <c r="D100" i="210"/>
  <c r="S36" i="240" s="1"/>
  <c r="D99" i="210"/>
  <c r="S35" i="240" s="1"/>
  <c r="D98" i="210"/>
  <c r="S34" i="240" s="1"/>
  <c r="D97" i="210"/>
  <c r="S33" i="240" s="1"/>
  <c r="D96" i="210"/>
  <c r="S32" i="240" s="1"/>
  <c r="D95" i="210"/>
  <c r="S31" i="240" s="1"/>
  <c r="D93" i="210"/>
  <c r="I67" i="240" s="1"/>
  <c r="D91" i="210"/>
  <c r="S28" i="240" s="1"/>
  <c r="D90" i="210"/>
  <c r="S27" i="240" s="1"/>
  <c r="D89" i="210"/>
  <c r="S26" i="240" s="1"/>
  <c r="D88" i="210"/>
  <c r="S25" i="240" s="1"/>
  <c r="D87" i="210"/>
  <c r="S24" i="240" s="1"/>
  <c r="D86" i="210"/>
  <c r="S23" i="240" s="1"/>
  <c r="D85" i="210"/>
  <c r="S22" i="240" s="1"/>
  <c r="D84" i="210"/>
  <c r="S21" i="240" s="1"/>
  <c r="D83" i="210"/>
  <c r="S20" i="240" s="1"/>
  <c r="D82" i="210"/>
  <c r="S19" i="240" s="1"/>
  <c r="D81" i="210"/>
  <c r="S18" i="240" s="1"/>
  <c r="D80" i="210"/>
  <c r="S17" i="240" s="1"/>
  <c r="D79" i="210"/>
  <c r="S16" i="240" s="1"/>
  <c r="D44" i="210"/>
  <c r="I45" i="240" s="1"/>
  <c r="E13" i="230"/>
  <c r="D92" i="210" s="1"/>
  <c r="I66" i="240" s="1"/>
  <c r="N13" i="230"/>
  <c r="V92" i="210" s="1"/>
  <c r="I66" i="262" s="1"/>
  <c r="M13" i="230"/>
  <c r="T92" i="210" s="1"/>
  <c r="I66" i="261" s="1"/>
  <c r="L13" i="230"/>
  <c r="R92" i="210" s="1"/>
  <c r="I66" i="260" s="1"/>
  <c r="K13" i="230"/>
  <c r="P92" i="210" s="1"/>
  <c r="I66" i="259" s="1"/>
  <c r="J13" i="230"/>
  <c r="N92" i="210" s="1"/>
  <c r="I66" i="245" s="1"/>
  <c r="I13" i="230"/>
  <c r="L92" i="210" s="1"/>
  <c r="I66" i="244" s="1"/>
  <c r="H13" i="230"/>
  <c r="J92" i="210" s="1"/>
  <c r="I66" i="243" s="1"/>
  <c r="G13" i="230"/>
  <c r="H92" i="210" s="1"/>
  <c r="I66" i="242" s="1"/>
  <c r="F13" i="230"/>
  <c r="F92" i="210" s="1"/>
  <c r="I66" i="241" s="1"/>
  <c r="N16" i="232"/>
  <c r="H67" i="262" s="1"/>
  <c r="M16" i="232"/>
  <c r="H67" i="261" s="1"/>
  <c r="L16" i="232"/>
  <c r="H67" i="260" s="1"/>
  <c r="K16" i="232"/>
  <c r="H67" i="259" s="1"/>
  <c r="J16" i="232"/>
  <c r="H67" i="245" s="1"/>
  <c r="I16" i="232"/>
  <c r="H67" i="244" s="1"/>
  <c r="H16" i="232"/>
  <c r="H67" i="243" s="1"/>
  <c r="G16" i="232"/>
  <c r="H67" i="242" s="1"/>
  <c r="F16" i="232"/>
  <c r="H67" i="241" s="1"/>
  <c r="N14" i="232"/>
  <c r="G67" i="262" s="1"/>
  <c r="M14" i="232"/>
  <c r="G67" i="261" s="1"/>
  <c r="L14" i="232"/>
  <c r="G67" i="260" s="1"/>
  <c r="K14" i="232"/>
  <c r="G67" i="259" s="1"/>
  <c r="J14" i="232"/>
  <c r="G67" i="245" s="1"/>
  <c r="I14" i="232"/>
  <c r="G67" i="244" s="1"/>
  <c r="H14" i="232"/>
  <c r="G67" i="243" s="1"/>
  <c r="G14" i="232"/>
  <c r="G67" i="242" s="1"/>
  <c r="F14" i="232"/>
  <c r="G67" i="241" s="1"/>
  <c r="N10" i="232"/>
  <c r="F67" i="262" s="1"/>
  <c r="M10" i="232"/>
  <c r="F67" i="261" s="1"/>
  <c r="L10" i="232"/>
  <c r="K10" i="232"/>
  <c r="J10" i="232"/>
  <c r="F67" i="245" s="1"/>
  <c r="I10" i="232"/>
  <c r="F67" i="244" s="1"/>
  <c r="H10" i="232"/>
  <c r="F67" i="243" s="1"/>
  <c r="G10" i="232"/>
  <c r="F67" i="242" s="1"/>
  <c r="F10" i="232"/>
  <c r="F67" i="241" s="1"/>
  <c r="E58" i="76"/>
  <c r="D72" i="210" s="1"/>
  <c r="I63" i="240" s="1"/>
  <c r="E100" i="76"/>
  <c r="H71" i="240" s="1"/>
  <c r="E98" i="76"/>
  <c r="G71" i="240" s="1"/>
  <c r="E93" i="76"/>
  <c r="F71" i="240" s="1"/>
  <c r="E89" i="76"/>
  <c r="E71" i="240" s="1"/>
  <c r="E85" i="76"/>
  <c r="D71" i="240" s="1"/>
  <c r="E82" i="76"/>
  <c r="H70" i="240" s="1"/>
  <c r="E80" i="76"/>
  <c r="G70" i="240" s="1"/>
  <c r="E75" i="76"/>
  <c r="F70" i="240" s="1"/>
  <c r="E71" i="76"/>
  <c r="E70" i="240" s="1"/>
  <c r="E67" i="76"/>
  <c r="D70" i="240" s="1"/>
  <c r="E32" i="76"/>
  <c r="D66" i="210" s="1"/>
  <c r="I57" i="240" s="1"/>
  <c r="E25" i="76"/>
  <c r="D65" i="210" s="1"/>
  <c r="I56" i="240" s="1"/>
  <c r="E136" i="76"/>
  <c r="H73" i="240" s="1"/>
  <c r="E134" i="76"/>
  <c r="G73" i="240" s="1"/>
  <c r="E129" i="76"/>
  <c r="F73" i="240" s="1"/>
  <c r="E125" i="76"/>
  <c r="E73" i="240" s="1"/>
  <c r="E121" i="76"/>
  <c r="D73" i="240" s="1"/>
  <c r="E118" i="76"/>
  <c r="H72" i="240" s="1"/>
  <c r="E116" i="76"/>
  <c r="G72" i="240" s="1"/>
  <c r="E111" i="76"/>
  <c r="F72" i="240" s="1"/>
  <c r="E107" i="76"/>
  <c r="E72" i="240" s="1"/>
  <c r="E103" i="76"/>
  <c r="D72" i="240" s="1"/>
  <c r="E18" i="76"/>
  <c r="D64" i="210" s="1"/>
  <c r="I55" i="240" s="1"/>
  <c r="E11" i="76"/>
  <c r="D63" i="210" s="1"/>
  <c r="I54" i="240" s="1"/>
  <c r="E51" i="76"/>
  <c r="D71" i="210" s="1"/>
  <c r="I62" i="240" s="1"/>
  <c r="E42" i="76"/>
  <c r="E38" i="76"/>
  <c r="D68" i="210" s="1"/>
  <c r="I59" i="240" s="1"/>
  <c r="E35" i="76"/>
  <c r="D67" i="210" s="1"/>
  <c r="I58" i="240" s="1"/>
  <c r="N58" i="76"/>
  <c r="V72" i="210" s="1"/>
  <c r="I63" i="262" s="1"/>
  <c r="M58" i="76"/>
  <c r="T72" i="210" s="1"/>
  <c r="I63" i="261" s="1"/>
  <c r="L58" i="76"/>
  <c r="R72" i="210" s="1"/>
  <c r="I63" i="260" s="1"/>
  <c r="K58" i="76"/>
  <c r="P72" i="210" s="1"/>
  <c r="I63" i="259" s="1"/>
  <c r="J58" i="76"/>
  <c r="N72" i="210" s="1"/>
  <c r="I63" i="245" s="1"/>
  <c r="I58" i="76"/>
  <c r="L72" i="210" s="1"/>
  <c r="I63" i="244" s="1"/>
  <c r="H58" i="76"/>
  <c r="J72" i="210" s="1"/>
  <c r="I63" i="243" s="1"/>
  <c r="G58" i="76"/>
  <c r="H72" i="210" s="1"/>
  <c r="I63" i="242" s="1"/>
  <c r="F58" i="76"/>
  <c r="F72" i="210" s="1"/>
  <c r="I63" i="241" s="1"/>
  <c r="N100" i="76"/>
  <c r="H71" i="262" s="1"/>
  <c r="M100" i="76"/>
  <c r="H71" i="261" s="1"/>
  <c r="L100" i="76"/>
  <c r="H71" i="260" s="1"/>
  <c r="K100" i="76"/>
  <c r="H71" i="259" s="1"/>
  <c r="J100" i="76"/>
  <c r="H71" i="245" s="1"/>
  <c r="I100" i="76"/>
  <c r="H71" i="244" s="1"/>
  <c r="H100" i="76"/>
  <c r="H71" i="243" s="1"/>
  <c r="G100" i="76"/>
  <c r="H71" i="242" s="1"/>
  <c r="F100" i="76"/>
  <c r="H71" i="241" s="1"/>
  <c r="N98" i="76"/>
  <c r="G71" i="262" s="1"/>
  <c r="M98" i="76"/>
  <c r="G71" i="261" s="1"/>
  <c r="L98" i="76"/>
  <c r="G71" i="260" s="1"/>
  <c r="K98" i="76"/>
  <c r="G71" i="259" s="1"/>
  <c r="J98" i="76"/>
  <c r="G71" i="245" s="1"/>
  <c r="I98" i="76"/>
  <c r="G71" i="244" s="1"/>
  <c r="H98" i="76"/>
  <c r="G71" i="243" s="1"/>
  <c r="G98" i="76"/>
  <c r="G71" i="242" s="1"/>
  <c r="F98" i="76"/>
  <c r="G71" i="241" s="1"/>
  <c r="N93" i="76"/>
  <c r="F71" i="262" s="1"/>
  <c r="M93" i="76"/>
  <c r="F71" i="261" s="1"/>
  <c r="L93" i="76"/>
  <c r="F71" i="260" s="1"/>
  <c r="K93" i="76"/>
  <c r="F71" i="259" s="1"/>
  <c r="J93" i="76"/>
  <c r="F71" i="245" s="1"/>
  <c r="I93" i="76"/>
  <c r="F71" i="244" s="1"/>
  <c r="H93" i="76"/>
  <c r="F71" i="243" s="1"/>
  <c r="G93" i="76"/>
  <c r="F71" i="242" s="1"/>
  <c r="F93" i="76"/>
  <c r="F71" i="241" s="1"/>
  <c r="N89" i="76"/>
  <c r="E71" i="262" s="1"/>
  <c r="M89" i="76"/>
  <c r="E71" i="261" s="1"/>
  <c r="L89" i="76"/>
  <c r="E71" i="260" s="1"/>
  <c r="K89" i="76"/>
  <c r="E71" i="259" s="1"/>
  <c r="J89" i="76"/>
  <c r="E71" i="245" s="1"/>
  <c r="I89" i="76"/>
  <c r="E71" i="244" s="1"/>
  <c r="H89" i="76"/>
  <c r="E71" i="243" s="1"/>
  <c r="G89" i="76"/>
  <c r="E71" i="242" s="1"/>
  <c r="F89" i="76"/>
  <c r="E71" i="241" s="1"/>
  <c r="N85" i="76"/>
  <c r="D71" i="262" s="1"/>
  <c r="M85" i="76"/>
  <c r="D71" i="261" s="1"/>
  <c r="L85" i="76"/>
  <c r="D71" i="260" s="1"/>
  <c r="K85" i="76"/>
  <c r="D71" i="259" s="1"/>
  <c r="J85" i="76"/>
  <c r="D71" i="245" s="1"/>
  <c r="I85" i="76"/>
  <c r="D71" i="244" s="1"/>
  <c r="H85" i="76"/>
  <c r="D71" i="243" s="1"/>
  <c r="G85" i="76"/>
  <c r="D71" i="242" s="1"/>
  <c r="F85" i="76"/>
  <c r="D71" i="241" s="1"/>
  <c r="N82" i="76"/>
  <c r="H70" i="262" s="1"/>
  <c r="M82" i="76"/>
  <c r="H70" i="261" s="1"/>
  <c r="L82" i="76"/>
  <c r="H70" i="260" s="1"/>
  <c r="K82" i="76"/>
  <c r="H70" i="259" s="1"/>
  <c r="J82" i="76"/>
  <c r="H70" i="245" s="1"/>
  <c r="I82" i="76"/>
  <c r="H70" i="244" s="1"/>
  <c r="H82" i="76"/>
  <c r="H70" i="243" s="1"/>
  <c r="G82" i="76"/>
  <c r="H70" i="242" s="1"/>
  <c r="F82" i="76"/>
  <c r="H70" i="241" s="1"/>
  <c r="N80" i="76"/>
  <c r="G70" i="262" s="1"/>
  <c r="M80" i="76"/>
  <c r="G70" i="261" s="1"/>
  <c r="L80" i="76"/>
  <c r="G70" i="260" s="1"/>
  <c r="K80" i="76"/>
  <c r="G70" i="259" s="1"/>
  <c r="J80" i="76"/>
  <c r="G70" i="245" s="1"/>
  <c r="I80" i="76"/>
  <c r="G70" i="244" s="1"/>
  <c r="H80" i="76"/>
  <c r="G70" i="243" s="1"/>
  <c r="G80" i="76"/>
  <c r="G70" i="242" s="1"/>
  <c r="F80" i="76"/>
  <c r="G70" i="241" s="1"/>
  <c r="N75" i="76"/>
  <c r="F70" i="262" s="1"/>
  <c r="M75" i="76"/>
  <c r="F70" i="261" s="1"/>
  <c r="L75" i="76"/>
  <c r="F70" i="260" s="1"/>
  <c r="K75" i="76"/>
  <c r="F70" i="259" s="1"/>
  <c r="J75" i="76"/>
  <c r="F70" i="245" s="1"/>
  <c r="I75" i="76"/>
  <c r="F70" i="244" s="1"/>
  <c r="H75" i="76"/>
  <c r="F70" i="243" s="1"/>
  <c r="G75" i="76"/>
  <c r="F70" i="242" s="1"/>
  <c r="F75" i="76"/>
  <c r="F70" i="241" s="1"/>
  <c r="N71" i="76"/>
  <c r="E70" i="262" s="1"/>
  <c r="M71" i="76"/>
  <c r="E70" i="261" s="1"/>
  <c r="L71" i="76"/>
  <c r="E70" i="260" s="1"/>
  <c r="K71" i="76"/>
  <c r="E70" i="259" s="1"/>
  <c r="J71" i="76"/>
  <c r="E70" i="245" s="1"/>
  <c r="I71" i="76"/>
  <c r="E70" i="244" s="1"/>
  <c r="H71" i="76"/>
  <c r="E70" i="243" s="1"/>
  <c r="G71" i="76"/>
  <c r="E70" i="242" s="1"/>
  <c r="F71" i="76"/>
  <c r="E70" i="241" s="1"/>
  <c r="N67" i="76"/>
  <c r="D70" i="262" s="1"/>
  <c r="M67" i="76"/>
  <c r="D70" i="261" s="1"/>
  <c r="L67" i="76"/>
  <c r="D70" i="260" s="1"/>
  <c r="K67" i="76"/>
  <c r="D70" i="259" s="1"/>
  <c r="J67" i="76"/>
  <c r="D70" i="245" s="1"/>
  <c r="I67" i="76"/>
  <c r="D70" i="244" s="1"/>
  <c r="H67" i="76"/>
  <c r="D70" i="243" s="1"/>
  <c r="G67" i="76"/>
  <c r="D70" i="242" s="1"/>
  <c r="F67" i="76"/>
  <c r="D70" i="241" s="1"/>
  <c r="N32" i="76"/>
  <c r="V66" i="210" s="1"/>
  <c r="I57" i="262" s="1"/>
  <c r="M32" i="76"/>
  <c r="T66" i="210" s="1"/>
  <c r="I57" i="261" s="1"/>
  <c r="L32" i="76"/>
  <c r="R66" i="210" s="1"/>
  <c r="I57" i="260" s="1"/>
  <c r="K32" i="76"/>
  <c r="P66" i="210" s="1"/>
  <c r="I57" i="259" s="1"/>
  <c r="J32" i="76"/>
  <c r="N66" i="210" s="1"/>
  <c r="I57" i="245" s="1"/>
  <c r="I32" i="76"/>
  <c r="L66" i="210" s="1"/>
  <c r="I57" i="244" s="1"/>
  <c r="H32" i="76"/>
  <c r="J66" i="210" s="1"/>
  <c r="I57" i="243" s="1"/>
  <c r="G32" i="76"/>
  <c r="H66" i="210" s="1"/>
  <c r="I57" i="242" s="1"/>
  <c r="F32" i="76"/>
  <c r="F66" i="210" s="1"/>
  <c r="I57" i="241" s="1"/>
  <c r="N25" i="76"/>
  <c r="V65" i="210" s="1"/>
  <c r="I56" i="262" s="1"/>
  <c r="M25" i="76"/>
  <c r="T65" i="210" s="1"/>
  <c r="I56" i="261" s="1"/>
  <c r="L25" i="76"/>
  <c r="R65" i="210" s="1"/>
  <c r="I56" i="260" s="1"/>
  <c r="K25" i="76"/>
  <c r="P65" i="210" s="1"/>
  <c r="I56" i="259" s="1"/>
  <c r="J25" i="76"/>
  <c r="N65" i="210" s="1"/>
  <c r="I56" i="245" s="1"/>
  <c r="I25" i="76"/>
  <c r="L65" i="210" s="1"/>
  <c r="I56" i="244" s="1"/>
  <c r="H25" i="76"/>
  <c r="J65" i="210" s="1"/>
  <c r="I56" i="243" s="1"/>
  <c r="G25" i="76"/>
  <c r="H65" i="210" s="1"/>
  <c r="I56" i="242" s="1"/>
  <c r="F25" i="76"/>
  <c r="F65" i="210" s="1"/>
  <c r="I56" i="241" s="1"/>
  <c r="N136" i="76"/>
  <c r="H73" i="262" s="1"/>
  <c r="M136" i="76"/>
  <c r="H73" i="261" s="1"/>
  <c r="L136" i="76"/>
  <c r="H73" i="260" s="1"/>
  <c r="K136" i="76"/>
  <c r="H73" i="259" s="1"/>
  <c r="J136" i="76"/>
  <c r="H73" i="245" s="1"/>
  <c r="I136" i="76"/>
  <c r="H73" i="244" s="1"/>
  <c r="H136" i="76"/>
  <c r="H73" i="243" s="1"/>
  <c r="G136" i="76"/>
  <c r="H73" i="242" s="1"/>
  <c r="F136" i="76"/>
  <c r="H73" i="241" s="1"/>
  <c r="N134" i="76"/>
  <c r="G73" i="262" s="1"/>
  <c r="M134" i="76"/>
  <c r="G73" i="261" s="1"/>
  <c r="L134" i="76"/>
  <c r="G73" i="260" s="1"/>
  <c r="K134" i="76"/>
  <c r="G73" i="259" s="1"/>
  <c r="J134" i="76"/>
  <c r="G73" i="245" s="1"/>
  <c r="I134" i="76"/>
  <c r="G73" i="244" s="1"/>
  <c r="H134" i="76"/>
  <c r="G73" i="243" s="1"/>
  <c r="G134" i="76"/>
  <c r="G73" i="242" s="1"/>
  <c r="F134" i="76"/>
  <c r="G73" i="241" s="1"/>
  <c r="N129" i="76"/>
  <c r="F73" i="262" s="1"/>
  <c r="M129" i="76"/>
  <c r="F73" i="261" s="1"/>
  <c r="L129" i="76"/>
  <c r="F73" i="260" s="1"/>
  <c r="K129" i="76"/>
  <c r="F73" i="259" s="1"/>
  <c r="J129" i="76"/>
  <c r="F73" i="245" s="1"/>
  <c r="I129" i="76"/>
  <c r="F73" i="244" s="1"/>
  <c r="H129" i="76"/>
  <c r="F73" i="243" s="1"/>
  <c r="G129" i="76"/>
  <c r="F73" i="242" s="1"/>
  <c r="F129" i="76"/>
  <c r="F73" i="241" s="1"/>
  <c r="N125" i="76"/>
  <c r="E73" i="262" s="1"/>
  <c r="M125" i="76"/>
  <c r="E73" i="261" s="1"/>
  <c r="L125" i="76"/>
  <c r="E73" i="260" s="1"/>
  <c r="K125" i="76"/>
  <c r="E73" i="259" s="1"/>
  <c r="J125" i="76"/>
  <c r="E73" i="245" s="1"/>
  <c r="I125" i="76"/>
  <c r="E73" i="244" s="1"/>
  <c r="H125" i="76"/>
  <c r="E73" i="243" s="1"/>
  <c r="G125" i="76"/>
  <c r="E73" i="242" s="1"/>
  <c r="F125" i="76"/>
  <c r="E73" i="241" s="1"/>
  <c r="N121" i="76"/>
  <c r="D73" i="262" s="1"/>
  <c r="M121" i="76"/>
  <c r="D73" i="261" s="1"/>
  <c r="L121" i="76"/>
  <c r="D73" i="260" s="1"/>
  <c r="K121" i="76"/>
  <c r="D73" i="259" s="1"/>
  <c r="J121" i="76"/>
  <c r="D73" i="245" s="1"/>
  <c r="I121" i="76"/>
  <c r="D73" i="244" s="1"/>
  <c r="H121" i="76"/>
  <c r="D73" i="243" s="1"/>
  <c r="G121" i="76"/>
  <c r="D73" i="242" s="1"/>
  <c r="F121" i="76"/>
  <c r="D73" i="241" s="1"/>
  <c r="N118" i="76"/>
  <c r="H72" i="262" s="1"/>
  <c r="M118" i="76"/>
  <c r="H72" i="261" s="1"/>
  <c r="L118" i="76"/>
  <c r="H72" i="260" s="1"/>
  <c r="K118" i="76"/>
  <c r="H72" i="259" s="1"/>
  <c r="J118" i="76"/>
  <c r="H72" i="245" s="1"/>
  <c r="I118" i="76"/>
  <c r="H72" i="244" s="1"/>
  <c r="H118" i="76"/>
  <c r="H72" i="243" s="1"/>
  <c r="G118" i="76"/>
  <c r="H72" i="242" s="1"/>
  <c r="F118" i="76"/>
  <c r="H72" i="241" s="1"/>
  <c r="N116" i="76"/>
  <c r="G72" i="262" s="1"/>
  <c r="M116" i="76"/>
  <c r="G72" i="261" s="1"/>
  <c r="L116" i="76"/>
  <c r="G72" i="260" s="1"/>
  <c r="K116" i="76"/>
  <c r="G72" i="259" s="1"/>
  <c r="J116" i="76"/>
  <c r="G72" i="245" s="1"/>
  <c r="I116" i="76"/>
  <c r="G72" i="244" s="1"/>
  <c r="H116" i="76"/>
  <c r="G72" i="243" s="1"/>
  <c r="G116" i="76"/>
  <c r="G72" i="242" s="1"/>
  <c r="F116" i="76"/>
  <c r="G72" i="241" s="1"/>
  <c r="N111" i="76"/>
  <c r="F72" i="262" s="1"/>
  <c r="M111" i="76"/>
  <c r="F72" i="261" s="1"/>
  <c r="L111" i="76"/>
  <c r="F72" i="260" s="1"/>
  <c r="K111" i="76"/>
  <c r="F72" i="259" s="1"/>
  <c r="J111" i="76"/>
  <c r="F72" i="245" s="1"/>
  <c r="I111" i="76"/>
  <c r="F72" i="244" s="1"/>
  <c r="H111" i="76"/>
  <c r="F72" i="243" s="1"/>
  <c r="G111" i="76"/>
  <c r="F72" i="242" s="1"/>
  <c r="F111" i="76"/>
  <c r="F72" i="241" s="1"/>
  <c r="N107" i="76"/>
  <c r="E72" i="262" s="1"/>
  <c r="M107" i="76"/>
  <c r="E72" i="261" s="1"/>
  <c r="L107" i="76"/>
  <c r="E72" i="260" s="1"/>
  <c r="K107" i="76"/>
  <c r="E72" i="259" s="1"/>
  <c r="J107" i="76"/>
  <c r="E72" i="245" s="1"/>
  <c r="I107" i="76"/>
  <c r="E72" i="244" s="1"/>
  <c r="H107" i="76"/>
  <c r="E72" i="243" s="1"/>
  <c r="G107" i="76"/>
  <c r="E72" i="242" s="1"/>
  <c r="F107" i="76"/>
  <c r="E72" i="241" s="1"/>
  <c r="N103" i="76"/>
  <c r="D72" i="262" s="1"/>
  <c r="M103" i="76"/>
  <c r="D72" i="261" s="1"/>
  <c r="L103" i="76"/>
  <c r="D72" i="260" s="1"/>
  <c r="K103" i="76"/>
  <c r="D72" i="259" s="1"/>
  <c r="J103" i="76"/>
  <c r="D72" i="245" s="1"/>
  <c r="I103" i="76"/>
  <c r="D72" i="244" s="1"/>
  <c r="H103" i="76"/>
  <c r="D72" i="243" s="1"/>
  <c r="G103" i="76"/>
  <c r="D72" i="242" s="1"/>
  <c r="F103" i="76"/>
  <c r="D72" i="241" s="1"/>
  <c r="N18" i="76"/>
  <c r="V64" i="210" s="1"/>
  <c r="I55" i="262" s="1"/>
  <c r="M18" i="76"/>
  <c r="T64" i="210" s="1"/>
  <c r="I55" i="261" s="1"/>
  <c r="L18" i="76"/>
  <c r="R64" i="210" s="1"/>
  <c r="I55" i="260" s="1"/>
  <c r="K18" i="76"/>
  <c r="P64" i="210" s="1"/>
  <c r="I55" i="259" s="1"/>
  <c r="J18" i="76"/>
  <c r="N64" i="210" s="1"/>
  <c r="I55" i="245" s="1"/>
  <c r="I18" i="76"/>
  <c r="L64" i="210" s="1"/>
  <c r="I55" i="244" s="1"/>
  <c r="H18" i="76"/>
  <c r="J64" i="210" s="1"/>
  <c r="I55" i="243" s="1"/>
  <c r="G18" i="76"/>
  <c r="H64" i="210" s="1"/>
  <c r="I55" i="242" s="1"/>
  <c r="F18" i="76"/>
  <c r="F64" i="210" s="1"/>
  <c r="I55" i="241" s="1"/>
  <c r="N11" i="76"/>
  <c r="V63" i="210" s="1"/>
  <c r="I54" i="262" s="1"/>
  <c r="M11" i="76"/>
  <c r="T63" i="210" s="1"/>
  <c r="I54" i="261" s="1"/>
  <c r="L11" i="76"/>
  <c r="R63" i="210" s="1"/>
  <c r="I54" i="260" s="1"/>
  <c r="K11" i="76"/>
  <c r="P63" i="210" s="1"/>
  <c r="I54" i="259" s="1"/>
  <c r="J11" i="76"/>
  <c r="N63" i="210" s="1"/>
  <c r="I54" i="245" s="1"/>
  <c r="I11" i="76"/>
  <c r="L63" i="210" s="1"/>
  <c r="I54" i="244" s="1"/>
  <c r="H11" i="76"/>
  <c r="J63" i="210" s="1"/>
  <c r="I54" i="243" s="1"/>
  <c r="G11" i="76"/>
  <c r="H63" i="210" s="1"/>
  <c r="I54" i="242" s="1"/>
  <c r="F11" i="76"/>
  <c r="F63" i="210" s="1"/>
  <c r="I54" i="241" s="1"/>
  <c r="N51" i="76"/>
  <c r="V71" i="210" s="1"/>
  <c r="I62" i="262" s="1"/>
  <c r="M51" i="76"/>
  <c r="T71" i="210" s="1"/>
  <c r="I62" i="261" s="1"/>
  <c r="L51" i="76"/>
  <c r="R71" i="210" s="1"/>
  <c r="I62" i="260" s="1"/>
  <c r="K51" i="76"/>
  <c r="P71" i="210" s="1"/>
  <c r="I62" i="259" s="1"/>
  <c r="J51" i="76"/>
  <c r="N71" i="210" s="1"/>
  <c r="I62" i="245" s="1"/>
  <c r="I51" i="76"/>
  <c r="L71" i="210" s="1"/>
  <c r="I62" i="244" s="1"/>
  <c r="H51" i="76"/>
  <c r="J71" i="210" s="1"/>
  <c r="I62" i="243" s="1"/>
  <c r="G51" i="76"/>
  <c r="H71" i="210" s="1"/>
  <c r="I62" i="242" s="1"/>
  <c r="F51" i="76"/>
  <c r="F71" i="210" s="1"/>
  <c r="I62" i="241" s="1"/>
  <c r="N42" i="76"/>
  <c r="M42" i="76"/>
  <c r="L42" i="76"/>
  <c r="K42" i="76"/>
  <c r="J42" i="76"/>
  <c r="I42" i="76"/>
  <c r="H42" i="76"/>
  <c r="G42" i="76"/>
  <c r="F42" i="76"/>
  <c r="N38" i="76"/>
  <c r="V68" i="210" s="1"/>
  <c r="I59" i="262" s="1"/>
  <c r="M38" i="76"/>
  <c r="T68" i="210" s="1"/>
  <c r="I59" i="261" s="1"/>
  <c r="L38" i="76"/>
  <c r="R68" i="210" s="1"/>
  <c r="I59" i="260" s="1"/>
  <c r="K38" i="76"/>
  <c r="P68" i="210" s="1"/>
  <c r="I59" i="259" s="1"/>
  <c r="J38" i="76"/>
  <c r="N68" i="210" s="1"/>
  <c r="I59" i="245" s="1"/>
  <c r="I38" i="76"/>
  <c r="L68" i="210" s="1"/>
  <c r="I59" i="244" s="1"/>
  <c r="H38" i="76"/>
  <c r="J68" i="210" s="1"/>
  <c r="I59" i="243" s="1"/>
  <c r="G38" i="76"/>
  <c r="H68" i="210" s="1"/>
  <c r="I59" i="242" s="1"/>
  <c r="F38" i="76"/>
  <c r="F68" i="210" s="1"/>
  <c r="I59" i="241" s="1"/>
  <c r="N35" i="76"/>
  <c r="V67" i="210" s="1"/>
  <c r="I58" i="262" s="1"/>
  <c r="M35" i="76"/>
  <c r="T67" i="210" s="1"/>
  <c r="I58" i="261" s="1"/>
  <c r="L35" i="76"/>
  <c r="R67" i="210" s="1"/>
  <c r="I58" i="260" s="1"/>
  <c r="K35" i="76"/>
  <c r="P67" i="210" s="1"/>
  <c r="I58" i="259" s="1"/>
  <c r="J35" i="76"/>
  <c r="N67" i="210" s="1"/>
  <c r="I58" i="245" s="1"/>
  <c r="I35" i="76"/>
  <c r="L67" i="210" s="1"/>
  <c r="I58" i="244" s="1"/>
  <c r="H35" i="76"/>
  <c r="J67" i="210" s="1"/>
  <c r="I58" i="243" s="1"/>
  <c r="G35" i="76"/>
  <c r="H67" i="210" s="1"/>
  <c r="I58" i="242" s="1"/>
  <c r="F35" i="76"/>
  <c r="F67" i="210" s="1"/>
  <c r="I58" i="241" s="1"/>
  <c r="W234" i="213"/>
  <c r="V234" i="213"/>
  <c r="R13" i="270" s="1"/>
  <c r="U234" i="213"/>
  <c r="R13" i="269" s="1"/>
  <c r="T234" i="213"/>
  <c r="R13" i="268" s="1"/>
  <c r="S234" i="213"/>
  <c r="R13" i="267" s="1"/>
  <c r="R234" i="213"/>
  <c r="R13" i="266" s="1"/>
  <c r="Q234" i="213"/>
  <c r="R13" i="265" s="1"/>
  <c r="P234" i="213"/>
  <c r="R13" i="264" s="1"/>
  <c r="O234" i="213"/>
  <c r="R13" i="263" s="1"/>
  <c r="N234" i="213"/>
  <c r="R13" i="262" s="1"/>
  <c r="M234" i="213"/>
  <c r="R13" i="261" s="1"/>
  <c r="L234" i="213"/>
  <c r="R13" i="260" s="1"/>
  <c r="K234" i="213"/>
  <c r="R13" i="259" s="1"/>
  <c r="J234" i="213"/>
  <c r="R13" i="245" s="1"/>
  <c r="I234" i="213"/>
  <c r="R13" i="244" s="1"/>
  <c r="H234" i="213"/>
  <c r="R13" i="243" s="1"/>
  <c r="G234" i="213"/>
  <c r="R13" i="242" s="1"/>
  <c r="F234" i="213"/>
  <c r="R13" i="241" s="1"/>
  <c r="E234" i="213"/>
  <c r="R13" i="240" s="1"/>
  <c r="D234" i="213"/>
  <c r="W230" i="213"/>
  <c r="V230" i="213"/>
  <c r="Q13" i="270" s="1"/>
  <c r="U230" i="213"/>
  <c r="Q13" i="269" s="1"/>
  <c r="T230" i="213"/>
  <c r="Q13" i="268" s="1"/>
  <c r="S230" i="213"/>
  <c r="Q13" i="267" s="1"/>
  <c r="R230" i="213"/>
  <c r="Q13" i="266" s="1"/>
  <c r="Q230" i="213"/>
  <c r="Q13" i="265" s="1"/>
  <c r="P230" i="213"/>
  <c r="Q13" i="264" s="1"/>
  <c r="O230" i="213"/>
  <c r="Q13" i="263" s="1"/>
  <c r="N230" i="213"/>
  <c r="Q13" i="262" s="1"/>
  <c r="M230" i="213"/>
  <c r="Q13" i="261" s="1"/>
  <c r="L230" i="213"/>
  <c r="Q13" i="260" s="1"/>
  <c r="K230" i="213"/>
  <c r="Q13" i="259" s="1"/>
  <c r="J230" i="213"/>
  <c r="Q13" i="245" s="1"/>
  <c r="I230" i="213"/>
  <c r="Q13" i="244" s="1"/>
  <c r="H230" i="213"/>
  <c r="Q13" i="243" s="1"/>
  <c r="G230" i="213"/>
  <c r="Q13" i="242" s="1"/>
  <c r="F230" i="213"/>
  <c r="Q13" i="241" s="1"/>
  <c r="E230" i="213"/>
  <c r="Q13" i="240" s="1"/>
  <c r="D230" i="213"/>
  <c r="W226" i="213"/>
  <c r="V226" i="213"/>
  <c r="P13" i="270" s="1"/>
  <c r="U226" i="213"/>
  <c r="P13" i="269" s="1"/>
  <c r="T226" i="213"/>
  <c r="P13" i="268" s="1"/>
  <c r="S226" i="213"/>
  <c r="P13" i="267" s="1"/>
  <c r="R226" i="213"/>
  <c r="P13" i="266" s="1"/>
  <c r="Q226" i="213"/>
  <c r="P13" i="265" s="1"/>
  <c r="P226" i="213"/>
  <c r="P13" i="264" s="1"/>
  <c r="O226" i="213"/>
  <c r="P13" i="263" s="1"/>
  <c r="N226" i="213"/>
  <c r="P13" i="262" s="1"/>
  <c r="M226" i="213"/>
  <c r="P13" i="261" s="1"/>
  <c r="L226" i="213"/>
  <c r="P13" i="260" s="1"/>
  <c r="K226" i="213"/>
  <c r="P13" i="259" s="1"/>
  <c r="J226" i="213"/>
  <c r="P13" i="245" s="1"/>
  <c r="I226" i="213"/>
  <c r="P13" i="244" s="1"/>
  <c r="H226" i="213"/>
  <c r="P13" i="243" s="1"/>
  <c r="G226" i="213"/>
  <c r="P13" i="242" s="1"/>
  <c r="F226" i="213"/>
  <c r="P13" i="241" s="1"/>
  <c r="E226" i="213"/>
  <c r="P13" i="240" s="1"/>
  <c r="D226" i="213"/>
  <c r="W222" i="213"/>
  <c r="V222" i="213"/>
  <c r="O13" i="270" s="1"/>
  <c r="U222" i="213"/>
  <c r="O13" i="269" s="1"/>
  <c r="T222" i="213"/>
  <c r="O13" i="268" s="1"/>
  <c r="S222" i="213"/>
  <c r="O13" i="267" s="1"/>
  <c r="R222" i="213"/>
  <c r="O13" i="266" s="1"/>
  <c r="Q222" i="213"/>
  <c r="O13" i="265" s="1"/>
  <c r="P222" i="213"/>
  <c r="O13" i="264" s="1"/>
  <c r="O222" i="213"/>
  <c r="O13" i="263" s="1"/>
  <c r="N222" i="213"/>
  <c r="O13" i="262" s="1"/>
  <c r="M222" i="213"/>
  <c r="O13" i="261" s="1"/>
  <c r="L222" i="213"/>
  <c r="O13" i="260" s="1"/>
  <c r="K222" i="213"/>
  <c r="O13" i="259" s="1"/>
  <c r="J222" i="213"/>
  <c r="O13" i="245" s="1"/>
  <c r="I222" i="213"/>
  <c r="O13" i="244" s="1"/>
  <c r="H222" i="213"/>
  <c r="O13" i="243" s="1"/>
  <c r="G222" i="213"/>
  <c r="O13" i="242" s="1"/>
  <c r="F222" i="213"/>
  <c r="O13" i="241" s="1"/>
  <c r="E222" i="213"/>
  <c r="O13" i="240" s="1"/>
  <c r="D222" i="213"/>
  <c r="W218" i="213"/>
  <c r="V218" i="213"/>
  <c r="N13" i="270" s="1"/>
  <c r="U218" i="213"/>
  <c r="N13" i="269" s="1"/>
  <c r="T218" i="213"/>
  <c r="N13" i="268" s="1"/>
  <c r="S218" i="213"/>
  <c r="N13" i="267" s="1"/>
  <c r="R218" i="213"/>
  <c r="N13" i="266" s="1"/>
  <c r="Q218" i="213"/>
  <c r="N13" i="265" s="1"/>
  <c r="P218" i="213"/>
  <c r="N13" i="264" s="1"/>
  <c r="O218" i="213"/>
  <c r="N13" i="263" s="1"/>
  <c r="N218" i="213"/>
  <c r="N13" i="262" s="1"/>
  <c r="M218" i="213"/>
  <c r="N13" i="261" s="1"/>
  <c r="L218" i="213"/>
  <c r="N13" i="260" s="1"/>
  <c r="K218" i="213"/>
  <c r="N13" i="259" s="1"/>
  <c r="J218" i="213"/>
  <c r="N13" i="245" s="1"/>
  <c r="I218" i="213"/>
  <c r="N13" i="244" s="1"/>
  <c r="H218" i="213"/>
  <c r="N13" i="243" s="1"/>
  <c r="G218" i="213"/>
  <c r="N13" i="242" s="1"/>
  <c r="F218" i="213"/>
  <c r="N13" i="241" s="1"/>
  <c r="E218" i="213"/>
  <c r="N13" i="240" s="1"/>
  <c r="D218" i="213"/>
  <c r="W211" i="213"/>
  <c r="V211" i="213"/>
  <c r="R12" i="270" s="1"/>
  <c r="U211" i="213"/>
  <c r="R12" i="269" s="1"/>
  <c r="T211" i="213"/>
  <c r="R12" i="268" s="1"/>
  <c r="S211" i="213"/>
  <c r="R12" i="267" s="1"/>
  <c r="R211" i="213"/>
  <c r="R12" i="266" s="1"/>
  <c r="Q211" i="213"/>
  <c r="R12" i="265" s="1"/>
  <c r="P211" i="213"/>
  <c r="R12" i="264" s="1"/>
  <c r="O211" i="213"/>
  <c r="R12" i="263" s="1"/>
  <c r="N211" i="213"/>
  <c r="R12" i="262" s="1"/>
  <c r="M211" i="213"/>
  <c r="R12" i="261" s="1"/>
  <c r="L211" i="213"/>
  <c r="R12" i="260" s="1"/>
  <c r="K211" i="213"/>
  <c r="R12" i="259" s="1"/>
  <c r="J211" i="213"/>
  <c r="R12" i="245" s="1"/>
  <c r="I211" i="213"/>
  <c r="R12" i="244" s="1"/>
  <c r="H211" i="213"/>
  <c r="R12" i="243" s="1"/>
  <c r="G211" i="213"/>
  <c r="R12" i="242" s="1"/>
  <c r="F211" i="213"/>
  <c r="R12" i="241" s="1"/>
  <c r="E211" i="213"/>
  <c r="R12" i="240" s="1"/>
  <c r="D211" i="213"/>
  <c r="W207" i="213"/>
  <c r="V207" i="213"/>
  <c r="Q12" i="270" s="1"/>
  <c r="U207" i="213"/>
  <c r="Q12" i="269" s="1"/>
  <c r="T207" i="213"/>
  <c r="Q12" i="268" s="1"/>
  <c r="S207" i="213"/>
  <c r="Q12" i="267" s="1"/>
  <c r="R207" i="213"/>
  <c r="Q12" i="266" s="1"/>
  <c r="Q207" i="213"/>
  <c r="Q12" i="265" s="1"/>
  <c r="P207" i="213"/>
  <c r="Q12" i="264" s="1"/>
  <c r="O207" i="213"/>
  <c r="Q12" i="263" s="1"/>
  <c r="N207" i="213"/>
  <c r="Q12" i="262" s="1"/>
  <c r="M207" i="213"/>
  <c r="Q12" i="261" s="1"/>
  <c r="L207" i="213"/>
  <c r="Q12" i="260" s="1"/>
  <c r="K207" i="213"/>
  <c r="Q12" i="259" s="1"/>
  <c r="J207" i="213"/>
  <c r="Q12" i="245" s="1"/>
  <c r="I207" i="213"/>
  <c r="Q12" i="244" s="1"/>
  <c r="H207" i="213"/>
  <c r="Q12" i="243" s="1"/>
  <c r="G207" i="213"/>
  <c r="Q12" i="242" s="1"/>
  <c r="F207" i="213"/>
  <c r="Q12" i="241" s="1"/>
  <c r="E207" i="213"/>
  <c r="Q12" i="240" s="1"/>
  <c r="D207" i="213"/>
  <c r="W203" i="213"/>
  <c r="V203" i="213"/>
  <c r="P12" i="270" s="1"/>
  <c r="U203" i="213"/>
  <c r="P12" i="269" s="1"/>
  <c r="T203" i="213"/>
  <c r="P12" i="268" s="1"/>
  <c r="S203" i="213"/>
  <c r="P12" i="267" s="1"/>
  <c r="R203" i="213"/>
  <c r="P12" i="266" s="1"/>
  <c r="Q203" i="213"/>
  <c r="P12" i="265" s="1"/>
  <c r="P203" i="213"/>
  <c r="P12" i="264" s="1"/>
  <c r="O203" i="213"/>
  <c r="P12" i="263" s="1"/>
  <c r="N203" i="213"/>
  <c r="P12" i="262" s="1"/>
  <c r="M203" i="213"/>
  <c r="P12" i="261" s="1"/>
  <c r="L203" i="213"/>
  <c r="P12" i="260" s="1"/>
  <c r="K203" i="213"/>
  <c r="P12" i="259" s="1"/>
  <c r="J203" i="213"/>
  <c r="P12" i="245" s="1"/>
  <c r="I203" i="213"/>
  <c r="P12" i="244" s="1"/>
  <c r="H203" i="213"/>
  <c r="P12" i="243" s="1"/>
  <c r="G203" i="213"/>
  <c r="P12" i="242" s="1"/>
  <c r="F203" i="213"/>
  <c r="P12" i="241" s="1"/>
  <c r="E203" i="213"/>
  <c r="P12" i="240" s="1"/>
  <c r="D203" i="213"/>
  <c r="W199" i="213"/>
  <c r="V199" i="213"/>
  <c r="O12" i="270" s="1"/>
  <c r="U199" i="213"/>
  <c r="O12" i="269" s="1"/>
  <c r="T199" i="213"/>
  <c r="O12" i="268" s="1"/>
  <c r="S199" i="213"/>
  <c r="O12" i="267" s="1"/>
  <c r="R199" i="213"/>
  <c r="O12" i="266" s="1"/>
  <c r="Q199" i="213"/>
  <c r="O12" i="265" s="1"/>
  <c r="P199" i="213"/>
  <c r="O12" i="264" s="1"/>
  <c r="O199" i="213"/>
  <c r="O12" i="263" s="1"/>
  <c r="N199" i="213"/>
  <c r="O12" i="262" s="1"/>
  <c r="M199" i="213"/>
  <c r="O12" i="261" s="1"/>
  <c r="L199" i="213"/>
  <c r="O12" i="260" s="1"/>
  <c r="K199" i="213"/>
  <c r="O12" i="259" s="1"/>
  <c r="J199" i="213"/>
  <c r="O12" i="245" s="1"/>
  <c r="I199" i="213"/>
  <c r="O12" i="244" s="1"/>
  <c r="H199" i="213"/>
  <c r="O12" i="243" s="1"/>
  <c r="G199" i="213"/>
  <c r="O12" i="242" s="1"/>
  <c r="F199" i="213"/>
  <c r="O12" i="241" s="1"/>
  <c r="E199" i="213"/>
  <c r="O12" i="240" s="1"/>
  <c r="D199" i="213"/>
  <c r="W195" i="213"/>
  <c r="V195" i="213"/>
  <c r="N12" i="270" s="1"/>
  <c r="U195" i="213"/>
  <c r="N12" i="269" s="1"/>
  <c r="T195" i="213"/>
  <c r="N12" i="268" s="1"/>
  <c r="S195" i="213"/>
  <c r="N12" i="267" s="1"/>
  <c r="R195" i="213"/>
  <c r="N12" i="266" s="1"/>
  <c r="Q195" i="213"/>
  <c r="N12" i="265" s="1"/>
  <c r="P195" i="213"/>
  <c r="N12" i="264" s="1"/>
  <c r="O195" i="213"/>
  <c r="N12" i="263" s="1"/>
  <c r="N195" i="213"/>
  <c r="N12" i="262" s="1"/>
  <c r="M195" i="213"/>
  <c r="N12" i="261" s="1"/>
  <c r="L195" i="213"/>
  <c r="N12" i="260" s="1"/>
  <c r="K195" i="213"/>
  <c r="N12" i="259" s="1"/>
  <c r="J195" i="213"/>
  <c r="N12" i="245" s="1"/>
  <c r="I195" i="213"/>
  <c r="N12" i="244" s="1"/>
  <c r="H195" i="213"/>
  <c r="N12" i="243" s="1"/>
  <c r="G195" i="213"/>
  <c r="N12" i="242" s="1"/>
  <c r="F195" i="213"/>
  <c r="N12" i="241" s="1"/>
  <c r="E195" i="213"/>
  <c r="N12" i="240" s="1"/>
  <c r="D195" i="213"/>
  <c r="W188" i="213"/>
  <c r="V188" i="213"/>
  <c r="R11" i="270" s="1"/>
  <c r="U188" i="213"/>
  <c r="R11" i="269" s="1"/>
  <c r="T188" i="213"/>
  <c r="R11" i="268" s="1"/>
  <c r="S188" i="213"/>
  <c r="R11" i="267" s="1"/>
  <c r="R188" i="213"/>
  <c r="R11" i="266" s="1"/>
  <c r="Q188" i="213"/>
  <c r="R11" i="265" s="1"/>
  <c r="P188" i="213"/>
  <c r="R11" i="264" s="1"/>
  <c r="O188" i="213"/>
  <c r="R11" i="263" s="1"/>
  <c r="N188" i="213"/>
  <c r="R11" i="262" s="1"/>
  <c r="M188" i="213"/>
  <c r="R11" i="261" s="1"/>
  <c r="L188" i="213"/>
  <c r="R11" i="260" s="1"/>
  <c r="K188" i="213"/>
  <c r="R11" i="259" s="1"/>
  <c r="J188" i="213"/>
  <c r="R11" i="245" s="1"/>
  <c r="I188" i="213"/>
  <c r="R11" i="244" s="1"/>
  <c r="H188" i="213"/>
  <c r="R11" i="243" s="1"/>
  <c r="G188" i="213"/>
  <c r="R11" i="242" s="1"/>
  <c r="F188" i="213"/>
  <c r="R11" i="241" s="1"/>
  <c r="E188" i="213"/>
  <c r="R11" i="240" s="1"/>
  <c r="D188" i="213"/>
  <c r="W184" i="213"/>
  <c r="V184" i="213"/>
  <c r="Q11" i="270" s="1"/>
  <c r="U184" i="213"/>
  <c r="Q11" i="269" s="1"/>
  <c r="T184" i="213"/>
  <c r="Q11" i="268" s="1"/>
  <c r="S184" i="213"/>
  <c r="Q11" i="267" s="1"/>
  <c r="R184" i="213"/>
  <c r="Q11" i="266" s="1"/>
  <c r="Q184" i="213"/>
  <c r="Q11" i="265" s="1"/>
  <c r="P184" i="213"/>
  <c r="Q11" i="264" s="1"/>
  <c r="O184" i="213"/>
  <c r="Q11" i="263" s="1"/>
  <c r="N184" i="213"/>
  <c r="Q11" i="262" s="1"/>
  <c r="M184" i="213"/>
  <c r="Q11" i="261" s="1"/>
  <c r="L184" i="213"/>
  <c r="Q11" i="260" s="1"/>
  <c r="K184" i="213"/>
  <c r="Q11" i="259" s="1"/>
  <c r="J184" i="213"/>
  <c r="Q11" i="245" s="1"/>
  <c r="I184" i="213"/>
  <c r="Q11" i="244" s="1"/>
  <c r="H184" i="213"/>
  <c r="Q11" i="243" s="1"/>
  <c r="G184" i="213"/>
  <c r="Q11" i="242" s="1"/>
  <c r="F184" i="213"/>
  <c r="Q11" i="241" s="1"/>
  <c r="E184" i="213"/>
  <c r="Q11" i="240" s="1"/>
  <c r="D184" i="213"/>
  <c r="W180" i="213"/>
  <c r="V180" i="213"/>
  <c r="P11" i="270" s="1"/>
  <c r="U180" i="213"/>
  <c r="P11" i="269" s="1"/>
  <c r="T180" i="213"/>
  <c r="P11" i="268" s="1"/>
  <c r="S180" i="213"/>
  <c r="P11" i="267" s="1"/>
  <c r="R180" i="213"/>
  <c r="P11" i="266" s="1"/>
  <c r="Q180" i="213"/>
  <c r="P11" i="265" s="1"/>
  <c r="P180" i="213"/>
  <c r="P11" i="264" s="1"/>
  <c r="O180" i="213"/>
  <c r="P11" i="263" s="1"/>
  <c r="N180" i="213"/>
  <c r="P11" i="262" s="1"/>
  <c r="M180" i="213"/>
  <c r="P11" i="261" s="1"/>
  <c r="L180" i="213"/>
  <c r="P11" i="260" s="1"/>
  <c r="K180" i="213"/>
  <c r="P11" i="259" s="1"/>
  <c r="J180" i="213"/>
  <c r="P11" i="245" s="1"/>
  <c r="I180" i="213"/>
  <c r="P11" i="244" s="1"/>
  <c r="H180" i="213"/>
  <c r="P11" i="243" s="1"/>
  <c r="G180" i="213"/>
  <c r="P11" i="242" s="1"/>
  <c r="F180" i="213"/>
  <c r="P11" i="241" s="1"/>
  <c r="E180" i="213"/>
  <c r="P11" i="240" s="1"/>
  <c r="D180" i="213"/>
  <c r="W176" i="213"/>
  <c r="V176" i="213"/>
  <c r="O11" i="270" s="1"/>
  <c r="U176" i="213"/>
  <c r="O11" i="269" s="1"/>
  <c r="T176" i="213"/>
  <c r="O11" i="268" s="1"/>
  <c r="S176" i="213"/>
  <c r="O11" i="267" s="1"/>
  <c r="R176" i="213"/>
  <c r="O11" i="266" s="1"/>
  <c r="Q176" i="213"/>
  <c r="O11" i="265" s="1"/>
  <c r="P176" i="213"/>
  <c r="O11" i="264" s="1"/>
  <c r="O176" i="213"/>
  <c r="O11" i="263" s="1"/>
  <c r="N176" i="213"/>
  <c r="O11" i="262" s="1"/>
  <c r="M176" i="213"/>
  <c r="O11" i="261" s="1"/>
  <c r="L176" i="213"/>
  <c r="O11" i="260" s="1"/>
  <c r="K176" i="213"/>
  <c r="O11" i="259" s="1"/>
  <c r="J176" i="213"/>
  <c r="O11" i="245" s="1"/>
  <c r="I176" i="213"/>
  <c r="O11" i="244" s="1"/>
  <c r="H176" i="213"/>
  <c r="O11" i="243" s="1"/>
  <c r="G176" i="213"/>
  <c r="O11" i="242" s="1"/>
  <c r="F176" i="213"/>
  <c r="O11" i="241" s="1"/>
  <c r="E176" i="213"/>
  <c r="O11" i="240" s="1"/>
  <c r="D176" i="213"/>
  <c r="W172" i="213"/>
  <c r="V172" i="213"/>
  <c r="N11" i="270" s="1"/>
  <c r="U172" i="213"/>
  <c r="N11" i="269" s="1"/>
  <c r="T172" i="213"/>
  <c r="N11" i="268" s="1"/>
  <c r="S172" i="213"/>
  <c r="N11" i="267" s="1"/>
  <c r="R172" i="213"/>
  <c r="N11" i="266" s="1"/>
  <c r="Q172" i="213"/>
  <c r="N11" i="265" s="1"/>
  <c r="P172" i="213"/>
  <c r="N11" i="264" s="1"/>
  <c r="O172" i="213"/>
  <c r="N11" i="263" s="1"/>
  <c r="N172" i="213"/>
  <c r="N11" i="262" s="1"/>
  <c r="M172" i="213"/>
  <c r="N11" i="261" s="1"/>
  <c r="L172" i="213"/>
  <c r="N11" i="260" s="1"/>
  <c r="K172" i="213"/>
  <c r="N11" i="259" s="1"/>
  <c r="J172" i="213"/>
  <c r="N11" i="245" s="1"/>
  <c r="I172" i="213"/>
  <c r="N11" i="244" s="1"/>
  <c r="H172" i="213"/>
  <c r="N11" i="243" s="1"/>
  <c r="G172" i="213"/>
  <c r="N11" i="242" s="1"/>
  <c r="F172" i="213"/>
  <c r="N11" i="241" s="1"/>
  <c r="E172" i="213"/>
  <c r="N11" i="240" s="1"/>
  <c r="D172" i="213"/>
  <c r="N11" i="271" s="1"/>
  <c r="W165" i="213"/>
  <c r="V165" i="213"/>
  <c r="R10" i="270" s="1"/>
  <c r="U165" i="213"/>
  <c r="R10" i="269" s="1"/>
  <c r="T165" i="213"/>
  <c r="R10" i="268" s="1"/>
  <c r="S165" i="213"/>
  <c r="R10" i="267" s="1"/>
  <c r="R165" i="213"/>
  <c r="R10" i="266" s="1"/>
  <c r="Q165" i="213"/>
  <c r="R10" i="265" s="1"/>
  <c r="P165" i="213"/>
  <c r="R10" i="264" s="1"/>
  <c r="O165" i="213"/>
  <c r="R10" i="263" s="1"/>
  <c r="N165" i="213"/>
  <c r="R10" i="262" s="1"/>
  <c r="M165" i="213"/>
  <c r="R10" i="261" s="1"/>
  <c r="L165" i="213"/>
  <c r="R10" i="260" s="1"/>
  <c r="K165" i="213"/>
  <c r="R10" i="259" s="1"/>
  <c r="J165" i="213"/>
  <c r="R10" i="245" s="1"/>
  <c r="I165" i="213"/>
  <c r="R10" i="244" s="1"/>
  <c r="H165" i="213"/>
  <c r="R10" i="243" s="1"/>
  <c r="G165" i="213"/>
  <c r="R10" i="242" s="1"/>
  <c r="F165" i="213"/>
  <c r="R10" i="241" s="1"/>
  <c r="E165" i="213"/>
  <c r="R10" i="240" s="1"/>
  <c r="D165" i="213"/>
  <c r="W161" i="213"/>
  <c r="V161" i="213"/>
  <c r="Q10" i="270" s="1"/>
  <c r="U161" i="213"/>
  <c r="Q10" i="269" s="1"/>
  <c r="T161" i="213"/>
  <c r="Q10" i="268" s="1"/>
  <c r="S161" i="213"/>
  <c r="Q10" i="267" s="1"/>
  <c r="R161" i="213"/>
  <c r="Q10" i="266" s="1"/>
  <c r="Q161" i="213"/>
  <c r="Q10" i="265" s="1"/>
  <c r="P161" i="213"/>
  <c r="Q10" i="264" s="1"/>
  <c r="O161" i="213"/>
  <c r="Q10" i="263" s="1"/>
  <c r="N161" i="213"/>
  <c r="Q10" i="262" s="1"/>
  <c r="M161" i="213"/>
  <c r="Q10" i="261" s="1"/>
  <c r="L161" i="213"/>
  <c r="Q10" i="260" s="1"/>
  <c r="K161" i="213"/>
  <c r="Q10" i="259" s="1"/>
  <c r="J161" i="213"/>
  <c r="Q10" i="245" s="1"/>
  <c r="I161" i="213"/>
  <c r="Q10" i="244" s="1"/>
  <c r="H161" i="213"/>
  <c r="Q10" i="243" s="1"/>
  <c r="G161" i="213"/>
  <c r="Q10" i="242" s="1"/>
  <c r="F161" i="213"/>
  <c r="Q10" i="241" s="1"/>
  <c r="E161" i="213"/>
  <c r="Q10" i="240" s="1"/>
  <c r="D161" i="213"/>
  <c r="W157" i="213"/>
  <c r="V157" i="213"/>
  <c r="P10" i="270" s="1"/>
  <c r="U157" i="213"/>
  <c r="P10" i="269" s="1"/>
  <c r="T157" i="213"/>
  <c r="P10" i="268" s="1"/>
  <c r="S157" i="213"/>
  <c r="P10" i="267" s="1"/>
  <c r="R157" i="213"/>
  <c r="P10" i="266" s="1"/>
  <c r="Q157" i="213"/>
  <c r="P10" i="265" s="1"/>
  <c r="P157" i="213"/>
  <c r="P10" i="264" s="1"/>
  <c r="O157" i="213"/>
  <c r="P10" i="263" s="1"/>
  <c r="N157" i="213"/>
  <c r="P10" i="262" s="1"/>
  <c r="M157" i="213"/>
  <c r="P10" i="261" s="1"/>
  <c r="L157" i="213"/>
  <c r="P10" i="260" s="1"/>
  <c r="K157" i="213"/>
  <c r="P10" i="259" s="1"/>
  <c r="J157" i="213"/>
  <c r="P10" i="245" s="1"/>
  <c r="I157" i="213"/>
  <c r="P10" i="244" s="1"/>
  <c r="H157" i="213"/>
  <c r="P10" i="243" s="1"/>
  <c r="G157" i="213"/>
  <c r="P10" i="242" s="1"/>
  <c r="F157" i="213"/>
  <c r="P10" i="241" s="1"/>
  <c r="E157" i="213"/>
  <c r="P10" i="240" s="1"/>
  <c r="D157" i="213"/>
  <c r="W153" i="213"/>
  <c r="V153" i="213"/>
  <c r="O10" i="270" s="1"/>
  <c r="U153" i="213"/>
  <c r="O10" i="269" s="1"/>
  <c r="T153" i="213"/>
  <c r="O10" i="268" s="1"/>
  <c r="S153" i="213"/>
  <c r="O10" i="267" s="1"/>
  <c r="R153" i="213"/>
  <c r="O10" i="266" s="1"/>
  <c r="Q153" i="213"/>
  <c r="O10" i="265" s="1"/>
  <c r="P153" i="213"/>
  <c r="O10" i="264" s="1"/>
  <c r="O153" i="213"/>
  <c r="O10" i="263" s="1"/>
  <c r="N153" i="213"/>
  <c r="O10" i="262" s="1"/>
  <c r="M153" i="213"/>
  <c r="O10" i="261" s="1"/>
  <c r="L153" i="213"/>
  <c r="O10" i="260" s="1"/>
  <c r="K153" i="213"/>
  <c r="O10" i="259" s="1"/>
  <c r="J153" i="213"/>
  <c r="O10" i="245" s="1"/>
  <c r="I153" i="213"/>
  <c r="O10" i="244" s="1"/>
  <c r="H153" i="213"/>
  <c r="O10" i="243" s="1"/>
  <c r="G153" i="213"/>
  <c r="O10" i="242" s="1"/>
  <c r="F153" i="213"/>
  <c r="O10" i="241" s="1"/>
  <c r="E153" i="213"/>
  <c r="O10" i="240" s="1"/>
  <c r="D153" i="213"/>
  <c r="W149" i="213"/>
  <c r="V149" i="213"/>
  <c r="N10" i="270" s="1"/>
  <c r="U149" i="213"/>
  <c r="N10" i="269" s="1"/>
  <c r="T149" i="213"/>
  <c r="N10" i="268" s="1"/>
  <c r="S149" i="213"/>
  <c r="N10" i="267" s="1"/>
  <c r="R149" i="213"/>
  <c r="N10" i="266" s="1"/>
  <c r="Q149" i="213"/>
  <c r="N10" i="265" s="1"/>
  <c r="P149" i="213"/>
  <c r="N10" i="264" s="1"/>
  <c r="O149" i="213"/>
  <c r="N10" i="263" s="1"/>
  <c r="N149" i="213"/>
  <c r="N10" i="262" s="1"/>
  <c r="M149" i="213"/>
  <c r="N10" i="261" s="1"/>
  <c r="L149" i="213"/>
  <c r="N10" i="260" s="1"/>
  <c r="K149" i="213"/>
  <c r="N10" i="259" s="1"/>
  <c r="J149" i="213"/>
  <c r="N10" i="245" s="1"/>
  <c r="I149" i="213"/>
  <c r="N10" i="244" s="1"/>
  <c r="H149" i="213"/>
  <c r="N10" i="243" s="1"/>
  <c r="G149" i="213"/>
  <c r="N10" i="242" s="1"/>
  <c r="F149" i="213"/>
  <c r="N10" i="241" s="1"/>
  <c r="E149" i="213"/>
  <c r="N10" i="240" s="1"/>
  <c r="D149" i="213"/>
  <c r="N10" i="271" s="1"/>
  <c r="W142" i="213"/>
  <c r="V142" i="213"/>
  <c r="R9" i="270" s="1"/>
  <c r="U142" i="213"/>
  <c r="R9" i="269" s="1"/>
  <c r="T142" i="213"/>
  <c r="R9" i="268" s="1"/>
  <c r="S142" i="213"/>
  <c r="R9" i="267" s="1"/>
  <c r="R142" i="213"/>
  <c r="R9" i="266" s="1"/>
  <c r="Q142" i="213"/>
  <c r="R9" i="265" s="1"/>
  <c r="P142" i="213"/>
  <c r="R9" i="264" s="1"/>
  <c r="O142" i="213"/>
  <c r="R9" i="263" s="1"/>
  <c r="N142" i="213"/>
  <c r="R9" i="262" s="1"/>
  <c r="M142" i="213"/>
  <c r="R9" i="261" s="1"/>
  <c r="L142" i="213"/>
  <c r="R9" i="260" s="1"/>
  <c r="K142" i="213"/>
  <c r="R9" i="259" s="1"/>
  <c r="J142" i="213"/>
  <c r="R9" i="245" s="1"/>
  <c r="I142" i="213"/>
  <c r="R9" i="244" s="1"/>
  <c r="H142" i="213"/>
  <c r="R9" i="243" s="1"/>
  <c r="G142" i="213"/>
  <c r="R9" i="242" s="1"/>
  <c r="F142" i="213"/>
  <c r="R9" i="241" s="1"/>
  <c r="E142" i="213"/>
  <c r="R9" i="240" s="1"/>
  <c r="D142" i="213"/>
  <c r="W138" i="213"/>
  <c r="V138" i="213"/>
  <c r="Q9" i="270" s="1"/>
  <c r="U138" i="213"/>
  <c r="Q9" i="269" s="1"/>
  <c r="T138" i="213"/>
  <c r="Q9" i="268" s="1"/>
  <c r="S138" i="213"/>
  <c r="Q9" i="267" s="1"/>
  <c r="R138" i="213"/>
  <c r="Q9" i="266" s="1"/>
  <c r="Q138" i="213"/>
  <c r="Q9" i="265" s="1"/>
  <c r="P138" i="213"/>
  <c r="Q9" i="264" s="1"/>
  <c r="O138" i="213"/>
  <c r="Q9" i="263" s="1"/>
  <c r="N138" i="213"/>
  <c r="Q9" i="262" s="1"/>
  <c r="M138" i="213"/>
  <c r="Q9" i="261" s="1"/>
  <c r="L138" i="213"/>
  <c r="Q9" i="260" s="1"/>
  <c r="K138" i="213"/>
  <c r="Q9" i="259" s="1"/>
  <c r="J138" i="213"/>
  <c r="Q9" i="245" s="1"/>
  <c r="I138" i="213"/>
  <c r="Q9" i="244" s="1"/>
  <c r="H138" i="213"/>
  <c r="Q9" i="243" s="1"/>
  <c r="G138" i="213"/>
  <c r="Q9" i="242" s="1"/>
  <c r="F138" i="213"/>
  <c r="Q9" i="241" s="1"/>
  <c r="E138" i="213"/>
  <c r="Q9" i="240" s="1"/>
  <c r="D138" i="213"/>
  <c r="W134" i="213"/>
  <c r="V134" i="213"/>
  <c r="P9" i="270" s="1"/>
  <c r="U134" i="213"/>
  <c r="P9" i="269" s="1"/>
  <c r="T134" i="213"/>
  <c r="P9" i="268" s="1"/>
  <c r="S134" i="213"/>
  <c r="P9" i="267" s="1"/>
  <c r="R134" i="213"/>
  <c r="P9" i="266" s="1"/>
  <c r="Q134" i="213"/>
  <c r="P9" i="265" s="1"/>
  <c r="P134" i="213"/>
  <c r="P9" i="264" s="1"/>
  <c r="O134" i="213"/>
  <c r="P9" i="263" s="1"/>
  <c r="N134" i="213"/>
  <c r="P9" i="262" s="1"/>
  <c r="M134" i="213"/>
  <c r="P9" i="261" s="1"/>
  <c r="L134" i="213"/>
  <c r="P9" i="260" s="1"/>
  <c r="K134" i="213"/>
  <c r="P9" i="259" s="1"/>
  <c r="J134" i="213"/>
  <c r="P9" i="245" s="1"/>
  <c r="I134" i="213"/>
  <c r="P9" i="244" s="1"/>
  <c r="H134" i="213"/>
  <c r="P9" i="243" s="1"/>
  <c r="G134" i="213"/>
  <c r="P9" i="242" s="1"/>
  <c r="F134" i="213"/>
  <c r="P9" i="241" s="1"/>
  <c r="E134" i="213"/>
  <c r="P9" i="240" s="1"/>
  <c r="D134" i="213"/>
  <c r="W130" i="213"/>
  <c r="V130" i="213"/>
  <c r="O9" i="270" s="1"/>
  <c r="U130" i="213"/>
  <c r="O9" i="269" s="1"/>
  <c r="T130" i="213"/>
  <c r="O9" i="268" s="1"/>
  <c r="S130" i="213"/>
  <c r="O9" i="267" s="1"/>
  <c r="R130" i="213"/>
  <c r="O9" i="266" s="1"/>
  <c r="Q130" i="213"/>
  <c r="O9" i="265" s="1"/>
  <c r="P130" i="213"/>
  <c r="O9" i="264" s="1"/>
  <c r="O130" i="213"/>
  <c r="O9" i="263" s="1"/>
  <c r="N130" i="213"/>
  <c r="O9" i="262" s="1"/>
  <c r="M130" i="213"/>
  <c r="O9" i="261" s="1"/>
  <c r="L130" i="213"/>
  <c r="O9" i="260" s="1"/>
  <c r="K130" i="213"/>
  <c r="O9" i="259" s="1"/>
  <c r="J130" i="213"/>
  <c r="O9" i="245" s="1"/>
  <c r="I130" i="213"/>
  <c r="O9" i="244" s="1"/>
  <c r="H130" i="213"/>
  <c r="O9" i="243" s="1"/>
  <c r="G130" i="213"/>
  <c r="O9" i="242" s="1"/>
  <c r="F130" i="213"/>
  <c r="O9" i="241" s="1"/>
  <c r="E130" i="213"/>
  <c r="O9" i="240" s="1"/>
  <c r="D130" i="213"/>
  <c r="W126" i="213"/>
  <c r="V126" i="213"/>
  <c r="N9" i="270" s="1"/>
  <c r="U126" i="213"/>
  <c r="N9" i="269" s="1"/>
  <c r="T126" i="213"/>
  <c r="N9" i="268" s="1"/>
  <c r="S126" i="213"/>
  <c r="N9" i="267" s="1"/>
  <c r="R126" i="213"/>
  <c r="N9" i="266" s="1"/>
  <c r="Q126" i="213"/>
  <c r="N9" i="265" s="1"/>
  <c r="P126" i="213"/>
  <c r="N9" i="264" s="1"/>
  <c r="O126" i="213"/>
  <c r="N9" i="263" s="1"/>
  <c r="N126" i="213"/>
  <c r="N9" i="262" s="1"/>
  <c r="M126" i="213"/>
  <c r="N9" i="261" s="1"/>
  <c r="L126" i="213"/>
  <c r="N9" i="260" s="1"/>
  <c r="K126" i="213"/>
  <c r="N9" i="259" s="1"/>
  <c r="J126" i="213"/>
  <c r="N9" i="245" s="1"/>
  <c r="I126" i="213"/>
  <c r="N9" i="244" s="1"/>
  <c r="H126" i="213"/>
  <c r="N9" i="243" s="1"/>
  <c r="G126" i="213"/>
  <c r="N9" i="242" s="1"/>
  <c r="F126" i="213"/>
  <c r="N9" i="241" s="1"/>
  <c r="E126" i="213"/>
  <c r="N9" i="240" s="1"/>
  <c r="D126" i="213"/>
  <c r="N9" i="271" s="1"/>
  <c r="E119" i="213"/>
  <c r="R8" i="240" s="1"/>
  <c r="E115" i="213"/>
  <c r="Q8" i="240" s="1"/>
  <c r="E111" i="213"/>
  <c r="P8" i="240" s="1"/>
  <c r="E107" i="213"/>
  <c r="O8" i="240" s="1"/>
  <c r="E103" i="213"/>
  <c r="N8" i="240" s="1"/>
  <c r="E96" i="213"/>
  <c r="R7" i="240" s="1"/>
  <c r="E92" i="213"/>
  <c r="Q7" i="240" s="1"/>
  <c r="E88" i="213"/>
  <c r="P7" i="240" s="1"/>
  <c r="E84" i="213"/>
  <c r="O7" i="240" s="1"/>
  <c r="E80" i="213"/>
  <c r="N7" i="240" s="1"/>
  <c r="E73" i="213"/>
  <c r="R6" i="240" s="1"/>
  <c r="E69" i="213"/>
  <c r="Q6" i="240" s="1"/>
  <c r="E65" i="213"/>
  <c r="P6" i="240" s="1"/>
  <c r="E61" i="213"/>
  <c r="O6" i="240" s="1"/>
  <c r="E57" i="213"/>
  <c r="N6" i="240" s="1"/>
  <c r="E50" i="213"/>
  <c r="R5" i="240" s="1"/>
  <c r="E46" i="213"/>
  <c r="Q5" i="240" s="1"/>
  <c r="E42" i="213"/>
  <c r="P5" i="240" s="1"/>
  <c r="E38" i="213"/>
  <c r="O5" i="240" s="1"/>
  <c r="E34" i="213"/>
  <c r="N5" i="240" s="1"/>
  <c r="E27" i="213"/>
  <c r="R4" i="240" s="1"/>
  <c r="E23" i="213"/>
  <c r="Q4" i="240" s="1"/>
  <c r="E19" i="213"/>
  <c r="P4" i="240" s="1"/>
  <c r="E15" i="213"/>
  <c r="O4" i="240" s="1"/>
  <c r="E11" i="213"/>
  <c r="N4" i="240" s="1"/>
  <c r="N119" i="213"/>
  <c r="R8" i="262" s="1"/>
  <c r="M119" i="213"/>
  <c r="R8" i="261" s="1"/>
  <c r="L119" i="213"/>
  <c r="R8" i="260" s="1"/>
  <c r="K119" i="213"/>
  <c r="R8" i="259" s="1"/>
  <c r="J119" i="213"/>
  <c r="R8" i="245" s="1"/>
  <c r="I119" i="213"/>
  <c r="R8" i="244" s="1"/>
  <c r="H119" i="213"/>
  <c r="R8" i="243" s="1"/>
  <c r="G119" i="213"/>
  <c r="R8" i="242" s="1"/>
  <c r="F119" i="213"/>
  <c r="R8" i="241" s="1"/>
  <c r="N115" i="213"/>
  <c r="Q8" i="262" s="1"/>
  <c r="M115" i="213"/>
  <c r="Q8" i="261" s="1"/>
  <c r="L115" i="213"/>
  <c r="Q8" i="260" s="1"/>
  <c r="K115" i="213"/>
  <c r="Q8" i="259" s="1"/>
  <c r="J115" i="213"/>
  <c r="Q8" i="245" s="1"/>
  <c r="I115" i="213"/>
  <c r="Q8" i="244" s="1"/>
  <c r="H115" i="213"/>
  <c r="Q8" i="243" s="1"/>
  <c r="G115" i="213"/>
  <c r="Q8" i="242" s="1"/>
  <c r="F115" i="213"/>
  <c r="Q8" i="241" s="1"/>
  <c r="N111" i="213"/>
  <c r="P8" i="262" s="1"/>
  <c r="M111" i="213"/>
  <c r="P8" i="261" s="1"/>
  <c r="L111" i="213"/>
  <c r="P8" i="260" s="1"/>
  <c r="K111" i="213"/>
  <c r="P8" i="259" s="1"/>
  <c r="J111" i="213"/>
  <c r="P8" i="245" s="1"/>
  <c r="I111" i="213"/>
  <c r="P8" i="244" s="1"/>
  <c r="H111" i="213"/>
  <c r="P8" i="243" s="1"/>
  <c r="G111" i="213"/>
  <c r="P8" i="242" s="1"/>
  <c r="F111" i="213"/>
  <c r="P8" i="241" s="1"/>
  <c r="N107" i="213"/>
  <c r="O8" i="262" s="1"/>
  <c r="M107" i="213"/>
  <c r="O8" i="261" s="1"/>
  <c r="L107" i="213"/>
  <c r="O8" i="260" s="1"/>
  <c r="K107" i="213"/>
  <c r="O8" i="259" s="1"/>
  <c r="J107" i="213"/>
  <c r="O8" i="245" s="1"/>
  <c r="I107" i="213"/>
  <c r="O8" i="244" s="1"/>
  <c r="H107" i="213"/>
  <c r="O8" i="243" s="1"/>
  <c r="G107" i="213"/>
  <c r="O8" i="242" s="1"/>
  <c r="F107" i="213"/>
  <c r="O8" i="241" s="1"/>
  <c r="N103" i="213"/>
  <c r="N8" i="262" s="1"/>
  <c r="M103" i="213"/>
  <c r="N8" i="261" s="1"/>
  <c r="L103" i="213"/>
  <c r="N8" i="260" s="1"/>
  <c r="K103" i="213"/>
  <c r="N8" i="259" s="1"/>
  <c r="J103" i="213"/>
  <c r="N8" i="245" s="1"/>
  <c r="I103" i="213"/>
  <c r="N8" i="244" s="1"/>
  <c r="H103" i="213"/>
  <c r="N8" i="243" s="1"/>
  <c r="G103" i="213"/>
  <c r="N8" i="242" s="1"/>
  <c r="F103" i="213"/>
  <c r="N8" i="241" s="1"/>
  <c r="N96" i="213"/>
  <c r="R7" i="262" s="1"/>
  <c r="M96" i="213"/>
  <c r="R7" i="261" s="1"/>
  <c r="L96" i="213"/>
  <c r="R7" i="260" s="1"/>
  <c r="K96" i="213"/>
  <c r="R7" i="259" s="1"/>
  <c r="J96" i="213"/>
  <c r="R7" i="245" s="1"/>
  <c r="I96" i="213"/>
  <c r="R7" i="244" s="1"/>
  <c r="H96" i="213"/>
  <c r="R7" i="243" s="1"/>
  <c r="G96" i="213"/>
  <c r="R7" i="242" s="1"/>
  <c r="F96" i="213"/>
  <c r="R7" i="241" s="1"/>
  <c r="N92" i="213"/>
  <c r="Q7" i="262" s="1"/>
  <c r="M92" i="213"/>
  <c r="Q7" i="261" s="1"/>
  <c r="L92" i="213"/>
  <c r="Q7" i="260" s="1"/>
  <c r="K92" i="213"/>
  <c r="Q7" i="259" s="1"/>
  <c r="J92" i="213"/>
  <c r="Q7" i="245" s="1"/>
  <c r="I92" i="213"/>
  <c r="Q7" i="244" s="1"/>
  <c r="H92" i="213"/>
  <c r="Q7" i="243" s="1"/>
  <c r="G92" i="213"/>
  <c r="Q7" i="242" s="1"/>
  <c r="F92" i="213"/>
  <c r="Q7" i="241" s="1"/>
  <c r="N88" i="213"/>
  <c r="P7" i="262" s="1"/>
  <c r="M88" i="213"/>
  <c r="P7" i="261" s="1"/>
  <c r="L88" i="213"/>
  <c r="P7" i="260" s="1"/>
  <c r="K88" i="213"/>
  <c r="P7" i="259" s="1"/>
  <c r="J88" i="213"/>
  <c r="P7" i="245" s="1"/>
  <c r="I88" i="213"/>
  <c r="P7" i="244" s="1"/>
  <c r="H88" i="213"/>
  <c r="P7" i="243" s="1"/>
  <c r="G88" i="213"/>
  <c r="P7" i="242" s="1"/>
  <c r="F88" i="213"/>
  <c r="P7" i="241" s="1"/>
  <c r="N84" i="213"/>
  <c r="O7" i="262" s="1"/>
  <c r="M84" i="213"/>
  <c r="O7" i="261" s="1"/>
  <c r="L84" i="213"/>
  <c r="O7" i="260" s="1"/>
  <c r="K84" i="213"/>
  <c r="O7" i="259" s="1"/>
  <c r="J84" i="213"/>
  <c r="O7" i="245" s="1"/>
  <c r="I84" i="213"/>
  <c r="O7" i="244" s="1"/>
  <c r="H84" i="213"/>
  <c r="O7" i="243" s="1"/>
  <c r="G84" i="213"/>
  <c r="O7" i="242" s="1"/>
  <c r="F84" i="213"/>
  <c r="O7" i="241" s="1"/>
  <c r="N80" i="213"/>
  <c r="N7" i="262" s="1"/>
  <c r="M80" i="213"/>
  <c r="N7" i="261" s="1"/>
  <c r="L80" i="213"/>
  <c r="N7" i="260" s="1"/>
  <c r="K80" i="213"/>
  <c r="N7" i="259" s="1"/>
  <c r="J80" i="213"/>
  <c r="N7" i="245" s="1"/>
  <c r="I80" i="213"/>
  <c r="N7" i="244" s="1"/>
  <c r="H80" i="213"/>
  <c r="N7" i="243" s="1"/>
  <c r="G80" i="213"/>
  <c r="N7" i="242" s="1"/>
  <c r="F80" i="213"/>
  <c r="N7" i="241" s="1"/>
  <c r="N73" i="213"/>
  <c r="R6" i="262" s="1"/>
  <c r="M73" i="213"/>
  <c r="R6" i="261" s="1"/>
  <c r="L73" i="213"/>
  <c r="R6" i="260" s="1"/>
  <c r="K73" i="213"/>
  <c r="R6" i="259" s="1"/>
  <c r="J73" i="213"/>
  <c r="R6" i="245" s="1"/>
  <c r="I73" i="213"/>
  <c r="R6" i="244" s="1"/>
  <c r="H73" i="213"/>
  <c r="R6" i="243" s="1"/>
  <c r="G73" i="213"/>
  <c r="R6" i="242" s="1"/>
  <c r="F73" i="213"/>
  <c r="R6" i="241" s="1"/>
  <c r="N69" i="213"/>
  <c r="Q6" i="262" s="1"/>
  <c r="M69" i="213"/>
  <c r="Q6" i="261" s="1"/>
  <c r="L69" i="213"/>
  <c r="Q6" i="260" s="1"/>
  <c r="K69" i="213"/>
  <c r="Q6" i="259" s="1"/>
  <c r="J69" i="213"/>
  <c r="Q6" i="245" s="1"/>
  <c r="I69" i="213"/>
  <c r="Q6" i="244" s="1"/>
  <c r="H69" i="213"/>
  <c r="Q6" i="243" s="1"/>
  <c r="G69" i="213"/>
  <c r="Q6" i="242" s="1"/>
  <c r="F69" i="213"/>
  <c r="Q6" i="241" s="1"/>
  <c r="N65" i="213"/>
  <c r="P6" i="262" s="1"/>
  <c r="M65" i="213"/>
  <c r="P6" i="261" s="1"/>
  <c r="L65" i="213"/>
  <c r="P6" i="260" s="1"/>
  <c r="K65" i="213"/>
  <c r="P6" i="259" s="1"/>
  <c r="J65" i="213"/>
  <c r="P6" i="245" s="1"/>
  <c r="I65" i="213"/>
  <c r="P6" i="244" s="1"/>
  <c r="H65" i="213"/>
  <c r="P6" i="243" s="1"/>
  <c r="G65" i="213"/>
  <c r="P6" i="242" s="1"/>
  <c r="F65" i="213"/>
  <c r="P6" i="241" s="1"/>
  <c r="N61" i="213"/>
  <c r="O6" i="262" s="1"/>
  <c r="M61" i="213"/>
  <c r="O6" i="261" s="1"/>
  <c r="L61" i="213"/>
  <c r="O6" i="260" s="1"/>
  <c r="K61" i="213"/>
  <c r="O6" i="259" s="1"/>
  <c r="J61" i="213"/>
  <c r="O6" i="245" s="1"/>
  <c r="I61" i="213"/>
  <c r="O6" i="244" s="1"/>
  <c r="H61" i="213"/>
  <c r="O6" i="243" s="1"/>
  <c r="G61" i="213"/>
  <c r="O6" i="242" s="1"/>
  <c r="F61" i="213"/>
  <c r="O6" i="241" s="1"/>
  <c r="N57" i="213"/>
  <c r="N6" i="262" s="1"/>
  <c r="M57" i="213"/>
  <c r="N6" i="261" s="1"/>
  <c r="L57" i="213"/>
  <c r="N6" i="260" s="1"/>
  <c r="K57" i="213"/>
  <c r="N6" i="259" s="1"/>
  <c r="J57" i="213"/>
  <c r="N6" i="245" s="1"/>
  <c r="I57" i="213"/>
  <c r="N6" i="244" s="1"/>
  <c r="H57" i="213"/>
  <c r="N6" i="243" s="1"/>
  <c r="G57" i="213"/>
  <c r="N6" i="242" s="1"/>
  <c r="F57" i="213"/>
  <c r="N6" i="241" s="1"/>
  <c r="N50" i="213"/>
  <c r="R5" i="262" s="1"/>
  <c r="M50" i="213"/>
  <c r="R5" i="261" s="1"/>
  <c r="L50" i="213"/>
  <c r="R5" i="260" s="1"/>
  <c r="K50" i="213"/>
  <c r="R5" i="259" s="1"/>
  <c r="J50" i="213"/>
  <c r="R5" i="245" s="1"/>
  <c r="I50" i="213"/>
  <c r="R5" i="244" s="1"/>
  <c r="H50" i="213"/>
  <c r="R5" i="243" s="1"/>
  <c r="G50" i="213"/>
  <c r="R5" i="242" s="1"/>
  <c r="F50" i="213"/>
  <c r="R5" i="241" s="1"/>
  <c r="N46" i="213"/>
  <c r="Q5" i="262" s="1"/>
  <c r="M46" i="213"/>
  <c r="Q5" i="261" s="1"/>
  <c r="L46" i="213"/>
  <c r="Q5" i="260" s="1"/>
  <c r="K46" i="213"/>
  <c r="Q5" i="259" s="1"/>
  <c r="J46" i="213"/>
  <c r="Q5" i="245" s="1"/>
  <c r="I46" i="213"/>
  <c r="Q5" i="244" s="1"/>
  <c r="H46" i="213"/>
  <c r="Q5" i="243" s="1"/>
  <c r="G46" i="213"/>
  <c r="Q5" i="242" s="1"/>
  <c r="F46" i="213"/>
  <c r="Q5" i="241" s="1"/>
  <c r="N42" i="213"/>
  <c r="P5" i="262" s="1"/>
  <c r="M42" i="213"/>
  <c r="P5" i="261" s="1"/>
  <c r="L42" i="213"/>
  <c r="P5" i="260" s="1"/>
  <c r="K42" i="213"/>
  <c r="P5" i="259" s="1"/>
  <c r="J42" i="213"/>
  <c r="P5" i="245" s="1"/>
  <c r="I42" i="213"/>
  <c r="P5" i="244" s="1"/>
  <c r="H42" i="213"/>
  <c r="P5" i="243" s="1"/>
  <c r="G42" i="213"/>
  <c r="P5" i="242" s="1"/>
  <c r="F42" i="213"/>
  <c r="P5" i="241" s="1"/>
  <c r="N38" i="213"/>
  <c r="O5" i="262" s="1"/>
  <c r="M38" i="213"/>
  <c r="O5" i="261" s="1"/>
  <c r="L38" i="213"/>
  <c r="O5" i="260" s="1"/>
  <c r="K38" i="213"/>
  <c r="O5" i="259" s="1"/>
  <c r="J38" i="213"/>
  <c r="O5" i="245" s="1"/>
  <c r="I38" i="213"/>
  <c r="O5" i="244" s="1"/>
  <c r="H38" i="213"/>
  <c r="O5" i="243" s="1"/>
  <c r="G38" i="213"/>
  <c r="O5" i="242" s="1"/>
  <c r="F38" i="213"/>
  <c r="O5" i="241" s="1"/>
  <c r="N34" i="213"/>
  <c r="N5" i="262" s="1"/>
  <c r="M34" i="213"/>
  <c r="N5" i="261" s="1"/>
  <c r="L34" i="213"/>
  <c r="N5" i="260" s="1"/>
  <c r="K34" i="213"/>
  <c r="N5" i="259" s="1"/>
  <c r="J34" i="213"/>
  <c r="N5" i="245" s="1"/>
  <c r="I34" i="213"/>
  <c r="N5" i="244" s="1"/>
  <c r="H34" i="213"/>
  <c r="N5" i="243" s="1"/>
  <c r="G34" i="213"/>
  <c r="N5" i="242" s="1"/>
  <c r="F34" i="213"/>
  <c r="N5" i="241" s="1"/>
  <c r="N27" i="213"/>
  <c r="R4" i="262" s="1"/>
  <c r="M27" i="213"/>
  <c r="R4" i="261" s="1"/>
  <c r="L27" i="213"/>
  <c r="R4" i="260" s="1"/>
  <c r="K27" i="213"/>
  <c r="R4" i="259" s="1"/>
  <c r="J27" i="213"/>
  <c r="R4" i="245" s="1"/>
  <c r="I27" i="213"/>
  <c r="R4" i="244" s="1"/>
  <c r="H27" i="213"/>
  <c r="R4" i="243" s="1"/>
  <c r="G27" i="213"/>
  <c r="R4" i="242" s="1"/>
  <c r="F27" i="213"/>
  <c r="R4" i="241" s="1"/>
  <c r="N23" i="213"/>
  <c r="Q4" i="262" s="1"/>
  <c r="M23" i="213"/>
  <c r="Q4" i="261" s="1"/>
  <c r="L23" i="213"/>
  <c r="Q4" i="260" s="1"/>
  <c r="K23" i="213"/>
  <c r="Q4" i="259" s="1"/>
  <c r="J23" i="213"/>
  <c r="Q4" i="245" s="1"/>
  <c r="I23" i="213"/>
  <c r="Q4" i="244" s="1"/>
  <c r="H23" i="213"/>
  <c r="Q4" i="243" s="1"/>
  <c r="G23" i="213"/>
  <c r="Q4" i="242" s="1"/>
  <c r="F23" i="213"/>
  <c r="Q4" i="241" s="1"/>
  <c r="N19" i="213"/>
  <c r="P4" i="262" s="1"/>
  <c r="M19" i="213"/>
  <c r="P4" i="261" s="1"/>
  <c r="L19" i="213"/>
  <c r="P4" i="260" s="1"/>
  <c r="K19" i="213"/>
  <c r="P4" i="259" s="1"/>
  <c r="J19" i="213"/>
  <c r="P4" i="245" s="1"/>
  <c r="I19" i="213"/>
  <c r="P4" i="244" s="1"/>
  <c r="H19" i="213"/>
  <c r="P4" i="243" s="1"/>
  <c r="G19" i="213"/>
  <c r="P4" i="242" s="1"/>
  <c r="F19" i="213"/>
  <c r="P4" i="241" s="1"/>
  <c r="N15" i="213"/>
  <c r="O4" i="262" s="1"/>
  <c r="M15" i="213"/>
  <c r="O4" i="261" s="1"/>
  <c r="L15" i="213"/>
  <c r="O4" i="260" s="1"/>
  <c r="K15" i="213"/>
  <c r="O4" i="259" s="1"/>
  <c r="J15" i="213"/>
  <c r="O4" i="245" s="1"/>
  <c r="I15" i="213"/>
  <c r="O4" i="244" s="1"/>
  <c r="H15" i="213"/>
  <c r="O4" i="243" s="1"/>
  <c r="G15" i="213"/>
  <c r="O4" i="242" s="1"/>
  <c r="F15" i="213"/>
  <c r="O4" i="241" s="1"/>
  <c r="N11" i="213"/>
  <c r="N4" i="262" s="1"/>
  <c r="M11" i="213"/>
  <c r="N4" i="261" s="1"/>
  <c r="L11" i="213"/>
  <c r="N4" i="260" s="1"/>
  <c r="K11" i="213"/>
  <c r="N4" i="259" s="1"/>
  <c r="J11" i="213"/>
  <c r="N4" i="245" s="1"/>
  <c r="I11" i="213"/>
  <c r="N4" i="244" s="1"/>
  <c r="H11" i="213"/>
  <c r="N4" i="243" s="1"/>
  <c r="G11" i="213"/>
  <c r="N4" i="242" s="1"/>
  <c r="F11" i="213"/>
  <c r="N4" i="241" s="1"/>
  <c r="D50" i="210"/>
  <c r="I51" i="240" s="1"/>
  <c r="D48" i="210"/>
  <c r="I49" i="240" s="1"/>
  <c r="E53" i="229"/>
  <c r="D46" i="210"/>
  <c r="I47" i="240" s="1"/>
  <c r="I46" i="240"/>
  <c r="E31" i="229"/>
  <c r="D42" i="210" s="1"/>
  <c r="I41" i="240" s="1"/>
  <c r="E22" i="229"/>
  <c r="E15" i="229" s="1"/>
  <c r="E11" i="229"/>
  <c r="E7" i="229" s="1"/>
  <c r="V50" i="210"/>
  <c r="I51" i="262" s="1"/>
  <c r="T50" i="210"/>
  <c r="I51" i="261" s="1"/>
  <c r="R50" i="210"/>
  <c r="I51" i="260" s="1"/>
  <c r="P50" i="210"/>
  <c r="I51" i="259" s="1"/>
  <c r="N50" i="210"/>
  <c r="I51" i="245" s="1"/>
  <c r="L50" i="210"/>
  <c r="I51" i="244" s="1"/>
  <c r="J50" i="210"/>
  <c r="I51" i="243" s="1"/>
  <c r="H50" i="210"/>
  <c r="I51" i="242" s="1"/>
  <c r="F50" i="210"/>
  <c r="I51" i="241" s="1"/>
  <c r="I50" i="262"/>
  <c r="I50" i="260"/>
  <c r="I50" i="245"/>
  <c r="I50" i="244"/>
  <c r="I50" i="243"/>
  <c r="V48" i="210"/>
  <c r="I49" i="262" s="1"/>
  <c r="T48" i="210"/>
  <c r="I49" i="261" s="1"/>
  <c r="R48" i="210"/>
  <c r="I49" i="260" s="1"/>
  <c r="P48" i="210"/>
  <c r="I49" i="259" s="1"/>
  <c r="N48" i="210"/>
  <c r="I49" i="245" s="1"/>
  <c r="L48" i="210"/>
  <c r="I49" i="244" s="1"/>
  <c r="J48" i="210"/>
  <c r="I49" i="243" s="1"/>
  <c r="H48" i="210"/>
  <c r="I49" i="242" s="1"/>
  <c r="F48" i="210"/>
  <c r="I49" i="241" s="1"/>
  <c r="M53" i="229"/>
  <c r="L53" i="229"/>
  <c r="I53" i="229"/>
  <c r="V46" i="210"/>
  <c r="I47" i="262" s="1"/>
  <c r="T46" i="210"/>
  <c r="I47" i="261" s="1"/>
  <c r="R46" i="210"/>
  <c r="I47" i="260" s="1"/>
  <c r="P46" i="210"/>
  <c r="I47" i="259" s="1"/>
  <c r="N46" i="210"/>
  <c r="I47" i="245" s="1"/>
  <c r="L46" i="210"/>
  <c r="I47" i="244" s="1"/>
  <c r="J46" i="210"/>
  <c r="I47" i="243" s="1"/>
  <c r="H46" i="210"/>
  <c r="I47" i="242" s="1"/>
  <c r="F46" i="210"/>
  <c r="I47" i="241" s="1"/>
  <c r="K42" i="229"/>
  <c r="I46" i="245"/>
  <c r="N31" i="229"/>
  <c r="N26" i="229" s="1"/>
  <c r="M31" i="229"/>
  <c r="T42" i="210" s="1"/>
  <c r="I41" i="261" s="1"/>
  <c r="L31" i="229"/>
  <c r="R42" i="210" s="1"/>
  <c r="I41" i="260" s="1"/>
  <c r="K31" i="229"/>
  <c r="P42" i="210" s="1"/>
  <c r="I41" i="259" s="1"/>
  <c r="J31" i="229"/>
  <c r="N42" i="210" s="1"/>
  <c r="I41" i="245" s="1"/>
  <c r="I31" i="229"/>
  <c r="I26" i="229" s="1"/>
  <c r="H31" i="229"/>
  <c r="H26" i="229" s="1"/>
  <c r="G31" i="229"/>
  <c r="H42" i="210" s="1"/>
  <c r="I41" i="242" s="1"/>
  <c r="F31" i="229"/>
  <c r="F42" i="210" s="1"/>
  <c r="I41" i="241" s="1"/>
  <c r="N22" i="229"/>
  <c r="N15" i="229" s="1"/>
  <c r="M22" i="229"/>
  <c r="T41" i="210" s="1"/>
  <c r="I40" i="261" s="1"/>
  <c r="L22" i="229"/>
  <c r="R41" i="210" s="1"/>
  <c r="I40" i="260" s="1"/>
  <c r="K22" i="229"/>
  <c r="P41" i="210" s="1"/>
  <c r="I40" i="259" s="1"/>
  <c r="J22" i="229"/>
  <c r="N41" i="210" s="1"/>
  <c r="I40" i="245" s="1"/>
  <c r="I22" i="229"/>
  <c r="I15" i="229" s="1"/>
  <c r="H22" i="229"/>
  <c r="H15" i="229" s="1"/>
  <c r="G22" i="229"/>
  <c r="G15" i="229" s="1"/>
  <c r="F22" i="229"/>
  <c r="F41" i="210" s="1"/>
  <c r="I40" i="241" s="1"/>
  <c r="N11" i="229"/>
  <c r="N7" i="229" s="1"/>
  <c r="M11" i="229"/>
  <c r="M7" i="229" s="1"/>
  <c r="L11" i="229"/>
  <c r="L7" i="229" s="1"/>
  <c r="K11" i="229"/>
  <c r="P40" i="210" s="1"/>
  <c r="I39" i="259" s="1"/>
  <c r="J11" i="229"/>
  <c r="N40" i="210" s="1"/>
  <c r="I39" i="245" s="1"/>
  <c r="I11" i="229"/>
  <c r="I7" i="229" s="1"/>
  <c r="H11" i="229"/>
  <c r="H7" i="229" s="1"/>
  <c r="G11" i="229"/>
  <c r="G7" i="229" s="1"/>
  <c r="F11" i="229"/>
  <c r="F40" i="210" s="1"/>
  <c r="I39" i="241" s="1"/>
  <c r="N563" i="208"/>
  <c r="V38" i="210" s="1"/>
  <c r="I36" i="262" s="1"/>
  <c r="M563" i="208"/>
  <c r="T38" i="210" s="1"/>
  <c r="I36" i="261" s="1"/>
  <c r="L563" i="208"/>
  <c r="R38" i="210" s="1"/>
  <c r="I36" i="260" s="1"/>
  <c r="K563" i="208"/>
  <c r="P38" i="210" s="1"/>
  <c r="I36" i="259" s="1"/>
  <c r="J563" i="208"/>
  <c r="N38" i="210" s="1"/>
  <c r="I36" i="245" s="1"/>
  <c r="I563" i="208"/>
  <c r="L38" i="210" s="1"/>
  <c r="I36" i="244" s="1"/>
  <c r="H563" i="208"/>
  <c r="J38" i="210" s="1"/>
  <c r="I36" i="243" s="1"/>
  <c r="G563" i="208"/>
  <c r="H38" i="210" s="1"/>
  <c r="I36" i="242" s="1"/>
  <c r="F563" i="208"/>
  <c r="F38" i="210" s="1"/>
  <c r="I36" i="241" s="1"/>
  <c r="N556" i="208"/>
  <c r="V37" i="210" s="1"/>
  <c r="I35" i="262" s="1"/>
  <c r="M556" i="208"/>
  <c r="T37" i="210" s="1"/>
  <c r="I35" i="261" s="1"/>
  <c r="L556" i="208"/>
  <c r="R37" i="210" s="1"/>
  <c r="I35" i="260" s="1"/>
  <c r="K556" i="208"/>
  <c r="P37" i="210" s="1"/>
  <c r="I35" i="259" s="1"/>
  <c r="J556" i="208"/>
  <c r="N37" i="210" s="1"/>
  <c r="I35" i="245" s="1"/>
  <c r="I556" i="208"/>
  <c r="L37" i="210" s="1"/>
  <c r="I35" i="244" s="1"/>
  <c r="H556" i="208"/>
  <c r="J37" i="210" s="1"/>
  <c r="I35" i="243" s="1"/>
  <c r="G556" i="208"/>
  <c r="H37" i="210" s="1"/>
  <c r="I35" i="242" s="1"/>
  <c r="F556" i="208"/>
  <c r="F37" i="210" s="1"/>
  <c r="I35" i="241" s="1"/>
  <c r="N549" i="208"/>
  <c r="V36" i="210" s="1"/>
  <c r="I34" i="262" s="1"/>
  <c r="M549" i="208"/>
  <c r="T36" i="210" s="1"/>
  <c r="I34" i="261" s="1"/>
  <c r="L549" i="208"/>
  <c r="R36" i="210" s="1"/>
  <c r="I34" i="260" s="1"/>
  <c r="K549" i="208"/>
  <c r="P36" i="210" s="1"/>
  <c r="I34" i="259" s="1"/>
  <c r="J549" i="208"/>
  <c r="N36" i="210" s="1"/>
  <c r="I34" i="245" s="1"/>
  <c r="I549" i="208"/>
  <c r="L36" i="210" s="1"/>
  <c r="I34" i="244" s="1"/>
  <c r="H549" i="208"/>
  <c r="J36" i="210" s="1"/>
  <c r="I34" i="243" s="1"/>
  <c r="G549" i="208"/>
  <c r="H36" i="210" s="1"/>
  <c r="I34" i="242" s="1"/>
  <c r="F549" i="208"/>
  <c r="F36" i="210" s="1"/>
  <c r="I34" i="241" s="1"/>
  <c r="N541" i="208"/>
  <c r="V34" i="210" s="1"/>
  <c r="I33" i="262" s="1"/>
  <c r="M541" i="208"/>
  <c r="T34" i="210" s="1"/>
  <c r="I33" i="261" s="1"/>
  <c r="L541" i="208"/>
  <c r="R34" i="210" s="1"/>
  <c r="I33" i="260" s="1"/>
  <c r="K541" i="208"/>
  <c r="P34" i="210" s="1"/>
  <c r="I33" i="259" s="1"/>
  <c r="J541" i="208"/>
  <c r="N34" i="210" s="1"/>
  <c r="I33" i="245" s="1"/>
  <c r="I541" i="208"/>
  <c r="L34" i="210" s="1"/>
  <c r="I33" i="244" s="1"/>
  <c r="H541" i="208"/>
  <c r="J34" i="210" s="1"/>
  <c r="I33" i="243" s="1"/>
  <c r="G541" i="208"/>
  <c r="H34" i="210" s="1"/>
  <c r="I33" i="242" s="1"/>
  <c r="F541" i="208"/>
  <c r="F34" i="210" s="1"/>
  <c r="I33" i="241" s="1"/>
  <c r="N534" i="208"/>
  <c r="V33" i="210" s="1"/>
  <c r="I32" i="262" s="1"/>
  <c r="M534" i="208"/>
  <c r="T33" i="210" s="1"/>
  <c r="I32" i="261" s="1"/>
  <c r="L534" i="208"/>
  <c r="R33" i="210" s="1"/>
  <c r="I32" i="260" s="1"/>
  <c r="K534" i="208"/>
  <c r="P33" i="210" s="1"/>
  <c r="I32" i="259" s="1"/>
  <c r="J534" i="208"/>
  <c r="N33" i="210" s="1"/>
  <c r="I32" i="245" s="1"/>
  <c r="I534" i="208"/>
  <c r="L33" i="210" s="1"/>
  <c r="I32" i="244" s="1"/>
  <c r="H534" i="208"/>
  <c r="J33" i="210" s="1"/>
  <c r="I32" i="243" s="1"/>
  <c r="G534" i="208"/>
  <c r="H33" i="210" s="1"/>
  <c r="I32" i="242" s="1"/>
  <c r="F534" i="208"/>
  <c r="F33" i="210" s="1"/>
  <c r="I32" i="241" s="1"/>
  <c r="N527" i="208"/>
  <c r="V32" i="210" s="1"/>
  <c r="I31" i="262" s="1"/>
  <c r="M527" i="208"/>
  <c r="T32" i="210" s="1"/>
  <c r="I31" i="261" s="1"/>
  <c r="L527" i="208"/>
  <c r="R32" i="210" s="1"/>
  <c r="I31" i="260" s="1"/>
  <c r="K527" i="208"/>
  <c r="P32" i="210" s="1"/>
  <c r="I31" i="259" s="1"/>
  <c r="J527" i="208"/>
  <c r="N32" i="210" s="1"/>
  <c r="I31" i="245" s="1"/>
  <c r="I527" i="208"/>
  <c r="L32" i="210" s="1"/>
  <c r="I31" i="244" s="1"/>
  <c r="H527" i="208"/>
  <c r="J32" i="210" s="1"/>
  <c r="I31" i="243" s="1"/>
  <c r="G527" i="208"/>
  <c r="H32" i="210" s="1"/>
  <c r="I31" i="242" s="1"/>
  <c r="F527" i="208"/>
  <c r="F32" i="210" s="1"/>
  <c r="I31" i="241" s="1"/>
  <c r="N519" i="208"/>
  <c r="V30" i="210" s="1"/>
  <c r="I30" i="262" s="1"/>
  <c r="M519" i="208"/>
  <c r="T30" i="210" s="1"/>
  <c r="I30" i="261" s="1"/>
  <c r="L519" i="208"/>
  <c r="R30" i="210" s="1"/>
  <c r="I30" i="260" s="1"/>
  <c r="K519" i="208"/>
  <c r="P30" i="210" s="1"/>
  <c r="I30" i="259" s="1"/>
  <c r="J519" i="208"/>
  <c r="N30" i="210" s="1"/>
  <c r="I30" i="245" s="1"/>
  <c r="I519" i="208"/>
  <c r="L30" i="210" s="1"/>
  <c r="I30" i="244" s="1"/>
  <c r="H519" i="208"/>
  <c r="J30" i="210" s="1"/>
  <c r="I30" i="243" s="1"/>
  <c r="G519" i="208"/>
  <c r="H30" i="210" s="1"/>
  <c r="I30" i="242" s="1"/>
  <c r="F519" i="208"/>
  <c r="F30" i="210" s="1"/>
  <c r="I30" i="241" s="1"/>
  <c r="N512" i="208"/>
  <c r="V29" i="210" s="1"/>
  <c r="I29" i="262" s="1"/>
  <c r="M512" i="208"/>
  <c r="T29" i="210" s="1"/>
  <c r="I29" i="261" s="1"/>
  <c r="L512" i="208"/>
  <c r="R29" i="210" s="1"/>
  <c r="I29" i="260" s="1"/>
  <c r="K512" i="208"/>
  <c r="P29" i="210" s="1"/>
  <c r="I29" i="259" s="1"/>
  <c r="J512" i="208"/>
  <c r="N29" i="210" s="1"/>
  <c r="I29" i="245" s="1"/>
  <c r="I512" i="208"/>
  <c r="L29" i="210" s="1"/>
  <c r="I29" i="244" s="1"/>
  <c r="H512" i="208"/>
  <c r="J29" i="210" s="1"/>
  <c r="I29" i="243" s="1"/>
  <c r="G512" i="208"/>
  <c r="H29" i="210" s="1"/>
  <c r="I29" i="242" s="1"/>
  <c r="F512" i="208"/>
  <c r="F29" i="210" s="1"/>
  <c r="I29" i="241" s="1"/>
  <c r="N505" i="208"/>
  <c r="V28" i="210" s="1"/>
  <c r="I28" i="262" s="1"/>
  <c r="M505" i="208"/>
  <c r="T28" i="210" s="1"/>
  <c r="I28" i="261" s="1"/>
  <c r="L505" i="208"/>
  <c r="R28" i="210" s="1"/>
  <c r="I28" i="260" s="1"/>
  <c r="K505" i="208"/>
  <c r="P28" i="210" s="1"/>
  <c r="I28" i="259" s="1"/>
  <c r="J505" i="208"/>
  <c r="N28" i="210" s="1"/>
  <c r="I28" i="245" s="1"/>
  <c r="I505" i="208"/>
  <c r="L28" i="210" s="1"/>
  <c r="I28" i="244" s="1"/>
  <c r="H505" i="208"/>
  <c r="J28" i="210" s="1"/>
  <c r="I28" i="243" s="1"/>
  <c r="G505" i="208"/>
  <c r="H28" i="210" s="1"/>
  <c r="I28" i="242" s="1"/>
  <c r="F505" i="208"/>
  <c r="F28" i="210" s="1"/>
  <c r="I28" i="241" s="1"/>
  <c r="N494" i="208"/>
  <c r="H43" i="262" s="1"/>
  <c r="M494" i="208"/>
  <c r="H43" i="261" s="1"/>
  <c r="L494" i="208"/>
  <c r="H43" i="260" s="1"/>
  <c r="K494" i="208"/>
  <c r="H43" i="259" s="1"/>
  <c r="J494" i="208"/>
  <c r="H43" i="245" s="1"/>
  <c r="I494" i="208"/>
  <c r="H43" i="244" s="1"/>
  <c r="H494" i="208"/>
  <c r="H43" i="243" s="1"/>
  <c r="G494" i="208"/>
  <c r="H43" i="242" s="1"/>
  <c r="F494" i="208"/>
  <c r="H43" i="241" s="1"/>
  <c r="N490" i="208"/>
  <c r="G43" i="262" s="1"/>
  <c r="M490" i="208"/>
  <c r="G43" i="261" s="1"/>
  <c r="L490" i="208"/>
  <c r="G43" i="260" s="1"/>
  <c r="K490" i="208"/>
  <c r="G43" i="259" s="1"/>
  <c r="J490" i="208"/>
  <c r="G43" i="245" s="1"/>
  <c r="I490" i="208"/>
  <c r="G43" i="244" s="1"/>
  <c r="H490" i="208"/>
  <c r="G43" i="243" s="1"/>
  <c r="G490" i="208"/>
  <c r="G43" i="242" s="1"/>
  <c r="F490" i="208"/>
  <c r="G43" i="241" s="1"/>
  <c r="N486" i="208"/>
  <c r="M486" i="208"/>
  <c r="L486" i="208"/>
  <c r="K486" i="208"/>
  <c r="J486" i="208"/>
  <c r="I486" i="208"/>
  <c r="H486" i="208"/>
  <c r="G486" i="208"/>
  <c r="F486" i="208"/>
  <c r="N482" i="208"/>
  <c r="E43" i="262" s="1"/>
  <c r="M482" i="208"/>
  <c r="E43" i="261" s="1"/>
  <c r="L482" i="208"/>
  <c r="E43" i="260" s="1"/>
  <c r="K482" i="208"/>
  <c r="E43" i="259" s="1"/>
  <c r="J482" i="208"/>
  <c r="E43" i="245" s="1"/>
  <c r="I482" i="208"/>
  <c r="E43" i="244" s="1"/>
  <c r="H482" i="208"/>
  <c r="E43" i="243" s="1"/>
  <c r="G482" i="208"/>
  <c r="E43" i="242" s="1"/>
  <c r="F482" i="208"/>
  <c r="E43" i="241" s="1"/>
  <c r="N478" i="208"/>
  <c r="D43" i="262" s="1"/>
  <c r="M478" i="208"/>
  <c r="D43" i="261" s="1"/>
  <c r="L478" i="208"/>
  <c r="D43" i="260" s="1"/>
  <c r="K478" i="208"/>
  <c r="D43" i="259" s="1"/>
  <c r="J478" i="208"/>
  <c r="D43" i="245" s="1"/>
  <c r="I478" i="208"/>
  <c r="D43" i="244" s="1"/>
  <c r="H478" i="208"/>
  <c r="D43" i="243" s="1"/>
  <c r="G478" i="208"/>
  <c r="D43" i="242" s="1"/>
  <c r="F478" i="208"/>
  <c r="D43" i="241" s="1"/>
  <c r="V25" i="210"/>
  <c r="I19" i="262" s="1"/>
  <c r="T25" i="210"/>
  <c r="I19" i="261" s="1"/>
  <c r="R25" i="210"/>
  <c r="I19" i="260" s="1"/>
  <c r="P25" i="210"/>
  <c r="I19" i="259" s="1"/>
  <c r="N25" i="210"/>
  <c r="I19" i="245" s="1"/>
  <c r="L25" i="210"/>
  <c r="I19" i="244" s="1"/>
  <c r="J25" i="210"/>
  <c r="I19" i="243" s="1"/>
  <c r="H25" i="210"/>
  <c r="I19" i="242" s="1"/>
  <c r="F25" i="210"/>
  <c r="I19" i="241" s="1"/>
  <c r="N464" i="208"/>
  <c r="H18" i="262" s="1"/>
  <c r="M464" i="208"/>
  <c r="H18" i="261" s="1"/>
  <c r="L464" i="208"/>
  <c r="H18" i="260" s="1"/>
  <c r="K464" i="208"/>
  <c r="H18" i="259" s="1"/>
  <c r="J464" i="208"/>
  <c r="H18" i="245" s="1"/>
  <c r="I464" i="208"/>
  <c r="H18" i="244" s="1"/>
  <c r="H464" i="208"/>
  <c r="H18" i="243" s="1"/>
  <c r="G464" i="208"/>
  <c r="H18" i="242" s="1"/>
  <c r="F464" i="208"/>
  <c r="H18" i="241" s="1"/>
  <c r="N460" i="208"/>
  <c r="G18" i="262" s="1"/>
  <c r="M460" i="208"/>
  <c r="G18" i="261" s="1"/>
  <c r="L460" i="208"/>
  <c r="G18" i="260" s="1"/>
  <c r="K460" i="208"/>
  <c r="G18" i="259" s="1"/>
  <c r="J460" i="208"/>
  <c r="G18" i="245" s="1"/>
  <c r="I460" i="208"/>
  <c r="G18" i="244" s="1"/>
  <c r="H460" i="208"/>
  <c r="G18" i="243" s="1"/>
  <c r="G460" i="208"/>
  <c r="G18" i="242" s="1"/>
  <c r="F460" i="208"/>
  <c r="G18" i="241" s="1"/>
  <c r="N456" i="208"/>
  <c r="F18" i="262" s="1"/>
  <c r="M456" i="208"/>
  <c r="F18" i="261" s="1"/>
  <c r="L456" i="208"/>
  <c r="F18" i="260" s="1"/>
  <c r="K456" i="208"/>
  <c r="F18" i="259" s="1"/>
  <c r="J456" i="208"/>
  <c r="F18" i="245" s="1"/>
  <c r="I456" i="208"/>
  <c r="F18" i="244" s="1"/>
  <c r="H456" i="208"/>
  <c r="F18" i="243" s="1"/>
  <c r="G456" i="208"/>
  <c r="F18" i="242" s="1"/>
  <c r="F456" i="208"/>
  <c r="F18" i="241" s="1"/>
  <c r="N452" i="208"/>
  <c r="E18" i="262" s="1"/>
  <c r="M452" i="208"/>
  <c r="E18" i="261" s="1"/>
  <c r="L452" i="208"/>
  <c r="E18" i="260" s="1"/>
  <c r="K452" i="208"/>
  <c r="E18" i="259" s="1"/>
  <c r="J452" i="208"/>
  <c r="E18" i="245" s="1"/>
  <c r="I452" i="208"/>
  <c r="E18" i="244" s="1"/>
  <c r="H452" i="208"/>
  <c r="E18" i="243" s="1"/>
  <c r="G452" i="208"/>
  <c r="E18" i="242" s="1"/>
  <c r="F452" i="208"/>
  <c r="E18" i="241" s="1"/>
  <c r="N448" i="208"/>
  <c r="M448" i="208"/>
  <c r="L448" i="208"/>
  <c r="K448" i="208"/>
  <c r="J448" i="208"/>
  <c r="I448" i="208"/>
  <c r="H448" i="208"/>
  <c r="G448" i="208"/>
  <c r="F448" i="208"/>
  <c r="N441" i="208"/>
  <c r="H17" i="262" s="1"/>
  <c r="M441" i="208"/>
  <c r="H17" i="261" s="1"/>
  <c r="L441" i="208"/>
  <c r="H17" i="260" s="1"/>
  <c r="K441" i="208"/>
  <c r="H17" i="259" s="1"/>
  <c r="J441" i="208"/>
  <c r="H17" i="245" s="1"/>
  <c r="I441" i="208"/>
  <c r="H17" i="244" s="1"/>
  <c r="H441" i="208"/>
  <c r="H17" i="243" s="1"/>
  <c r="G441" i="208"/>
  <c r="H17" i="242" s="1"/>
  <c r="F441" i="208"/>
  <c r="H17" i="241" s="1"/>
  <c r="N437" i="208"/>
  <c r="G17" i="262" s="1"/>
  <c r="M437" i="208"/>
  <c r="G17" i="261" s="1"/>
  <c r="L437" i="208"/>
  <c r="G17" i="260" s="1"/>
  <c r="K437" i="208"/>
  <c r="G17" i="259" s="1"/>
  <c r="J437" i="208"/>
  <c r="G17" i="245" s="1"/>
  <c r="I437" i="208"/>
  <c r="G17" i="244" s="1"/>
  <c r="H437" i="208"/>
  <c r="G17" i="243" s="1"/>
  <c r="G437" i="208"/>
  <c r="G17" i="242" s="1"/>
  <c r="F437" i="208"/>
  <c r="G17" i="241" s="1"/>
  <c r="N433" i="208"/>
  <c r="F17" i="262" s="1"/>
  <c r="M433" i="208"/>
  <c r="F17" i="261" s="1"/>
  <c r="L433" i="208"/>
  <c r="F17" i="260" s="1"/>
  <c r="K433" i="208"/>
  <c r="F17" i="259" s="1"/>
  <c r="J433" i="208"/>
  <c r="F17" i="245" s="1"/>
  <c r="I433" i="208"/>
  <c r="F17" i="244" s="1"/>
  <c r="H433" i="208"/>
  <c r="F17" i="243" s="1"/>
  <c r="G433" i="208"/>
  <c r="F17" i="242" s="1"/>
  <c r="F433" i="208"/>
  <c r="F17" i="241" s="1"/>
  <c r="N429" i="208"/>
  <c r="E17" i="262" s="1"/>
  <c r="M429" i="208"/>
  <c r="E17" i="261" s="1"/>
  <c r="L429" i="208"/>
  <c r="E17" i="260" s="1"/>
  <c r="K429" i="208"/>
  <c r="E17" i="259" s="1"/>
  <c r="J429" i="208"/>
  <c r="E17" i="245" s="1"/>
  <c r="I429" i="208"/>
  <c r="E17" i="244" s="1"/>
  <c r="H429" i="208"/>
  <c r="E17" i="243" s="1"/>
  <c r="G429" i="208"/>
  <c r="E17" i="242" s="1"/>
  <c r="F429" i="208"/>
  <c r="E17" i="241" s="1"/>
  <c r="N425" i="208"/>
  <c r="M425" i="208"/>
  <c r="L425" i="208"/>
  <c r="K425" i="208"/>
  <c r="J425" i="208"/>
  <c r="I425" i="208"/>
  <c r="H425" i="208"/>
  <c r="G425" i="208"/>
  <c r="F425" i="208"/>
  <c r="N418" i="208"/>
  <c r="H44" i="262" s="1"/>
  <c r="M418" i="208"/>
  <c r="H44" i="261" s="1"/>
  <c r="L418" i="208"/>
  <c r="H44" i="260" s="1"/>
  <c r="K418" i="208"/>
  <c r="H44" i="259" s="1"/>
  <c r="J418" i="208"/>
  <c r="H44" i="245" s="1"/>
  <c r="I418" i="208"/>
  <c r="H44" i="244" s="1"/>
  <c r="H418" i="208"/>
  <c r="H44" i="243" s="1"/>
  <c r="G418" i="208"/>
  <c r="H44" i="242" s="1"/>
  <c r="F418" i="208"/>
  <c r="H44" i="241" s="1"/>
  <c r="N414" i="208"/>
  <c r="G44" i="262" s="1"/>
  <c r="M414" i="208"/>
  <c r="G44" i="261" s="1"/>
  <c r="L414" i="208"/>
  <c r="G44" i="260" s="1"/>
  <c r="K414" i="208"/>
  <c r="G44" i="259" s="1"/>
  <c r="J414" i="208"/>
  <c r="G44" i="245" s="1"/>
  <c r="I414" i="208"/>
  <c r="G44" i="244" s="1"/>
  <c r="H414" i="208"/>
  <c r="G44" i="243" s="1"/>
  <c r="G414" i="208"/>
  <c r="G44" i="242" s="1"/>
  <c r="F414" i="208"/>
  <c r="G44" i="241" s="1"/>
  <c r="N410" i="208"/>
  <c r="F44" i="262" s="1"/>
  <c r="M410" i="208"/>
  <c r="F44" i="261" s="1"/>
  <c r="L410" i="208"/>
  <c r="F44" i="260" s="1"/>
  <c r="K410" i="208"/>
  <c r="F44" i="259" s="1"/>
  <c r="J410" i="208"/>
  <c r="F44" i="245" s="1"/>
  <c r="I410" i="208"/>
  <c r="F44" i="244" s="1"/>
  <c r="H410" i="208"/>
  <c r="F44" i="243" s="1"/>
  <c r="G410" i="208"/>
  <c r="F44" i="242" s="1"/>
  <c r="F410" i="208"/>
  <c r="F44" i="241" s="1"/>
  <c r="N406" i="208"/>
  <c r="E44" i="262" s="1"/>
  <c r="M406" i="208"/>
  <c r="E44" i="261" s="1"/>
  <c r="L406" i="208"/>
  <c r="E44" i="260" s="1"/>
  <c r="K406" i="208"/>
  <c r="E44" i="259" s="1"/>
  <c r="J406" i="208"/>
  <c r="E44" i="245" s="1"/>
  <c r="I406" i="208"/>
  <c r="E44" i="244" s="1"/>
  <c r="H406" i="208"/>
  <c r="E44" i="243" s="1"/>
  <c r="G406" i="208"/>
  <c r="E44" i="242" s="1"/>
  <c r="F406" i="208"/>
  <c r="E44" i="241" s="1"/>
  <c r="N402" i="208"/>
  <c r="M402" i="208"/>
  <c r="L402" i="208"/>
  <c r="K402" i="208"/>
  <c r="J402" i="208"/>
  <c r="I402" i="208"/>
  <c r="H402" i="208"/>
  <c r="G402" i="208"/>
  <c r="F402" i="208"/>
  <c r="N395" i="208"/>
  <c r="H16" i="262" s="1"/>
  <c r="M395" i="208"/>
  <c r="H16" i="261" s="1"/>
  <c r="L395" i="208"/>
  <c r="H16" i="260" s="1"/>
  <c r="K395" i="208"/>
  <c r="H16" i="259" s="1"/>
  <c r="J395" i="208"/>
  <c r="H16" i="245" s="1"/>
  <c r="I395" i="208"/>
  <c r="H16" i="244" s="1"/>
  <c r="H395" i="208"/>
  <c r="H16" i="243" s="1"/>
  <c r="G395" i="208"/>
  <c r="H16" i="242" s="1"/>
  <c r="F395" i="208"/>
  <c r="H16" i="241" s="1"/>
  <c r="N391" i="208"/>
  <c r="G16" i="262" s="1"/>
  <c r="M391" i="208"/>
  <c r="G16" i="261" s="1"/>
  <c r="L391" i="208"/>
  <c r="G16" i="260" s="1"/>
  <c r="K391" i="208"/>
  <c r="G16" i="259" s="1"/>
  <c r="J391" i="208"/>
  <c r="G16" i="245" s="1"/>
  <c r="I391" i="208"/>
  <c r="G16" i="244" s="1"/>
  <c r="H391" i="208"/>
  <c r="G16" i="243" s="1"/>
  <c r="G391" i="208"/>
  <c r="G16" i="242" s="1"/>
  <c r="F391" i="208"/>
  <c r="G16" i="241" s="1"/>
  <c r="N387" i="208"/>
  <c r="F16" i="262" s="1"/>
  <c r="M387" i="208"/>
  <c r="F16" i="261" s="1"/>
  <c r="L387" i="208"/>
  <c r="F16" i="260" s="1"/>
  <c r="K387" i="208"/>
  <c r="F16" i="259" s="1"/>
  <c r="J387" i="208"/>
  <c r="F16" i="245" s="1"/>
  <c r="I387" i="208"/>
  <c r="F16" i="244" s="1"/>
  <c r="H387" i="208"/>
  <c r="F16" i="243" s="1"/>
  <c r="G387" i="208"/>
  <c r="F16" i="242" s="1"/>
  <c r="F387" i="208"/>
  <c r="F16" i="241" s="1"/>
  <c r="N383" i="208"/>
  <c r="E16" i="262" s="1"/>
  <c r="M383" i="208"/>
  <c r="E16" i="261" s="1"/>
  <c r="L383" i="208"/>
  <c r="E16" i="260" s="1"/>
  <c r="K383" i="208"/>
  <c r="E16" i="259" s="1"/>
  <c r="J383" i="208"/>
  <c r="E16" i="245" s="1"/>
  <c r="I383" i="208"/>
  <c r="E16" i="244" s="1"/>
  <c r="H383" i="208"/>
  <c r="E16" i="243" s="1"/>
  <c r="G383" i="208"/>
  <c r="E16" i="242" s="1"/>
  <c r="F383" i="208"/>
  <c r="E16" i="241" s="1"/>
  <c r="N379" i="208"/>
  <c r="M379" i="208"/>
  <c r="L379" i="208"/>
  <c r="K379" i="208"/>
  <c r="J379" i="208"/>
  <c r="I379" i="208"/>
  <c r="H379" i="208"/>
  <c r="G379" i="208"/>
  <c r="F379" i="208"/>
  <c r="N372" i="208"/>
  <c r="H15" i="262" s="1"/>
  <c r="M372" i="208"/>
  <c r="H15" i="261" s="1"/>
  <c r="L372" i="208"/>
  <c r="H15" i="260" s="1"/>
  <c r="K372" i="208"/>
  <c r="H15" i="259" s="1"/>
  <c r="J372" i="208"/>
  <c r="H15" i="245" s="1"/>
  <c r="I372" i="208"/>
  <c r="H15" i="244" s="1"/>
  <c r="H372" i="208"/>
  <c r="H15" i="243" s="1"/>
  <c r="G372" i="208"/>
  <c r="H15" i="242" s="1"/>
  <c r="F372" i="208"/>
  <c r="H15" i="241" s="1"/>
  <c r="N368" i="208"/>
  <c r="G15" i="262" s="1"/>
  <c r="M368" i="208"/>
  <c r="G15" i="261" s="1"/>
  <c r="L368" i="208"/>
  <c r="G15" i="260" s="1"/>
  <c r="K368" i="208"/>
  <c r="G15" i="259" s="1"/>
  <c r="J368" i="208"/>
  <c r="G15" i="245" s="1"/>
  <c r="I368" i="208"/>
  <c r="G15" i="244" s="1"/>
  <c r="H368" i="208"/>
  <c r="G15" i="243" s="1"/>
  <c r="G368" i="208"/>
  <c r="G15" i="242" s="1"/>
  <c r="F368" i="208"/>
  <c r="G15" i="241" s="1"/>
  <c r="N364" i="208"/>
  <c r="F15" i="262" s="1"/>
  <c r="M364" i="208"/>
  <c r="F15" i="261" s="1"/>
  <c r="L364" i="208"/>
  <c r="F15" i="260" s="1"/>
  <c r="K364" i="208"/>
  <c r="F15" i="259" s="1"/>
  <c r="J364" i="208"/>
  <c r="F15" i="245" s="1"/>
  <c r="I364" i="208"/>
  <c r="F15" i="244" s="1"/>
  <c r="H364" i="208"/>
  <c r="F15" i="243" s="1"/>
  <c r="G364" i="208"/>
  <c r="F15" i="242" s="1"/>
  <c r="F364" i="208"/>
  <c r="F15" i="241" s="1"/>
  <c r="N360" i="208"/>
  <c r="E15" i="262" s="1"/>
  <c r="M360" i="208"/>
  <c r="E15" i="261" s="1"/>
  <c r="L360" i="208"/>
  <c r="E15" i="260" s="1"/>
  <c r="K360" i="208"/>
  <c r="E15" i="259" s="1"/>
  <c r="J360" i="208"/>
  <c r="E15" i="245" s="1"/>
  <c r="I360" i="208"/>
  <c r="E15" i="244" s="1"/>
  <c r="H360" i="208"/>
  <c r="E15" i="243" s="1"/>
  <c r="G360" i="208"/>
  <c r="E15" i="242" s="1"/>
  <c r="F360" i="208"/>
  <c r="E15" i="241" s="1"/>
  <c r="N356" i="208"/>
  <c r="M356" i="208"/>
  <c r="L356" i="208"/>
  <c r="K356" i="208"/>
  <c r="J356" i="208"/>
  <c r="I356" i="208"/>
  <c r="H356" i="208"/>
  <c r="G356" i="208"/>
  <c r="F356" i="208"/>
  <c r="V19" i="210"/>
  <c r="I24" i="262" s="1"/>
  <c r="T19" i="210"/>
  <c r="I24" i="261" s="1"/>
  <c r="R19" i="210"/>
  <c r="I24" i="260" s="1"/>
  <c r="P19" i="210"/>
  <c r="I24" i="259" s="1"/>
  <c r="N19" i="210"/>
  <c r="I24" i="245" s="1"/>
  <c r="L19" i="210"/>
  <c r="I24" i="244" s="1"/>
  <c r="J19" i="210"/>
  <c r="I24" i="243" s="1"/>
  <c r="H19" i="210"/>
  <c r="I24" i="242" s="1"/>
  <c r="F19" i="210"/>
  <c r="I24" i="241" s="1"/>
  <c r="N337" i="208"/>
  <c r="H13" i="262" s="1"/>
  <c r="M337" i="208"/>
  <c r="H13" i="261" s="1"/>
  <c r="L337" i="208"/>
  <c r="H13" i="260" s="1"/>
  <c r="K337" i="208"/>
  <c r="H13" i="259" s="1"/>
  <c r="J337" i="208"/>
  <c r="H13" i="245" s="1"/>
  <c r="I337" i="208"/>
  <c r="H13" i="244" s="1"/>
  <c r="H337" i="208"/>
  <c r="H13" i="243" s="1"/>
  <c r="G337" i="208"/>
  <c r="H13" i="242" s="1"/>
  <c r="F337" i="208"/>
  <c r="H13" i="241" s="1"/>
  <c r="N333" i="208"/>
  <c r="G13" i="262" s="1"/>
  <c r="M333" i="208"/>
  <c r="G13" i="261" s="1"/>
  <c r="L333" i="208"/>
  <c r="G13" i="260" s="1"/>
  <c r="K333" i="208"/>
  <c r="G13" i="259" s="1"/>
  <c r="J333" i="208"/>
  <c r="G13" i="245" s="1"/>
  <c r="I333" i="208"/>
  <c r="G13" i="244" s="1"/>
  <c r="H333" i="208"/>
  <c r="G13" i="243" s="1"/>
  <c r="G333" i="208"/>
  <c r="G13" i="242" s="1"/>
  <c r="F333" i="208"/>
  <c r="G13" i="241" s="1"/>
  <c r="N329" i="208"/>
  <c r="F13" i="262" s="1"/>
  <c r="M329" i="208"/>
  <c r="F13" i="261" s="1"/>
  <c r="L329" i="208"/>
  <c r="F13" i="260" s="1"/>
  <c r="K329" i="208"/>
  <c r="F13" i="259" s="1"/>
  <c r="J329" i="208"/>
  <c r="F13" i="245" s="1"/>
  <c r="I329" i="208"/>
  <c r="F13" i="244" s="1"/>
  <c r="H329" i="208"/>
  <c r="F13" i="243" s="1"/>
  <c r="G329" i="208"/>
  <c r="F13" i="242" s="1"/>
  <c r="F329" i="208"/>
  <c r="F13" i="241" s="1"/>
  <c r="N325" i="208"/>
  <c r="E13" i="262" s="1"/>
  <c r="M325" i="208"/>
  <c r="E13" i="261" s="1"/>
  <c r="L325" i="208"/>
  <c r="E13" i="260" s="1"/>
  <c r="K325" i="208"/>
  <c r="E13" i="259" s="1"/>
  <c r="J325" i="208"/>
  <c r="E13" i="245" s="1"/>
  <c r="I325" i="208"/>
  <c r="E13" i="244" s="1"/>
  <c r="H325" i="208"/>
  <c r="E13" i="243" s="1"/>
  <c r="G325" i="208"/>
  <c r="E13" i="242" s="1"/>
  <c r="F325" i="208"/>
  <c r="E13" i="241" s="1"/>
  <c r="N321" i="208"/>
  <c r="M321" i="208"/>
  <c r="L321" i="208"/>
  <c r="K321" i="208"/>
  <c r="J321" i="208"/>
  <c r="I321" i="208"/>
  <c r="H321" i="208"/>
  <c r="G321" i="208"/>
  <c r="F321" i="208"/>
  <c r="N314" i="208"/>
  <c r="H12" i="262" s="1"/>
  <c r="M314" i="208"/>
  <c r="H12" i="261" s="1"/>
  <c r="L314" i="208"/>
  <c r="H12" i="260" s="1"/>
  <c r="K314" i="208"/>
  <c r="H12" i="259" s="1"/>
  <c r="J314" i="208"/>
  <c r="H12" i="245" s="1"/>
  <c r="I314" i="208"/>
  <c r="H12" i="244" s="1"/>
  <c r="H314" i="208"/>
  <c r="H12" i="243" s="1"/>
  <c r="G314" i="208"/>
  <c r="H12" i="242" s="1"/>
  <c r="F314" i="208"/>
  <c r="H12" i="241" s="1"/>
  <c r="N310" i="208"/>
  <c r="G12" i="262" s="1"/>
  <c r="M310" i="208"/>
  <c r="G12" i="261" s="1"/>
  <c r="L310" i="208"/>
  <c r="G12" i="260" s="1"/>
  <c r="K310" i="208"/>
  <c r="G12" i="259" s="1"/>
  <c r="J310" i="208"/>
  <c r="G12" i="245" s="1"/>
  <c r="I310" i="208"/>
  <c r="G12" i="244" s="1"/>
  <c r="H310" i="208"/>
  <c r="G12" i="243" s="1"/>
  <c r="G310" i="208"/>
  <c r="G12" i="242" s="1"/>
  <c r="F310" i="208"/>
  <c r="G12" i="241" s="1"/>
  <c r="N306" i="208"/>
  <c r="F12" i="262" s="1"/>
  <c r="M306" i="208"/>
  <c r="F12" i="261" s="1"/>
  <c r="L306" i="208"/>
  <c r="F12" i="260" s="1"/>
  <c r="K306" i="208"/>
  <c r="F12" i="259" s="1"/>
  <c r="J306" i="208"/>
  <c r="F12" i="245" s="1"/>
  <c r="I306" i="208"/>
  <c r="F12" i="244" s="1"/>
  <c r="H306" i="208"/>
  <c r="F12" i="243" s="1"/>
  <c r="G306" i="208"/>
  <c r="F12" i="242" s="1"/>
  <c r="F306" i="208"/>
  <c r="F12" i="241" s="1"/>
  <c r="N302" i="208"/>
  <c r="E12" i="262" s="1"/>
  <c r="M302" i="208"/>
  <c r="E12" i="261" s="1"/>
  <c r="L302" i="208"/>
  <c r="E12" i="260" s="1"/>
  <c r="K302" i="208"/>
  <c r="E12" i="259" s="1"/>
  <c r="J302" i="208"/>
  <c r="E12" i="245" s="1"/>
  <c r="I302" i="208"/>
  <c r="E12" i="244" s="1"/>
  <c r="H302" i="208"/>
  <c r="E12" i="243" s="1"/>
  <c r="G302" i="208"/>
  <c r="E12" i="242" s="1"/>
  <c r="F302" i="208"/>
  <c r="E12" i="241" s="1"/>
  <c r="N298" i="208"/>
  <c r="M298" i="208"/>
  <c r="L298" i="208"/>
  <c r="K298" i="208"/>
  <c r="J298" i="208"/>
  <c r="I298" i="208"/>
  <c r="H298" i="208"/>
  <c r="G298" i="208"/>
  <c r="F298" i="208"/>
  <c r="V16" i="210"/>
  <c r="I25" i="262" s="1"/>
  <c r="T16" i="210"/>
  <c r="I25" i="261" s="1"/>
  <c r="R16" i="210"/>
  <c r="I25" i="260" s="1"/>
  <c r="P16" i="210"/>
  <c r="I25" i="259" s="1"/>
  <c r="N16" i="210"/>
  <c r="I25" i="245" s="1"/>
  <c r="L16" i="210"/>
  <c r="I25" i="244" s="1"/>
  <c r="J16" i="210"/>
  <c r="I25" i="243" s="1"/>
  <c r="H16" i="210"/>
  <c r="I25" i="242" s="1"/>
  <c r="F16" i="210"/>
  <c r="I25" i="241" s="1"/>
  <c r="N279" i="208"/>
  <c r="H42" i="262" s="1"/>
  <c r="M279" i="208"/>
  <c r="H42" i="261" s="1"/>
  <c r="L279" i="208"/>
  <c r="H42" i="260" s="1"/>
  <c r="K279" i="208"/>
  <c r="H42" i="259" s="1"/>
  <c r="J279" i="208"/>
  <c r="H42" i="245" s="1"/>
  <c r="I279" i="208"/>
  <c r="H42" i="244" s="1"/>
  <c r="H279" i="208"/>
  <c r="H42" i="243" s="1"/>
  <c r="G279" i="208"/>
  <c r="H42" i="242" s="1"/>
  <c r="F279" i="208"/>
  <c r="H42" i="241" s="1"/>
  <c r="N275" i="208"/>
  <c r="G42" i="262" s="1"/>
  <c r="M275" i="208"/>
  <c r="G42" i="261" s="1"/>
  <c r="L275" i="208"/>
  <c r="G42" i="260" s="1"/>
  <c r="K275" i="208"/>
  <c r="G42" i="259" s="1"/>
  <c r="J275" i="208"/>
  <c r="G42" i="245" s="1"/>
  <c r="I275" i="208"/>
  <c r="G42" i="244" s="1"/>
  <c r="H275" i="208"/>
  <c r="G42" i="243" s="1"/>
  <c r="G275" i="208"/>
  <c r="G42" i="242" s="1"/>
  <c r="F275" i="208"/>
  <c r="G42" i="241" s="1"/>
  <c r="N271" i="208"/>
  <c r="F42" i="262" s="1"/>
  <c r="M271" i="208"/>
  <c r="F42" i="261" s="1"/>
  <c r="L271" i="208"/>
  <c r="F42" i="260" s="1"/>
  <c r="K271" i="208"/>
  <c r="F42" i="259" s="1"/>
  <c r="J271" i="208"/>
  <c r="F42" i="245" s="1"/>
  <c r="I271" i="208"/>
  <c r="F42" i="244" s="1"/>
  <c r="H271" i="208"/>
  <c r="F42" i="243" s="1"/>
  <c r="G271" i="208"/>
  <c r="F42" i="242" s="1"/>
  <c r="F271" i="208"/>
  <c r="F42" i="241" s="1"/>
  <c r="N267" i="208"/>
  <c r="E42" i="262" s="1"/>
  <c r="M267" i="208"/>
  <c r="E42" i="261" s="1"/>
  <c r="L267" i="208"/>
  <c r="E42" i="260" s="1"/>
  <c r="K267" i="208"/>
  <c r="E42" i="259" s="1"/>
  <c r="J267" i="208"/>
  <c r="E42" i="245" s="1"/>
  <c r="I267" i="208"/>
  <c r="E42" i="244" s="1"/>
  <c r="H267" i="208"/>
  <c r="E42" i="243" s="1"/>
  <c r="G267" i="208"/>
  <c r="E42" i="242" s="1"/>
  <c r="F267" i="208"/>
  <c r="E42" i="241" s="1"/>
  <c r="N263" i="208"/>
  <c r="M263" i="208"/>
  <c r="L263" i="208"/>
  <c r="K263" i="208"/>
  <c r="J263" i="208"/>
  <c r="I263" i="208"/>
  <c r="H263" i="208"/>
  <c r="G263" i="208"/>
  <c r="F263" i="208"/>
  <c r="N256" i="208"/>
  <c r="H22" i="262" s="1"/>
  <c r="M256" i="208"/>
  <c r="H22" i="261" s="1"/>
  <c r="L256" i="208"/>
  <c r="H22" i="260" s="1"/>
  <c r="K256" i="208"/>
  <c r="H22" i="259" s="1"/>
  <c r="J256" i="208"/>
  <c r="H22" i="245" s="1"/>
  <c r="I256" i="208"/>
  <c r="H22" i="244" s="1"/>
  <c r="H256" i="208"/>
  <c r="H22" i="243" s="1"/>
  <c r="G256" i="208"/>
  <c r="H22" i="242" s="1"/>
  <c r="F256" i="208"/>
  <c r="H22" i="241" s="1"/>
  <c r="N252" i="208"/>
  <c r="G22" i="262" s="1"/>
  <c r="M252" i="208"/>
  <c r="G22" i="261" s="1"/>
  <c r="L252" i="208"/>
  <c r="G22" i="260" s="1"/>
  <c r="K252" i="208"/>
  <c r="G22" i="259" s="1"/>
  <c r="J252" i="208"/>
  <c r="G22" i="245" s="1"/>
  <c r="I252" i="208"/>
  <c r="G22" i="244" s="1"/>
  <c r="H252" i="208"/>
  <c r="G22" i="243" s="1"/>
  <c r="G252" i="208"/>
  <c r="G22" i="242" s="1"/>
  <c r="F252" i="208"/>
  <c r="G22" i="241" s="1"/>
  <c r="N248" i="208"/>
  <c r="F22" i="262" s="1"/>
  <c r="M248" i="208"/>
  <c r="F22" i="261" s="1"/>
  <c r="L248" i="208"/>
  <c r="F22" i="260" s="1"/>
  <c r="K248" i="208"/>
  <c r="F22" i="259" s="1"/>
  <c r="J248" i="208"/>
  <c r="F22" i="245" s="1"/>
  <c r="I248" i="208"/>
  <c r="F22" i="244" s="1"/>
  <c r="H248" i="208"/>
  <c r="F22" i="243" s="1"/>
  <c r="G248" i="208"/>
  <c r="F22" i="242" s="1"/>
  <c r="F248" i="208"/>
  <c r="F22" i="241" s="1"/>
  <c r="N244" i="208"/>
  <c r="E22" i="262" s="1"/>
  <c r="M244" i="208"/>
  <c r="E22" i="261" s="1"/>
  <c r="L244" i="208"/>
  <c r="E22" i="260" s="1"/>
  <c r="K244" i="208"/>
  <c r="E22" i="259" s="1"/>
  <c r="J244" i="208"/>
  <c r="E22" i="245" s="1"/>
  <c r="I244" i="208"/>
  <c r="E22" i="244" s="1"/>
  <c r="H244" i="208"/>
  <c r="E22" i="243" s="1"/>
  <c r="G244" i="208"/>
  <c r="E22" i="242" s="1"/>
  <c r="F244" i="208"/>
  <c r="E22" i="241" s="1"/>
  <c r="N240" i="208"/>
  <c r="M240" i="208"/>
  <c r="L240" i="208"/>
  <c r="K240" i="208"/>
  <c r="J240" i="208"/>
  <c r="I240" i="208"/>
  <c r="H240" i="208"/>
  <c r="G240" i="208"/>
  <c r="F240" i="208"/>
  <c r="N233" i="208"/>
  <c r="H23" i="262" s="1"/>
  <c r="M233" i="208"/>
  <c r="H23" i="261" s="1"/>
  <c r="L233" i="208"/>
  <c r="H23" i="260" s="1"/>
  <c r="K233" i="208"/>
  <c r="H23" i="259" s="1"/>
  <c r="J233" i="208"/>
  <c r="H23" i="245" s="1"/>
  <c r="I233" i="208"/>
  <c r="H23" i="244" s="1"/>
  <c r="H233" i="208"/>
  <c r="H23" i="243" s="1"/>
  <c r="G233" i="208"/>
  <c r="H23" i="242" s="1"/>
  <c r="F233" i="208"/>
  <c r="H23" i="241" s="1"/>
  <c r="N229" i="208"/>
  <c r="G23" i="262" s="1"/>
  <c r="M229" i="208"/>
  <c r="G23" i="261" s="1"/>
  <c r="L229" i="208"/>
  <c r="G23" i="260" s="1"/>
  <c r="K229" i="208"/>
  <c r="G23" i="259" s="1"/>
  <c r="J229" i="208"/>
  <c r="G23" i="245" s="1"/>
  <c r="I229" i="208"/>
  <c r="G23" i="244" s="1"/>
  <c r="H229" i="208"/>
  <c r="G23" i="243" s="1"/>
  <c r="G229" i="208"/>
  <c r="G23" i="242" s="1"/>
  <c r="F229" i="208"/>
  <c r="G23" i="241" s="1"/>
  <c r="N225" i="208"/>
  <c r="F23" i="262" s="1"/>
  <c r="M225" i="208"/>
  <c r="F23" i="261" s="1"/>
  <c r="L225" i="208"/>
  <c r="F23" i="260" s="1"/>
  <c r="K225" i="208"/>
  <c r="F23" i="259" s="1"/>
  <c r="J225" i="208"/>
  <c r="F23" i="245" s="1"/>
  <c r="I225" i="208"/>
  <c r="F23" i="244" s="1"/>
  <c r="H225" i="208"/>
  <c r="F23" i="243" s="1"/>
  <c r="G225" i="208"/>
  <c r="F23" i="242" s="1"/>
  <c r="F225" i="208"/>
  <c r="F23" i="241" s="1"/>
  <c r="N221" i="208"/>
  <c r="E23" i="262" s="1"/>
  <c r="M221" i="208"/>
  <c r="E23" i="261" s="1"/>
  <c r="L221" i="208"/>
  <c r="E23" i="260" s="1"/>
  <c r="K221" i="208"/>
  <c r="E23" i="259" s="1"/>
  <c r="J221" i="208"/>
  <c r="E23" i="245" s="1"/>
  <c r="I221" i="208"/>
  <c r="E23" i="244" s="1"/>
  <c r="H221" i="208"/>
  <c r="E23" i="243" s="1"/>
  <c r="G221" i="208"/>
  <c r="E23" i="242" s="1"/>
  <c r="F221" i="208"/>
  <c r="E23" i="241" s="1"/>
  <c r="N217" i="208"/>
  <c r="M217" i="208"/>
  <c r="L217" i="208"/>
  <c r="K217" i="208"/>
  <c r="J217" i="208"/>
  <c r="I217" i="208"/>
  <c r="H217" i="208"/>
  <c r="G217" i="208"/>
  <c r="F217" i="208"/>
  <c r="N141" i="208"/>
  <c r="H8" i="262" s="1"/>
  <c r="M141" i="208"/>
  <c r="H8" i="261" s="1"/>
  <c r="L141" i="208"/>
  <c r="H8" i="260" s="1"/>
  <c r="K141" i="208"/>
  <c r="H8" i="259" s="1"/>
  <c r="J141" i="208"/>
  <c r="H8" i="245" s="1"/>
  <c r="I141" i="208"/>
  <c r="H8" i="244" s="1"/>
  <c r="H141" i="208"/>
  <c r="H8" i="243" s="1"/>
  <c r="G141" i="208"/>
  <c r="H8" i="242" s="1"/>
  <c r="F141" i="208"/>
  <c r="H8" i="241" s="1"/>
  <c r="N137" i="208"/>
  <c r="G8" i="262" s="1"/>
  <c r="M137" i="208"/>
  <c r="G8" i="261" s="1"/>
  <c r="L137" i="208"/>
  <c r="G8" i="260" s="1"/>
  <c r="K137" i="208"/>
  <c r="G8" i="259" s="1"/>
  <c r="J137" i="208"/>
  <c r="G8" i="245" s="1"/>
  <c r="I137" i="208"/>
  <c r="G8" i="244" s="1"/>
  <c r="H137" i="208"/>
  <c r="G8" i="243" s="1"/>
  <c r="G137" i="208"/>
  <c r="G8" i="242" s="1"/>
  <c r="F137" i="208"/>
  <c r="G8" i="241" s="1"/>
  <c r="N133" i="208"/>
  <c r="F8" i="262" s="1"/>
  <c r="M133" i="208"/>
  <c r="F8" i="261" s="1"/>
  <c r="L133" i="208"/>
  <c r="F8" i="260" s="1"/>
  <c r="K133" i="208"/>
  <c r="F8" i="259" s="1"/>
  <c r="J133" i="208"/>
  <c r="F8" i="245" s="1"/>
  <c r="I133" i="208"/>
  <c r="F8" i="244" s="1"/>
  <c r="H133" i="208"/>
  <c r="F8" i="243" s="1"/>
  <c r="G133" i="208"/>
  <c r="F8" i="242" s="1"/>
  <c r="F133" i="208"/>
  <c r="F8" i="241" s="1"/>
  <c r="N129" i="208"/>
  <c r="E8" i="262" s="1"/>
  <c r="M129" i="208"/>
  <c r="E8" i="261" s="1"/>
  <c r="L129" i="208"/>
  <c r="E8" i="260" s="1"/>
  <c r="K129" i="208"/>
  <c r="E8" i="259" s="1"/>
  <c r="J129" i="208"/>
  <c r="E8" i="245" s="1"/>
  <c r="I129" i="208"/>
  <c r="E8" i="244" s="1"/>
  <c r="H129" i="208"/>
  <c r="E8" i="243" s="1"/>
  <c r="G129" i="208"/>
  <c r="E8" i="242" s="1"/>
  <c r="F129" i="208"/>
  <c r="E8" i="241" s="1"/>
  <c r="N125" i="208"/>
  <c r="M125" i="208"/>
  <c r="L125" i="208"/>
  <c r="K125" i="208"/>
  <c r="J125" i="208"/>
  <c r="I125" i="208"/>
  <c r="H125" i="208"/>
  <c r="G125" i="208"/>
  <c r="F125" i="208"/>
  <c r="N118" i="208"/>
  <c r="H7" i="262" s="1"/>
  <c r="M118" i="208"/>
  <c r="H7" i="261" s="1"/>
  <c r="L118" i="208"/>
  <c r="H7" i="260" s="1"/>
  <c r="K118" i="208"/>
  <c r="H7" i="259" s="1"/>
  <c r="J118" i="208"/>
  <c r="H7" i="245" s="1"/>
  <c r="I118" i="208"/>
  <c r="H7" i="244" s="1"/>
  <c r="H118" i="208"/>
  <c r="H7" i="243" s="1"/>
  <c r="G118" i="208"/>
  <c r="H7" i="242" s="1"/>
  <c r="F118" i="208"/>
  <c r="H7" i="241" s="1"/>
  <c r="N114" i="208"/>
  <c r="G7" i="262" s="1"/>
  <c r="M114" i="208"/>
  <c r="G7" i="261" s="1"/>
  <c r="L114" i="208"/>
  <c r="G7" i="260" s="1"/>
  <c r="K114" i="208"/>
  <c r="G7" i="259" s="1"/>
  <c r="J114" i="208"/>
  <c r="G7" i="245" s="1"/>
  <c r="I114" i="208"/>
  <c r="G7" i="244" s="1"/>
  <c r="H114" i="208"/>
  <c r="G7" i="243" s="1"/>
  <c r="G114" i="208"/>
  <c r="G7" i="242" s="1"/>
  <c r="F114" i="208"/>
  <c r="G7" i="241" s="1"/>
  <c r="N110" i="208"/>
  <c r="F7" i="262" s="1"/>
  <c r="M110" i="208"/>
  <c r="F7" i="261" s="1"/>
  <c r="L110" i="208"/>
  <c r="F7" i="260" s="1"/>
  <c r="K110" i="208"/>
  <c r="F7" i="259" s="1"/>
  <c r="J110" i="208"/>
  <c r="F7" i="245" s="1"/>
  <c r="I110" i="208"/>
  <c r="F7" i="244" s="1"/>
  <c r="H110" i="208"/>
  <c r="F7" i="243" s="1"/>
  <c r="G110" i="208"/>
  <c r="F7" i="242" s="1"/>
  <c r="F110" i="208"/>
  <c r="F7" i="241" s="1"/>
  <c r="N106" i="208"/>
  <c r="E7" i="262" s="1"/>
  <c r="M106" i="208"/>
  <c r="E7" i="261" s="1"/>
  <c r="L106" i="208"/>
  <c r="E7" i="260" s="1"/>
  <c r="K106" i="208"/>
  <c r="E7" i="259" s="1"/>
  <c r="J106" i="208"/>
  <c r="E7" i="245" s="1"/>
  <c r="I106" i="208"/>
  <c r="E7" i="244" s="1"/>
  <c r="H106" i="208"/>
  <c r="E7" i="243" s="1"/>
  <c r="G106" i="208"/>
  <c r="E7" i="242" s="1"/>
  <c r="F106" i="208"/>
  <c r="E7" i="241" s="1"/>
  <c r="N102" i="208"/>
  <c r="M102" i="208"/>
  <c r="L102" i="208"/>
  <c r="K102" i="208"/>
  <c r="J102" i="208"/>
  <c r="I102" i="208"/>
  <c r="H102" i="208"/>
  <c r="G102" i="208"/>
  <c r="F102" i="208"/>
  <c r="N72" i="208"/>
  <c r="H5" i="262" s="1"/>
  <c r="M72" i="208"/>
  <c r="H5" i="261" s="1"/>
  <c r="L72" i="208"/>
  <c r="H5" i="260" s="1"/>
  <c r="K72" i="208"/>
  <c r="H5" i="259" s="1"/>
  <c r="J72" i="208"/>
  <c r="H5" i="245" s="1"/>
  <c r="I72" i="208"/>
  <c r="H5" i="244" s="1"/>
  <c r="H72" i="208"/>
  <c r="H5" i="243" s="1"/>
  <c r="G72" i="208"/>
  <c r="H5" i="242" s="1"/>
  <c r="F72" i="208"/>
  <c r="H5" i="241" s="1"/>
  <c r="N68" i="208"/>
  <c r="G5" i="262" s="1"/>
  <c r="M68" i="208"/>
  <c r="G5" i="261" s="1"/>
  <c r="L68" i="208"/>
  <c r="G5" i="260" s="1"/>
  <c r="K68" i="208"/>
  <c r="G5" i="259" s="1"/>
  <c r="J68" i="208"/>
  <c r="G5" i="245" s="1"/>
  <c r="I68" i="208"/>
  <c r="G5" i="244" s="1"/>
  <c r="H68" i="208"/>
  <c r="G5" i="243" s="1"/>
  <c r="G68" i="208"/>
  <c r="G5" i="242" s="1"/>
  <c r="F68" i="208"/>
  <c r="G5" i="241" s="1"/>
  <c r="N64" i="208"/>
  <c r="F5" i="262" s="1"/>
  <c r="M64" i="208"/>
  <c r="F5" i="261" s="1"/>
  <c r="L64" i="208"/>
  <c r="F5" i="260" s="1"/>
  <c r="K64" i="208"/>
  <c r="F5" i="259" s="1"/>
  <c r="J64" i="208"/>
  <c r="F5" i="245" s="1"/>
  <c r="I64" i="208"/>
  <c r="F5" i="244" s="1"/>
  <c r="H64" i="208"/>
  <c r="F5" i="243" s="1"/>
  <c r="G64" i="208"/>
  <c r="F5" i="242" s="1"/>
  <c r="F64" i="208"/>
  <c r="F5" i="241" s="1"/>
  <c r="N60" i="208"/>
  <c r="E5" i="262" s="1"/>
  <c r="M60" i="208"/>
  <c r="E5" i="261" s="1"/>
  <c r="L60" i="208"/>
  <c r="E5" i="260" s="1"/>
  <c r="K60" i="208"/>
  <c r="E5" i="259" s="1"/>
  <c r="J60" i="208"/>
  <c r="E5" i="245" s="1"/>
  <c r="I60" i="208"/>
  <c r="E5" i="244" s="1"/>
  <c r="H60" i="208"/>
  <c r="E5" i="243" s="1"/>
  <c r="G60" i="208"/>
  <c r="E5" i="242" s="1"/>
  <c r="F60" i="208"/>
  <c r="E5" i="241" s="1"/>
  <c r="N56" i="208"/>
  <c r="M56" i="208"/>
  <c r="L56" i="208"/>
  <c r="K56" i="208"/>
  <c r="J56" i="208"/>
  <c r="I56" i="208"/>
  <c r="H56" i="208"/>
  <c r="G56" i="208"/>
  <c r="F56" i="208"/>
  <c r="N49" i="208"/>
  <c r="H4" i="262" s="1"/>
  <c r="M49" i="208"/>
  <c r="H4" i="261" s="1"/>
  <c r="L49" i="208"/>
  <c r="H4" i="260" s="1"/>
  <c r="K49" i="208"/>
  <c r="H4" i="259" s="1"/>
  <c r="J49" i="208"/>
  <c r="H4" i="245" s="1"/>
  <c r="I49" i="208"/>
  <c r="H4" i="244" s="1"/>
  <c r="H49" i="208"/>
  <c r="H4" i="243" s="1"/>
  <c r="G49" i="208"/>
  <c r="H4" i="242" s="1"/>
  <c r="F49" i="208"/>
  <c r="H4" i="241" s="1"/>
  <c r="N45" i="208"/>
  <c r="G4" i="262" s="1"/>
  <c r="M45" i="208"/>
  <c r="G4" i="261" s="1"/>
  <c r="L45" i="208"/>
  <c r="G4" i="260" s="1"/>
  <c r="K45" i="208"/>
  <c r="G4" i="259" s="1"/>
  <c r="J45" i="208"/>
  <c r="G4" i="245" s="1"/>
  <c r="I45" i="208"/>
  <c r="G4" i="244" s="1"/>
  <c r="H45" i="208"/>
  <c r="G4" i="243" s="1"/>
  <c r="G45" i="208"/>
  <c r="G4" i="242" s="1"/>
  <c r="F45" i="208"/>
  <c r="G4" i="241" s="1"/>
  <c r="N41" i="208"/>
  <c r="F4" i="262" s="1"/>
  <c r="M41" i="208"/>
  <c r="F4" i="261" s="1"/>
  <c r="L41" i="208"/>
  <c r="F4" i="260" s="1"/>
  <c r="K41" i="208"/>
  <c r="F4" i="259" s="1"/>
  <c r="J41" i="208"/>
  <c r="F4" i="245" s="1"/>
  <c r="I41" i="208"/>
  <c r="F4" i="244" s="1"/>
  <c r="H41" i="208"/>
  <c r="F4" i="243" s="1"/>
  <c r="G41" i="208"/>
  <c r="F4" i="242" s="1"/>
  <c r="F41" i="208"/>
  <c r="F4" i="241" s="1"/>
  <c r="N37" i="208"/>
  <c r="E4" i="262" s="1"/>
  <c r="M37" i="208"/>
  <c r="E4" i="261" s="1"/>
  <c r="L37" i="208"/>
  <c r="E4" i="260" s="1"/>
  <c r="K37" i="208"/>
  <c r="E4" i="259" s="1"/>
  <c r="J37" i="208"/>
  <c r="E4" i="245" s="1"/>
  <c r="I37" i="208"/>
  <c r="E4" i="244" s="1"/>
  <c r="H37" i="208"/>
  <c r="E4" i="243" s="1"/>
  <c r="G37" i="208"/>
  <c r="E4" i="242" s="1"/>
  <c r="F37" i="208"/>
  <c r="E4" i="241" s="1"/>
  <c r="N33" i="208"/>
  <c r="M33" i="208"/>
  <c r="L33" i="208"/>
  <c r="K33" i="208"/>
  <c r="J33" i="208"/>
  <c r="I33" i="208"/>
  <c r="H33" i="208"/>
  <c r="G33" i="208"/>
  <c r="F33" i="208"/>
  <c r="N26" i="208"/>
  <c r="H14" i="262" s="1"/>
  <c r="M26" i="208"/>
  <c r="H14" i="261" s="1"/>
  <c r="L26" i="208"/>
  <c r="H14" i="260" s="1"/>
  <c r="K26" i="208"/>
  <c r="H14" i="259" s="1"/>
  <c r="J26" i="208"/>
  <c r="H14" i="245" s="1"/>
  <c r="I26" i="208"/>
  <c r="H14" i="244" s="1"/>
  <c r="H26" i="208"/>
  <c r="H14" i="243" s="1"/>
  <c r="G26" i="208"/>
  <c r="H14" i="242" s="1"/>
  <c r="F26" i="208"/>
  <c r="H14" i="241" s="1"/>
  <c r="N22" i="208"/>
  <c r="G14" i="262" s="1"/>
  <c r="M22" i="208"/>
  <c r="G14" i="261" s="1"/>
  <c r="L22" i="208"/>
  <c r="G14" i="260" s="1"/>
  <c r="K22" i="208"/>
  <c r="G14" i="259" s="1"/>
  <c r="J22" i="208"/>
  <c r="G14" i="245" s="1"/>
  <c r="I22" i="208"/>
  <c r="G14" i="244" s="1"/>
  <c r="H22" i="208"/>
  <c r="G14" i="243" s="1"/>
  <c r="G22" i="208"/>
  <c r="G14" i="242" s="1"/>
  <c r="F22" i="208"/>
  <c r="G14" i="241" s="1"/>
  <c r="N18" i="208"/>
  <c r="F14" i="262" s="1"/>
  <c r="M18" i="208"/>
  <c r="F14" i="261" s="1"/>
  <c r="L18" i="208"/>
  <c r="F14" i="260" s="1"/>
  <c r="K18" i="208"/>
  <c r="J18" i="208"/>
  <c r="F14" i="245" s="1"/>
  <c r="I18" i="208"/>
  <c r="F14" i="244" s="1"/>
  <c r="H18" i="208"/>
  <c r="F14" i="243" s="1"/>
  <c r="G18" i="208"/>
  <c r="F14" i="242" s="1"/>
  <c r="F18" i="208"/>
  <c r="F14" i="241" s="1"/>
  <c r="N14" i="208"/>
  <c r="E14" i="262" s="1"/>
  <c r="M14" i="208"/>
  <c r="E14" i="261" s="1"/>
  <c r="L14" i="208"/>
  <c r="E14" i="260" s="1"/>
  <c r="K14" i="208"/>
  <c r="E14" i="259" s="1"/>
  <c r="J14" i="208"/>
  <c r="E14" i="245" s="1"/>
  <c r="I14" i="208"/>
  <c r="E14" i="244" s="1"/>
  <c r="H14" i="208"/>
  <c r="E14" i="243" s="1"/>
  <c r="G14" i="208"/>
  <c r="E14" i="242" s="1"/>
  <c r="F14" i="208"/>
  <c r="E14" i="241" s="1"/>
  <c r="N10" i="208"/>
  <c r="M10" i="208"/>
  <c r="L10" i="208"/>
  <c r="K10" i="208"/>
  <c r="D14" i="259" s="1"/>
  <c r="J10" i="208"/>
  <c r="I10" i="208"/>
  <c r="H10" i="208"/>
  <c r="G10" i="208"/>
  <c r="F10" i="208"/>
  <c r="N210" i="208"/>
  <c r="H11" i="262" s="1"/>
  <c r="M210" i="208"/>
  <c r="H11" i="261" s="1"/>
  <c r="L210" i="208"/>
  <c r="H11" i="260" s="1"/>
  <c r="K210" i="208"/>
  <c r="H11" i="259" s="1"/>
  <c r="J210" i="208"/>
  <c r="H11" i="245" s="1"/>
  <c r="I210" i="208"/>
  <c r="H11" i="244" s="1"/>
  <c r="H210" i="208"/>
  <c r="H11" i="243" s="1"/>
  <c r="G210" i="208"/>
  <c r="H11" i="242" s="1"/>
  <c r="F210" i="208"/>
  <c r="H11" i="241" s="1"/>
  <c r="N206" i="208"/>
  <c r="G11" i="262" s="1"/>
  <c r="M206" i="208"/>
  <c r="G11" i="261" s="1"/>
  <c r="L206" i="208"/>
  <c r="G11" i="260" s="1"/>
  <c r="K206" i="208"/>
  <c r="G11" i="259" s="1"/>
  <c r="J206" i="208"/>
  <c r="G11" i="245" s="1"/>
  <c r="I206" i="208"/>
  <c r="G11" i="244" s="1"/>
  <c r="H206" i="208"/>
  <c r="G11" i="243" s="1"/>
  <c r="G206" i="208"/>
  <c r="G11" i="242" s="1"/>
  <c r="F206" i="208"/>
  <c r="G11" i="241" s="1"/>
  <c r="N202" i="208"/>
  <c r="F11" i="262" s="1"/>
  <c r="M202" i="208"/>
  <c r="F11" i="261" s="1"/>
  <c r="L202" i="208"/>
  <c r="F11" i="260" s="1"/>
  <c r="K202" i="208"/>
  <c r="F11" i="259" s="1"/>
  <c r="J202" i="208"/>
  <c r="F11" i="245" s="1"/>
  <c r="I202" i="208"/>
  <c r="F11" i="244" s="1"/>
  <c r="H202" i="208"/>
  <c r="F11" i="243" s="1"/>
  <c r="G202" i="208"/>
  <c r="F11" i="242" s="1"/>
  <c r="F202" i="208"/>
  <c r="F11" i="241" s="1"/>
  <c r="N198" i="208"/>
  <c r="E11" i="262" s="1"/>
  <c r="M198" i="208"/>
  <c r="E11" i="261" s="1"/>
  <c r="L198" i="208"/>
  <c r="E11" i="260" s="1"/>
  <c r="K198" i="208"/>
  <c r="E11" i="259" s="1"/>
  <c r="J198" i="208"/>
  <c r="E11" i="245" s="1"/>
  <c r="I198" i="208"/>
  <c r="E11" i="244" s="1"/>
  <c r="H198" i="208"/>
  <c r="E11" i="243" s="1"/>
  <c r="G198" i="208"/>
  <c r="E11" i="242" s="1"/>
  <c r="F198" i="208"/>
  <c r="E11" i="241" s="1"/>
  <c r="N194" i="208"/>
  <c r="M194" i="208"/>
  <c r="L194" i="208"/>
  <c r="K194" i="208"/>
  <c r="J194" i="208"/>
  <c r="I194" i="208"/>
  <c r="H194" i="208"/>
  <c r="G194" i="208"/>
  <c r="F194" i="208"/>
  <c r="N187" i="208"/>
  <c r="H10" i="262" s="1"/>
  <c r="M187" i="208"/>
  <c r="H10" i="261" s="1"/>
  <c r="L187" i="208"/>
  <c r="H10" i="260" s="1"/>
  <c r="K187" i="208"/>
  <c r="H10" i="259" s="1"/>
  <c r="J187" i="208"/>
  <c r="H10" i="245" s="1"/>
  <c r="I187" i="208"/>
  <c r="H10" i="244" s="1"/>
  <c r="H187" i="208"/>
  <c r="H10" i="243" s="1"/>
  <c r="G187" i="208"/>
  <c r="H10" i="242" s="1"/>
  <c r="F187" i="208"/>
  <c r="H10" i="241" s="1"/>
  <c r="N183" i="208"/>
  <c r="G10" i="262" s="1"/>
  <c r="M183" i="208"/>
  <c r="G10" i="261" s="1"/>
  <c r="L183" i="208"/>
  <c r="G10" i="260" s="1"/>
  <c r="K183" i="208"/>
  <c r="G10" i="259" s="1"/>
  <c r="J183" i="208"/>
  <c r="G10" i="245" s="1"/>
  <c r="I183" i="208"/>
  <c r="G10" i="244" s="1"/>
  <c r="H183" i="208"/>
  <c r="G10" i="243" s="1"/>
  <c r="G183" i="208"/>
  <c r="G10" i="242" s="1"/>
  <c r="F183" i="208"/>
  <c r="G10" i="241" s="1"/>
  <c r="N179" i="208"/>
  <c r="F10" i="262" s="1"/>
  <c r="M179" i="208"/>
  <c r="F10" i="261" s="1"/>
  <c r="L179" i="208"/>
  <c r="F10" i="260" s="1"/>
  <c r="K179" i="208"/>
  <c r="F10" i="259" s="1"/>
  <c r="J179" i="208"/>
  <c r="F10" i="245" s="1"/>
  <c r="I179" i="208"/>
  <c r="F10" i="244" s="1"/>
  <c r="H179" i="208"/>
  <c r="F10" i="243" s="1"/>
  <c r="G179" i="208"/>
  <c r="F10" i="242" s="1"/>
  <c r="F179" i="208"/>
  <c r="F10" i="241" s="1"/>
  <c r="N175" i="208"/>
  <c r="E10" i="262" s="1"/>
  <c r="M175" i="208"/>
  <c r="E10" i="261" s="1"/>
  <c r="L175" i="208"/>
  <c r="E10" i="260" s="1"/>
  <c r="K175" i="208"/>
  <c r="E10" i="259" s="1"/>
  <c r="J175" i="208"/>
  <c r="E10" i="245" s="1"/>
  <c r="I175" i="208"/>
  <c r="E10" i="244" s="1"/>
  <c r="H175" i="208"/>
  <c r="E10" i="243" s="1"/>
  <c r="G175" i="208"/>
  <c r="E10" i="242" s="1"/>
  <c r="F175" i="208"/>
  <c r="E10" i="241" s="1"/>
  <c r="N171" i="208"/>
  <c r="M171" i="208"/>
  <c r="L171" i="208"/>
  <c r="K171" i="208"/>
  <c r="J171" i="208"/>
  <c r="I171" i="208"/>
  <c r="H171" i="208"/>
  <c r="G171" i="208"/>
  <c r="F171" i="208"/>
  <c r="E563" i="208"/>
  <c r="D38" i="210" s="1"/>
  <c r="I36" i="240" s="1"/>
  <c r="E556" i="208"/>
  <c r="D37" i="210" s="1"/>
  <c r="I35" i="240" s="1"/>
  <c r="E549" i="208"/>
  <c r="D36" i="210" s="1"/>
  <c r="I34" i="240" s="1"/>
  <c r="E541" i="208"/>
  <c r="D34" i="210" s="1"/>
  <c r="I33" i="240" s="1"/>
  <c r="E534" i="208"/>
  <c r="D33" i="210" s="1"/>
  <c r="I32" i="240" s="1"/>
  <c r="E527" i="208"/>
  <c r="D32" i="210" s="1"/>
  <c r="I31" i="240" s="1"/>
  <c r="E519" i="208"/>
  <c r="D30" i="210" s="1"/>
  <c r="I30" i="240" s="1"/>
  <c r="E512" i="208"/>
  <c r="D29" i="210" s="1"/>
  <c r="I29" i="240" s="1"/>
  <c r="E505" i="208"/>
  <c r="D28" i="210" s="1"/>
  <c r="I28" i="240" s="1"/>
  <c r="E494" i="208"/>
  <c r="H43" i="240" s="1"/>
  <c r="E490" i="208"/>
  <c r="G43" i="240" s="1"/>
  <c r="E486" i="208"/>
  <c r="E482" i="208"/>
  <c r="E43" i="240" s="1"/>
  <c r="E478" i="208"/>
  <c r="D43" i="240" s="1"/>
  <c r="D25" i="210"/>
  <c r="I19" i="240" s="1"/>
  <c r="E464" i="208"/>
  <c r="H18" i="240" s="1"/>
  <c r="E460" i="208"/>
  <c r="G18" i="240" s="1"/>
  <c r="E456" i="208"/>
  <c r="F18" i="240" s="1"/>
  <c r="E452" i="208"/>
  <c r="E18" i="240" s="1"/>
  <c r="E448" i="208"/>
  <c r="E441" i="208"/>
  <c r="H17" i="240" s="1"/>
  <c r="E437" i="208"/>
  <c r="G17" i="240" s="1"/>
  <c r="E433" i="208"/>
  <c r="F17" i="240" s="1"/>
  <c r="E429" i="208"/>
  <c r="E17" i="240" s="1"/>
  <c r="E425" i="208"/>
  <c r="E418" i="208"/>
  <c r="H44" i="240" s="1"/>
  <c r="E414" i="208"/>
  <c r="G44" i="240" s="1"/>
  <c r="E410" i="208"/>
  <c r="F44" i="240" s="1"/>
  <c r="E406" i="208"/>
  <c r="E44" i="240" s="1"/>
  <c r="E402" i="208"/>
  <c r="E395" i="208"/>
  <c r="H16" i="240" s="1"/>
  <c r="E391" i="208"/>
  <c r="G16" i="240" s="1"/>
  <c r="E387" i="208"/>
  <c r="F16" i="240" s="1"/>
  <c r="E383" i="208"/>
  <c r="E16" i="240" s="1"/>
  <c r="E379" i="208"/>
  <c r="E372" i="208"/>
  <c r="H15" i="240" s="1"/>
  <c r="E368" i="208"/>
  <c r="G15" i="240" s="1"/>
  <c r="E364" i="208"/>
  <c r="F15" i="240" s="1"/>
  <c r="E360" i="208"/>
  <c r="E15" i="240" s="1"/>
  <c r="E356" i="208"/>
  <c r="D19" i="210"/>
  <c r="I24" i="240" s="1"/>
  <c r="E337" i="208"/>
  <c r="H13" i="240" s="1"/>
  <c r="E333" i="208"/>
  <c r="G13" i="240" s="1"/>
  <c r="E329" i="208"/>
  <c r="F13" i="240" s="1"/>
  <c r="E325" i="208"/>
  <c r="E13" i="240" s="1"/>
  <c r="E321" i="208"/>
  <c r="E314" i="208"/>
  <c r="H12" i="240" s="1"/>
  <c r="E310" i="208"/>
  <c r="G12" i="240" s="1"/>
  <c r="E306" i="208"/>
  <c r="F12" i="240" s="1"/>
  <c r="E302" i="208"/>
  <c r="E12" i="240" s="1"/>
  <c r="E298" i="208"/>
  <c r="D16" i="210"/>
  <c r="I25" i="240" s="1"/>
  <c r="E279" i="208"/>
  <c r="H42" i="240" s="1"/>
  <c r="E275" i="208"/>
  <c r="G42" i="240" s="1"/>
  <c r="E271" i="208"/>
  <c r="F42" i="240" s="1"/>
  <c r="E267" i="208"/>
  <c r="E42" i="240" s="1"/>
  <c r="E263" i="208"/>
  <c r="E256" i="208"/>
  <c r="H22" i="240" s="1"/>
  <c r="E252" i="208"/>
  <c r="G22" i="240" s="1"/>
  <c r="E248" i="208"/>
  <c r="F22" i="240" s="1"/>
  <c r="E244" i="208"/>
  <c r="E22" i="240" s="1"/>
  <c r="E240" i="208"/>
  <c r="E233" i="208"/>
  <c r="H23" i="240" s="1"/>
  <c r="E229" i="208"/>
  <c r="G23" i="240" s="1"/>
  <c r="E225" i="208"/>
  <c r="F23" i="240" s="1"/>
  <c r="E221" i="208"/>
  <c r="E23" i="240" s="1"/>
  <c r="E217" i="208"/>
  <c r="E141" i="208"/>
  <c r="H8" i="240" s="1"/>
  <c r="E137" i="208"/>
  <c r="G8" i="240" s="1"/>
  <c r="E133" i="208"/>
  <c r="F8" i="240" s="1"/>
  <c r="E129" i="208"/>
  <c r="E8" i="240" s="1"/>
  <c r="E125" i="208"/>
  <c r="E118" i="208"/>
  <c r="H7" i="240" s="1"/>
  <c r="E114" i="208"/>
  <c r="G7" i="240" s="1"/>
  <c r="E110" i="208"/>
  <c r="F7" i="240" s="1"/>
  <c r="E106" i="208"/>
  <c r="E7" i="240" s="1"/>
  <c r="E102" i="208"/>
  <c r="E72" i="208"/>
  <c r="H5" i="240" s="1"/>
  <c r="E68" i="208"/>
  <c r="G5" i="240" s="1"/>
  <c r="E64" i="208"/>
  <c r="F5" i="240" s="1"/>
  <c r="E60" i="208"/>
  <c r="E5" i="240" s="1"/>
  <c r="E56" i="208"/>
  <c r="E49" i="208"/>
  <c r="H4" i="240" s="1"/>
  <c r="E45" i="208"/>
  <c r="G4" i="240" s="1"/>
  <c r="E41" i="208"/>
  <c r="F4" i="240" s="1"/>
  <c r="E37" i="208"/>
  <c r="E4" i="240" s="1"/>
  <c r="E33" i="208"/>
  <c r="E26" i="208"/>
  <c r="H14" i="240" s="1"/>
  <c r="E22" i="208"/>
  <c r="G14" i="240" s="1"/>
  <c r="E18" i="208"/>
  <c r="F14" i="240" s="1"/>
  <c r="E14" i="208"/>
  <c r="E14" i="240" s="1"/>
  <c r="E10" i="208"/>
  <c r="E210" i="208"/>
  <c r="H11" i="240" s="1"/>
  <c r="E206" i="208"/>
  <c r="G11" i="240" s="1"/>
  <c r="E202" i="208"/>
  <c r="F11" i="240" s="1"/>
  <c r="E198" i="208"/>
  <c r="E11" i="240" s="1"/>
  <c r="E194" i="208"/>
  <c r="E187" i="208"/>
  <c r="H10" i="240" s="1"/>
  <c r="E183" i="208"/>
  <c r="G10" i="240" s="1"/>
  <c r="E179" i="208"/>
  <c r="F10" i="240" s="1"/>
  <c r="E175" i="208"/>
  <c r="E10" i="240" s="1"/>
  <c r="E171" i="208"/>
  <c r="C48" i="207"/>
  <c r="D48" i="207"/>
  <c r="E48" i="207"/>
  <c r="F48" i="207"/>
  <c r="G48" i="207"/>
  <c r="H48" i="207"/>
  <c r="I48" i="207"/>
  <c r="J48" i="207"/>
  <c r="K48" i="207"/>
  <c r="L48" i="207"/>
  <c r="E18" i="72"/>
  <c r="F18" i="72"/>
  <c r="G18" i="72"/>
  <c r="H18" i="72"/>
  <c r="I18" i="72"/>
  <c r="J18" i="72"/>
  <c r="K18" i="72"/>
  <c r="L18" i="72"/>
  <c r="M18" i="72"/>
  <c r="N18" i="72"/>
  <c r="O18" i="72"/>
  <c r="P18" i="72"/>
  <c r="Q18" i="72"/>
  <c r="R18" i="72"/>
  <c r="S18" i="72"/>
  <c r="T18" i="72"/>
  <c r="C25" i="207"/>
  <c r="D25" i="207"/>
  <c r="E25" i="207"/>
  <c r="F25" i="207"/>
  <c r="G25" i="207"/>
  <c r="H25" i="207"/>
  <c r="I25" i="207"/>
  <c r="J25" i="207"/>
  <c r="K25" i="207"/>
  <c r="L25" i="207"/>
  <c r="E11" i="72"/>
  <c r="F11" i="72"/>
  <c r="G11" i="72"/>
  <c r="H11" i="72"/>
  <c r="I11" i="72"/>
  <c r="J11" i="72"/>
  <c r="K11" i="72"/>
  <c r="L11" i="72"/>
  <c r="M11" i="72"/>
  <c r="N11" i="72"/>
  <c r="O11" i="72"/>
  <c r="P11" i="72"/>
  <c r="Q11" i="72"/>
  <c r="R11" i="72"/>
  <c r="S11" i="72"/>
  <c r="D14" i="262" l="1"/>
  <c r="N27" i="208"/>
  <c r="D5" i="262"/>
  <c r="N73" i="208"/>
  <c r="D8" i="262"/>
  <c r="N142" i="208"/>
  <c r="D23" i="259"/>
  <c r="K234" i="208"/>
  <c r="D13" i="262"/>
  <c r="N338" i="208"/>
  <c r="D15" i="262"/>
  <c r="N373" i="208"/>
  <c r="D44" i="243"/>
  <c r="H419" i="208"/>
  <c r="D18" i="262"/>
  <c r="N465" i="208"/>
  <c r="D4" i="240"/>
  <c r="E50" i="208"/>
  <c r="D42" i="240"/>
  <c r="E280" i="208"/>
  <c r="D12" i="240"/>
  <c r="E315" i="208"/>
  <c r="D10" i="244"/>
  <c r="I188" i="208"/>
  <c r="D11" i="241"/>
  <c r="F211" i="208"/>
  <c r="D11" i="260"/>
  <c r="L211" i="208"/>
  <c r="D14" i="244"/>
  <c r="I27" i="208"/>
  <c r="D4" i="241"/>
  <c r="F50" i="208"/>
  <c r="D4" i="260"/>
  <c r="L50" i="208"/>
  <c r="D5" i="244"/>
  <c r="I73" i="208"/>
  <c r="D7" i="241"/>
  <c r="F119" i="208"/>
  <c r="D7" i="260"/>
  <c r="L119" i="208"/>
  <c r="D8" i="244"/>
  <c r="I142" i="208"/>
  <c r="D23" i="241"/>
  <c r="F234" i="208"/>
  <c r="D23" i="260"/>
  <c r="L234" i="208"/>
  <c r="D22" i="244"/>
  <c r="I257" i="208"/>
  <c r="D42" i="241"/>
  <c r="F280" i="208"/>
  <c r="D42" i="260"/>
  <c r="L280" i="208"/>
  <c r="D12" i="241"/>
  <c r="F315" i="208"/>
  <c r="D12" i="260"/>
  <c r="L315" i="208"/>
  <c r="D13" i="244"/>
  <c r="I338" i="208"/>
  <c r="D15" i="244"/>
  <c r="I373" i="208"/>
  <c r="D16" i="241"/>
  <c r="F396" i="208"/>
  <c r="D16" i="260"/>
  <c r="L396" i="208"/>
  <c r="D44" i="244"/>
  <c r="I419" i="208"/>
  <c r="D17" i="241"/>
  <c r="F442" i="208"/>
  <c r="D17" i="260"/>
  <c r="L442" i="208"/>
  <c r="D18" i="244"/>
  <c r="I465" i="208"/>
  <c r="H69" i="210"/>
  <c r="I60" i="242" s="1"/>
  <c r="G44" i="76"/>
  <c r="G46" i="76" s="1"/>
  <c r="H70" i="210" s="1"/>
  <c r="I61" i="242" s="1"/>
  <c r="T69" i="210"/>
  <c r="I60" i="261" s="1"/>
  <c r="M44" i="76"/>
  <c r="M46" i="76" s="1"/>
  <c r="T70" i="210" s="1"/>
  <c r="I61" i="261" s="1"/>
  <c r="D13" i="240"/>
  <c r="E338" i="208"/>
  <c r="D10" i="243"/>
  <c r="H188" i="208"/>
  <c r="D14" i="243"/>
  <c r="H27" i="208"/>
  <c r="D5" i="243"/>
  <c r="H73" i="208"/>
  <c r="D8" i="243"/>
  <c r="H142" i="208"/>
  <c r="D22" i="262"/>
  <c r="N257" i="208"/>
  <c r="D13" i="243"/>
  <c r="H338" i="208"/>
  <c r="D15" i="243"/>
  <c r="H373" i="208"/>
  <c r="D18" i="243"/>
  <c r="H465" i="208"/>
  <c r="D14" i="240"/>
  <c r="E27" i="208"/>
  <c r="D22" i="240"/>
  <c r="E257" i="208"/>
  <c r="D18" i="240"/>
  <c r="E465" i="208"/>
  <c r="D10" i="245"/>
  <c r="J188" i="208"/>
  <c r="D11" i="242"/>
  <c r="G211" i="208"/>
  <c r="D11" i="261"/>
  <c r="M211" i="208"/>
  <c r="D14" i="245"/>
  <c r="J27" i="208"/>
  <c r="D4" i="242"/>
  <c r="G50" i="208"/>
  <c r="D4" i="261"/>
  <c r="M50" i="208"/>
  <c r="D5" i="245"/>
  <c r="J73" i="208"/>
  <c r="D7" i="242"/>
  <c r="G119" i="208"/>
  <c r="D7" i="261"/>
  <c r="M119" i="208"/>
  <c r="D8" i="245"/>
  <c r="J142" i="208"/>
  <c r="D23" i="242"/>
  <c r="G234" i="208"/>
  <c r="D23" i="261"/>
  <c r="M234" i="208"/>
  <c r="D22" i="245"/>
  <c r="J257" i="208"/>
  <c r="D42" i="242"/>
  <c r="G280" i="208"/>
  <c r="D42" i="261"/>
  <c r="M280" i="208"/>
  <c r="D12" i="242"/>
  <c r="G315" i="208"/>
  <c r="D12" i="261"/>
  <c r="M315" i="208"/>
  <c r="D13" i="245"/>
  <c r="J338" i="208"/>
  <c r="D15" i="245"/>
  <c r="J373" i="208"/>
  <c r="D16" i="242"/>
  <c r="G396" i="208"/>
  <c r="D16" i="261"/>
  <c r="M396" i="208"/>
  <c r="D44" i="245"/>
  <c r="J419" i="208"/>
  <c r="D17" i="242"/>
  <c r="G442" i="208"/>
  <c r="D17" i="261"/>
  <c r="M442" i="208"/>
  <c r="D18" i="245"/>
  <c r="J465" i="208"/>
  <c r="J69" i="210"/>
  <c r="I60" i="243" s="1"/>
  <c r="H44" i="76"/>
  <c r="H46" i="76" s="1"/>
  <c r="J70" i="210" s="1"/>
  <c r="I61" i="243" s="1"/>
  <c r="V69" i="210"/>
  <c r="I60" i="262" s="1"/>
  <c r="N44" i="76"/>
  <c r="N46" i="76" s="1"/>
  <c r="V70" i="210" s="1"/>
  <c r="I61" i="262" s="1"/>
  <c r="D69" i="210"/>
  <c r="I60" i="240" s="1"/>
  <c r="E44" i="76"/>
  <c r="E46" i="76" s="1"/>
  <c r="D70" i="210" s="1"/>
  <c r="I61" i="240" s="1"/>
  <c r="D4" i="259"/>
  <c r="K50" i="208"/>
  <c r="D7" i="259"/>
  <c r="K119" i="208"/>
  <c r="R69" i="210"/>
  <c r="I60" i="260" s="1"/>
  <c r="L44" i="76"/>
  <c r="L46" i="76" s="1"/>
  <c r="R70" i="210" s="1"/>
  <c r="I61" i="260" s="1"/>
  <c r="D11" i="240"/>
  <c r="E211" i="208"/>
  <c r="D23" i="240"/>
  <c r="E234" i="208"/>
  <c r="D17" i="240"/>
  <c r="E442" i="208"/>
  <c r="D10" i="259"/>
  <c r="K188" i="208"/>
  <c r="D11" i="243"/>
  <c r="H211" i="208"/>
  <c r="D11" i="262"/>
  <c r="N211" i="208"/>
  <c r="V12" i="210" s="1"/>
  <c r="I11" i="262" s="1"/>
  <c r="D4" i="243"/>
  <c r="H50" i="208"/>
  <c r="J5" i="210" s="1"/>
  <c r="I4" i="243" s="1"/>
  <c r="D4" i="262"/>
  <c r="N50" i="208"/>
  <c r="D5" i="259"/>
  <c r="K73" i="208"/>
  <c r="D7" i="243"/>
  <c r="H119" i="208"/>
  <c r="D7" i="262"/>
  <c r="N119" i="208"/>
  <c r="D8" i="259"/>
  <c r="K142" i="208"/>
  <c r="D23" i="243"/>
  <c r="H234" i="208"/>
  <c r="J13" i="210" s="1"/>
  <c r="I23" i="243" s="1"/>
  <c r="D23" i="262"/>
  <c r="N234" i="208"/>
  <c r="D22" i="259"/>
  <c r="K257" i="208"/>
  <c r="D42" i="243"/>
  <c r="H280" i="208"/>
  <c r="D42" i="262"/>
  <c r="N280" i="208"/>
  <c r="N34" i="229" s="1"/>
  <c r="D12" i="243"/>
  <c r="H315" i="208"/>
  <c r="D12" i="262"/>
  <c r="N315" i="208"/>
  <c r="D13" i="259"/>
  <c r="K338" i="208"/>
  <c r="P18" i="210" s="1"/>
  <c r="I13" i="259" s="1"/>
  <c r="D15" i="259"/>
  <c r="K373" i="208"/>
  <c r="D16" i="243"/>
  <c r="H396" i="208"/>
  <c r="J21" i="210" s="1"/>
  <c r="I16" i="243" s="1"/>
  <c r="D16" i="262"/>
  <c r="N396" i="208"/>
  <c r="D44" i="259"/>
  <c r="K419" i="208"/>
  <c r="D17" i="243"/>
  <c r="H442" i="208"/>
  <c r="D17" i="262"/>
  <c r="N442" i="208"/>
  <c r="D18" i="259"/>
  <c r="K465" i="208"/>
  <c r="L69" i="210"/>
  <c r="I60" i="244" s="1"/>
  <c r="I44" i="76"/>
  <c r="I46" i="76" s="1"/>
  <c r="L70" i="210" s="1"/>
  <c r="I61" i="244" s="1"/>
  <c r="D5" i="240"/>
  <c r="E73" i="208"/>
  <c r="D15" i="240"/>
  <c r="E373" i="208"/>
  <c r="D10" i="262"/>
  <c r="N188" i="208"/>
  <c r="D22" i="243"/>
  <c r="H257" i="208"/>
  <c r="D12" i="259"/>
  <c r="K315" i="208"/>
  <c r="D44" i="262"/>
  <c r="N419" i="208"/>
  <c r="D17" i="259"/>
  <c r="K442" i="208"/>
  <c r="P23" i="210" s="1"/>
  <c r="I17" i="259" s="1"/>
  <c r="D10" i="240"/>
  <c r="E188" i="208"/>
  <c r="D8" i="240"/>
  <c r="E142" i="208"/>
  <c r="D44" i="240"/>
  <c r="E419" i="208"/>
  <c r="D10" i="241"/>
  <c r="F188" i="208"/>
  <c r="D10" i="260"/>
  <c r="L188" i="208"/>
  <c r="D11" i="244"/>
  <c r="I211" i="208"/>
  <c r="D14" i="241"/>
  <c r="F27" i="208"/>
  <c r="D14" i="260"/>
  <c r="L27" i="208"/>
  <c r="R4" i="210" s="1"/>
  <c r="I14" i="260" s="1"/>
  <c r="D4" i="244"/>
  <c r="I50" i="208"/>
  <c r="D5" i="241"/>
  <c r="F73" i="208"/>
  <c r="F6" i="210" s="1"/>
  <c r="I5" i="241" s="1"/>
  <c r="D5" i="260"/>
  <c r="L73" i="208"/>
  <c r="D7" i="244"/>
  <c r="I119" i="208"/>
  <c r="D8" i="241"/>
  <c r="F142" i="208"/>
  <c r="D8" i="260"/>
  <c r="L142" i="208"/>
  <c r="R9" i="210" s="1"/>
  <c r="I8" i="260" s="1"/>
  <c r="D23" i="244"/>
  <c r="I234" i="208"/>
  <c r="D22" i="241"/>
  <c r="F257" i="208"/>
  <c r="F14" i="210" s="1"/>
  <c r="I22" i="241" s="1"/>
  <c r="D22" i="260"/>
  <c r="L257" i="208"/>
  <c r="D42" i="244"/>
  <c r="I280" i="208"/>
  <c r="D12" i="244"/>
  <c r="I315" i="208"/>
  <c r="D13" i="241"/>
  <c r="F338" i="208"/>
  <c r="D13" i="260"/>
  <c r="L338" i="208"/>
  <c r="D15" i="241"/>
  <c r="F373" i="208"/>
  <c r="D15" i="260"/>
  <c r="L373" i="208"/>
  <c r="R20" i="210" s="1"/>
  <c r="I15" i="260" s="1"/>
  <c r="D16" i="244"/>
  <c r="I396" i="208"/>
  <c r="D44" i="241"/>
  <c r="F419" i="208"/>
  <c r="F22" i="210" s="1"/>
  <c r="I44" i="241" s="1"/>
  <c r="D44" i="260"/>
  <c r="L419" i="208"/>
  <c r="D17" i="244"/>
  <c r="I442" i="208"/>
  <c r="D18" i="241"/>
  <c r="F465" i="208"/>
  <c r="D18" i="260"/>
  <c r="L465" i="208"/>
  <c r="R24" i="210" s="1"/>
  <c r="I18" i="260" s="1"/>
  <c r="L26" i="229"/>
  <c r="N69" i="210"/>
  <c r="I60" i="245" s="1"/>
  <c r="J44" i="76"/>
  <c r="J46" i="76" s="1"/>
  <c r="N70" i="210" s="1"/>
  <c r="I61" i="245" s="1"/>
  <c r="D11" i="259"/>
  <c r="K211" i="208"/>
  <c r="D42" i="259"/>
  <c r="K280" i="208"/>
  <c r="D16" i="259"/>
  <c r="K396" i="208"/>
  <c r="F69" i="210"/>
  <c r="I60" i="241" s="1"/>
  <c r="F44" i="76"/>
  <c r="F46" i="76" s="1"/>
  <c r="F70" i="210" s="1"/>
  <c r="I61" i="241" s="1"/>
  <c r="D7" i="240"/>
  <c r="E119" i="208"/>
  <c r="D16" i="240"/>
  <c r="E396" i="208"/>
  <c r="D10" i="242"/>
  <c r="G188" i="208"/>
  <c r="D10" i="261"/>
  <c r="M188" i="208"/>
  <c r="D11" i="245"/>
  <c r="J211" i="208"/>
  <c r="D14" i="261"/>
  <c r="M27" i="208"/>
  <c r="D4" i="245"/>
  <c r="J50" i="208"/>
  <c r="D5" i="242"/>
  <c r="G73" i="208"/>
  <c r="D5" i="261"/>
  <c r="M73" i="208"/>
  <c r="D7" i="245"/>
  <c r="J119" i="208"/>
  <c r="D8" i="242"/>
  <c r="G142" i="208"/>
  <c r="D8" i="261"/>
  <c r="M142" i="208"/>
  <c r="D23" i="245"/>
  <c r="J234" i="208"/>
  <c r="D22" i="242"/>
  <c r="G257" i="208"/>
  <c r="D22" i="261"/>
  <c r="M257" i="208"/>
  <c r="D42" i="245"/>
  <c r="J280" i="208"/>
  <c r="D12" i="245"/>
  <c r="J315" i="208"/>
  <c r="D13" i="242"/>
  <c r="G338" i="208"/>
  <c r="D13" i="261"/>
  <c r="M338" i="208"/>
  <c r="D15" i="242"/>
  <c r="G373" i="208"/>
  <c r="D15" i="261"/>
  <c r="M373" i="208"/>
  <c r="D16" i="245"/>
  <c r="J396" i="208"/>
  <c r="D44" i="242"/>
  <c r="G419" i="208"/>
  <c r="D44" i="261"/>
  <c r="M419" i="208"/>
  <c r="D17" i="245"/>
  <c r="J442" i="208"/>
  <c r="D18" i="242"/>
  <c r="G465" i="208"/>
  <c r="D18" i="261"/>
  <c r="M465" i="208"/>
  <c r="M26" i="229"/>
  <c r="P69" i="210"/>
  <c r="I60" i="259" s="1"/>
  <c r="K44" i="76"/>
  <c r="K46" i="76" s="1"/>
  <c r="P70" i="210" s="1"/>
  <c r="I61" i="259" s="1"/>
  <c r="F14" i="259"/>
  <c r="K27" i="208"/>
  <c r="P4" i="210" s="1"/>
  <c r="I14" i="259" s="1"/>
  <c r="D14" i="242"/>
  <c r="G27" i="208"/>
  <c r="H4" i="210" s="1"/>
  <c r="I14" i="242" s="1"/>
  <c r="M15" i="229"/>
  <c r="K15" i="229"/>
  <c r="F26" i="229"/>
  <c r="L15" i="229"/>
  <c r="F43" i="259"/>
  <c r="K495" i="208"/>
  <c r="P26" i="210" s="1"/>
  <c r="I43" i="259" s="1"/>
  <c r="F43" i="240"/>
  <c r="E495" i="208"/>
  <c r="E35" i="229" s="1"/>
  <c r="F43" i="241"/>
  <c r="F495" i="208"/>
  <c r="F43" i="260"/>
  <c r="L495" i="208"/>
  <c r="F43" i="242"/>
  <c r="G495" i="208"/>
  <c r="H26" i="210" s="1"/>
  <c r="I43" i="242" s="1"/>
  <c r="F43" i="261"/>
  <c r="M495" i="208"/>
  <c r="M35" i="229" s="1"/>
  <c r="F43" i="243"/>
  <c r="H495" i="208"/>
  <c r="J26" i="210" s="1"/>
  <c r="I43" i="243" s="1"/>
  <c r="F43" i="262"/>
  <c r="N495" i="208"/>
  <c r="V26" i="210" s="1"/>
  <c r="I43" i="262" s="1"/>
  <c r="F43" i="244"/>
  <c r="I495" i="208"/>
  <c r="F43" i="245"/>
  <c r="J495" i="208"/>
  <c r="G42" i="229"/>
  <c r="K12" i="240"/>
  <c r="K51" i="245"/>
  <c r="K16" i="245"/>
  <c r="K51" i="243"/>
  <c r="K16" i="243"/>
  <c r="K39" i="259"/>
  <c r="K5" i="259"/>
  <c r="K6" i="259"/>
  <c r="K40" i="259"/>
  <c r="K7" i="241"/>
  <c r="K41" i="241"/>
  <c r="K7" i="245"/>
  <c r="K41" i="245"/>
  <c r="K16" i="244"/>
  <c r="K51" i="244"/>
  <c r="F7" i="229"/>
  <c r="K6" i="260"/>
  <c r="K40" i="260"/>
  <c r="J26" i="229"/>
  <c r="K7" i="242"/>
  <c r="K41" i="242"/>
  <c r="K7" i="259"/>
  <c r="K41" i="259"/>
  <c r="F42" i="229"/>
  <c r="K12" i="245"/>
  <c r="K47" i="245"/>
  <c r="K51" i="262"/>
  <c r="K16" i="262"/>
  <c r="K7" i="240"/>
  <c r="K41" i="240"/>
  <c r="K17" i="232"/>
  <c r="P93" i="210" s="1"/>
  <c r="I67" i="259" s="1"/>
  <c r="F67" i="259"/>
  <c r="K7" i="229"/>
  <c r="K40" i="261"/>
  <c r="K6" i="261"/>
  <c r="K7" i="260"/>
  <c r="K41" i="260"/>
  <c r="K47" i="240"/>
  <c r="O9" i="235"/>
  <c r="O9" i="271"/>
  <c r="P9" i="235"/>
  <c r="P9" i="271"/>
  <c r="Q9" i="235"/>
  <c r="Q9" i="271"/>
  <c r="R9" i="235"/>
  <c r="R9" i="271"/>
  <c r="O10" i="235"/>
  <c r="O10" i="271"/>
  <c r="P10" i="235"/>
  <c r="P10" i="271"/>
  <c r="Q10" i="235"/>
  <c r="Q10" i="271"/>
  <c r="R10" i="235"/>
  <c r="R10" i="271"/>
  <c r="O11" i="235"/>
  <c r="O11" i="271"/>
  <c r="P11" i="235"/>
  <c r="P11" i="271"/>
  <c r="Q11" i="235"/>
  <c r="Q11" i="271"/>
  <c r="R11" i="235"/>
  <c r="R11" i="271"/>
  <c r="N12" i="235"/>
  <c r="N12" i="271"/>
  <c r="O12" i="235"/>
  <c r="O12" i="271"/>
  <c r="P12" i="235"/>
  <c r="P12" i="271"/>
  <c r="Q12" i="235"/>
  <c r="Q12" i="271"/>
  <c r="R12" i="235"/>
  <c r="R12" i="271"/>
  <c r="N13" i="235"/>
  <c r="N13" i="271"/>
  <c r="O13" i="235"/>
  <c r="O13" i="271"/>
  <c r="P13" i="235"/>
  <c r="P13" i="271"/>
  <c r="Q13" i="235"/>
  <c r="Q13" i="271"/>
  <c r="R13" i="235"/>
  <c r="R13" i="271"/>
  <c r="L17" i="232"/>
  <c r="R93" i="210" s="1"/>
  <c r="I67" i="260" s="1"/>
  <c r="F67" i="260"/>
  <c r="K39" i="241"/>
  <c r="K5" i="241"/>
  <c r="K39" i="245"/>
  <c r="K5" i="245"/>
  <c r="K6" i="241"/>
  <c r="K40" i="241"/>
  <c r="K6" i="245"/>
  <c r="K40" i="245"/>
  <c r="K7" i="261"/>
  <c r="K41" i="261"/>
  <c r="L42" i="229"/>
  <c r="F53" i="229"/>
  <c r="K51" i="260"/>
  <c r="K16" i="260"/>
  <c r="G26" i="229"/>
  <c r="E26" i="229"/>
  <c r="F97" i="213"/>
  <c r="F55" i="210" s="1"/>
  <c r="S7" i="241" s="1"/>
  <c r="I50" i="240"/>
  <c r="J42" i="210"/>
  <c r="I41" i="243" s="1"/>
  <c r="L41" i="210"/>
  <c r="I40" i="244" s="1"/>
  <c r="I6" i="235"/>
  <c r="D6" i="238"/>
  <c r="F6" i="238" s="1"/>
  <c r="J15" i="229"/>
  <c r="K26" i="229"/>
  <c r="D4" i="210"/>
  <c r="I14" i="240" s="1"/>
  <c r="L11" i="210"/>
  <c r="I10" i="244" s="1"/>
  <c r="P5" i="210"/>
  <c r="I4" i="259" s="1"/>
  <c r="J8" i="210"/>
  <c r="I7" i="243" s="1"/>
  <c r="V13" i="210"/>
  <c r="I23" i="262" s="1"/>
  <c r="L14" i="210"/>
  <c r="I22" i="244" s="1"/>
  <c r="F17" i="210"/>
  <c r="I12" i="241" s="1"/>
  <c r="V21" i="210"/>
  <c r="I16" i="262" s="1"/>
  <c r="L22" i="210"/>
  <c r="I44" i="244" s="1"/>
  <c r="F15" i="229"/>
  <c r="I42" i="229"/>
  <c r="G53" i="229"/>
  <c r="F17" i="232"/>
  <c r="F93" i="210" s="1"/>
  <c r="I67" i="241" s="1"/>
  <c r="N17" i="232"/>
  <c r="V93" i="210" s="1"/>
  <c r="I67" i="262" s="1"/>
  <c r="M17" i="232"/>
  <c r="T93" i="210" s="1"/>
  <c r="I67" i="261" s="1"/>
  <c r="I50" i="241"/>
  <c r="L42" i="210"/>
  <c r="I41" i="244" s="1"/>
  <c r="D23" i="210"/>
  <c r="I17" i="240" s="1"/>
  <c r="L4" i="210"/>
  <c r="I14" i="244" s="1"/>
  <c r="P8" i="210"/>
  <c r="I7" i="259" s="1"/>
  <c r="F9" i="210"/>
  <c r="I8" i="241" s="1"/>
  <c r="R14" i="210"/>
  <c r="I22" i="260" s="1"/>
  <c r="L17" i="210"/>
  <c r="I12" i="244" s="1"/>
  <c r="F20" i="210"/>
  <c r="I15" i="241" s="1"/>
  <c r="V23" i="210"/>
  <c r="I17" i="262" s="1"/>
  <c r="L24" i="210"/>
  <c r="I18" i="244" s="1"/>
  <c r="K35" i="229"/>
  <c r="G17" i="232"/>
  <c r="H93" i="210" s="1"/>
  <c r="I67" i="242" s="1"/>
  <c r="L51" i="213"/>
  <c r="R53" i="210" s="1"/>
  <c r="S5" i="260" s="1"/>
  <c r="H17" i="232"/>
  <c r="J93" i="210" s="1"/>
  <c r="I67" i="243" s="1"/>
  <c r="D40" i="210"/>
  <c r="I39" i="240" s="1"/>
  <c r="R40" i="210"/>
  <c r="I39" i="260" s="1"/>
  <c r="J12" i="210"/>
  <c r="I11" i="243" s="1"/>
  <c r="V5" i="210"/>
  <c r="I4" i="262" s="1"/>
  <c r="L6" i="210"/>
  <c r="I5" i="244" s="1"/>
  <c r="P13" i="210"/>
  <c r="I23" i="259" s="1"/>
  <c r="H34" i="229"/>
  <c r="V18" i="210"/>
  <c r="I13" i="262" s="1"/>
  <c r="P21" i="210"/>
  <c r="I16" i="259" s="1"/>
  <c r="J23" i="210"/>
  <c r="I17" i="243" s="1"/>
  <c r="N35" i="229"/>
  <c r="J7" i="229"/>
  <c r="M42" i="229"/>
  <c r="K53" i="229"/>
  <c r="J17" i="232"/>
  <c r="N93" i="210" s="1"/>
  <c r="I67" i="245" s="1"/>
  <c r="I17" i="232"/>
  <c r="L93" i="210" s="1"/>
  <c r="I67" i="244" s="1"/>
  <c r="D41" i="210"/>
  <c r="I40" i="240" s="1"/>
  <c r="T40" i="210"/>
  <c r="I39" i="261" s="1"/>
  <c r="V40" i="210"/>
  <c r="I39" i="262" s="1"/>
  <c r="L97" i="213"/>
  <c r="R55" i="210" s="1"/>
  <c r="S7" i="260" s="1"/>
  <c r="H40" i="210"/>
  <c r="I39" i="242" s="1"/>
  <c r="J40" i="210"/>
  <c r="I39" i="243" s="1"/>
  <c r="V41" i="210"/>
  <c r="I40" i="262" s="1"/>
  <c r="D9" i="238"/>
  <c r="F9" i="238" s="1"/>
  <c r="D14" i="210"/>
  <c r="I22" i="240" s="1"/>
  <c r="P12" i="210"/>
  <c r="I11" i="259" s="1"/>
  <c r="F4" i="210"/>
  <c r="I14" i="241" s="1"/>
  <c r="R6" i="210"/>
  <c r="I5" i="260" s="1"/>
  <c r="V8" i="210"/>
  <c r="I7" i="262" s="1"/>
  <c r="L9" i="210"/>
  <c r="I8" i="244" s="1"/>
  <c r="K34" i="229"/>
  <c r="R17" i="210"/>
  <c r="I12" i="260" s="1"/>
  <c r="J18" i="210"/>
  <c r="I13" i="243" s="1"/>
  <c r="L20" i="210"/>
  <c r="I15" i="244" s="1"/>
  <c r="F24" i="210"/>
  <c r="I18" i="241" s="1"/>
  <c r="H41" i="210"/>
  <c r="I40" i="242" s="1"/>
  <c r="J41" i="210"/>
  <c r="I40" i="243" s="1"/>
  <c r="L40" i="210"/>
  <c r="I39" i="244" s="1"/>
  <c r="I50" i="259"/>
  <c r="V42" i="210"/>
  <c r="I41" i="262" s="1"/>
  <c r="I50" i="261"/>
  <c r="H42" i="229"/>
  <c r="N42" i="229"/>
  <c r="H53" i="229"/>
  <c r="N53" i="229"/>
  <c r="E42" i="229"/>
  <c r="I50" i="242"/>
  <c r="I46" i="241"/>
  <c r="I46" i="242"/>
  <c r="I46" i="243"/>
  <c r="I46" i="244"/>
  <c r="I46" i="259"/>
  <c r="I46" i="260"/>
  <c r="I46" i="261"/>
  <c r="I46" i="262"/>
  <c r="J42" i="229"/>
  <c r="J53" i="229"/>
  <c r="I48" i="240"/>
  <c r="K14" i="240" s="1"/>
  <c r="I48" i="241"/>
  <c r="I48" i="242"/>
  <c r="I48" i="243"/>
  <c r="I48" i="244"/>
  <c r="I48" i="245"/>
  <c r="K49" i="245" s="1"/>
  <c r="I48" i="259"/>
  <c r="K49" i="259" s="1"/>
  <c r="I48" i="260"/>
  <c r="I48" i="261"/>
  <c r="I48" i="262"/>
  <c r="F137" i="76"/>
  <c r="F78" i="210" s="1"/>
  <c r="I73" i="241" s="1"/>
  <c r="L137" i="76"/>
  <c r="R78" i="210" s="1"/>
  <c r="I73" i="260" s="1"/>
  <c r="I137" i="76"/>
  <c r="L78" i="210" s="1"/>
  <c r="I73" i="244" s="1"/>
  <c r="I83" i="76"/>
  <c r="L75" i="210" s="1"/>
  <c r="I70" i="244" s="1"/>
  <c r="F83" i="76"/>
  <c r="F75" i="210" s="1"/>
  <c r="I70" i="241" s="1"/>
  <c r="L83" i="76"/>
  <c r="R75" i="210" s="1"/>
  <c r="I70" i="260" s="1"/>
  <c r="K137" i="76"/>
  <c r="P78" i="210" s="1"/>
  <c r="I73" i="259" s="1"/>
  <c r="H137" i="76"/>
  <c r="J78" i="210" s="1"/>
  <c r="I73" i="243" s="1"/>
  <c r="N137" i="76"/>
  <c r="V78" i="210" s="1"/>
  <c r="I73" i="262" s="1"/>
  <c r="H83" i="76"/>
  <c r="J75" i="210" s="1"/>
  <c r="I70" i="243" s="1"/>
  <c r="N83" i="76"/>
  <c r="V75" i="210" s="1"/>
  <c r="I70" i="262" s="1"/>
  <c r="K83" i="76"/>
  <c r="P75" i="210" s="1"/>
  <c r="I70" i="259" s="1"/>
  <c r="K101" i="76"/>
  <c r="P76" i="210" s="1"/>
  <c r="I71" i="259" s="1"/>
  <c r="J119" i="76"/>
  <c r="N77" i="210" s="1"/>
  <c r="I72" i="245" s="1"/>
  <c r="G137" i="76"/>
  <c r="H78" i="210" s="1"/>
  <c r="I73" i="242" s="1"/>
  <c r="M137" i="76"/>
  <c r="T78" i="210" s="1"/>
  <c r="I73" i="261" s="1"/>
  <c r="G101" i="76"/>
  <c r="H76" i="210" s="1"/>
  <c r="I71" i="242" s="1"/>
  <c r="M101" i="76"/>
  <c r="T76" i="210" s="1"/>
  <c r="I71" i="261" s="1"/>
  <c r="J101" i="76"/>
  <c r="N76" i="210" s="1"/>
  <c r="I71" i="245" s="1"/>
  <c r="K119" i="76"/>
  <c r="P77" i="210" s="1"/>
  <c r="I72" i="259" s="1"/>
  <c r="H119" i="76"/>
  <c r="J77" i="210" s="1"/>
  <c r="I72" i="243" s="1"/>
  <c r="N119" i="76"/>
  <c r="V77" i="210" s="1"/>
  <c r="I72" i="262" s="1"/>
  <c r="H101" i="76"/>
  <c r="J76" i="210" s="1"/>
  <c r="I71" i="243" s="1"/>
  <c r="N101" i="76"/>
  <c r="V76" i="210" s="1"/>
  <c r="I71" i="262" s="1"/>
  <c r="E137" i="76"/>
  <c r="D78" i="210" s="1"/>
  <c r="I73" i="240" s="1"/>
  <c r="F119" i="76"/>
  <c r="F77" i="210" s="1"/>
  <c r="I72" i="241" s="1"/>
  <c r="L119" i="76"/>
  <c r="R77" i="210" s="1"/>
  <c r="I72" i="260" s="1"/>
  <c r="I119" i="76"/>
  <c r="L77" i="210" s="1"/>
  <c r="I72" i="244" s="1"/>
  <c r="I101" i="76"/>
  <c r="L76" i="210" s="1"/>
  <c r="I71" i="244" s="1"/>
  <c r="F101" i="76"/>
  <c r="F76" i="210" s="1"/>
  <c r="I71" i="241" s="1"/>
  <c r="L101" i="76"/>
  <c r="R76" i="210" s="1"/>
  <c r="I71" i="260" s="1"/>
  <c r="E119" i="76"/>
  <c r="D77" i="210" s="1"/>
  <c r="I72" i="240" s="1"/>
  <c r="E101" i="76"/>
  <c r="D76" i="210" s="1"/>
  <c r="I71" i="240" s="1"/>
  <c r="G119" i="76"/>
  <c r="H77" i="210" s="1"/>
  <c r="I72" i="242" s="1"/>
  <c r="M119" i="76"/>
  <c r="T77" i="210" s="1"/>
  <c r="I72" i="261" s="1"/>
  <c r="J137" i="76"/>
  <c r="N78" i="210" s="1"/>
  <c r="I73" i="245" s="1"/>
  <c r="G83" i="76"/>
  <c r="H75" i="210" s="1"/>
  <c r="I70" i="242" s="1"/>
  <c r="M83" i="76"/>
  <c r="T75" i="210" s="1"/>
  <c r="I70" i="261" s="1"/>
  <c r="J83" i="76"/>
  <c r="N75" i="210" s="1"/>
  <c r="I70" i="245" s="1"/>
  <c r="E83" i="76"/>
  <c r="D75" i="210" s="1"/>
  <c r="I70" i="240" s="1"/>
  <c r="R11" i="210"/>
  <c r="I10" i="260" s="1"/>
  <c r="F11" i="210"/>
  <c r="I10" i="241" s="1"/>
  <c r="G28" i="213"/>
  <c r="H52" i="210" s="1"/>
  <c r="S4" i="242" s="1"/>
  <c r="J51" i="213"/>
  <c r="N53" i="210" s="1"/>
  <c r="S5" i="245" s="1"/>
  <c r="M74" i="213"/>
  <c r="T54" i="210" s="1"/>
  <c r="S6" i="261" s="1"/>
  <c r="J97" i="213"/>
  <c r="N55" i="210" s="1"/>
  <c r="S7" i="245" s="1"/>
  <c r="G120" i="213"/>
  <c r="H56" i="210" s="1"/>
  <c r="S8" i="242" s="1"/>
  <c r="M120" i="213"/>
  <c r="T56" i="210" s="1"/>
  <c r="S8" i="261" s="1"/>
  <c r="M28" i="213"/>
  <c r="T52" i="210" s="1"/>
  <c r="S4" i="261" s="1"/>
  <c r="G74" i="213"/>
  <c r="H54" i="210" s="1"/>
  <c r="S6" i="242" s="1"/>
  <c r="H120" i="213"/>
  <c r="J56" i="210" s="1"/>
  <c r="S8" i="243" s="1"/>
  <c r="N120" i="213"/>
  <c r="V56" i="210" s="1"/>
  <c r="S8" i="262" s="1"/>
  <c r="I97" i="213"/>
  <c r="L55" i="210" s="1"/>
  <c r="S7" i="244" s="1"/>
  <c r="F51" i="213"/>
  <c r="F53" i="210" s="1"/>
  <c r="S5" i="241" s="1"/>
  <c r="I51" i="213"/>
  <c r="L53" i="210" s="1"/>
  <c r="S5" i="244" s="1"/>
  <c r="I143" i="213"/>
  <c r="L57" i="210" s="1"/>
  <c r="S9" i="244" s="1"/>
  <c r="O143" i="213"/>
  <c r="X57" i="210" s="1"/>
  <c r="S9" i="263" s="1"/>
  <c r="U143" i="213"/>
  <c r="AJ57" i="210" s="1"/>
  <c r="S9" i="269" s="1"/>
  <c r="E166" i="213"/>
  <c r="D58" i="210" s="1"/>
  <c r="S10" i="240" s="1"/>
  <c r="K166" i="213"/>
  <c r="P58" i="210" s="1"/>
  <c r="S10" i="259" s="1"/>
  <c r="Q166" i="213"/>
  <c r="AB58" i="210" s="1"/>
  <c r="S10" i="265" s="1"/>
  <c r="W166" i="213"/>
  <c r="AN58" i="210" s="1"/>
  <c r="S10" i="271" s="1"/>
  <c r="G189" i="213"/>
  <c r="H59" i="210" s="1"/>
  <c r="S11" i="242" s="1"/>
  <c r="M189" i="213"/>
  <c r="T59" i="210" s="1"/>
  <c r="S11" i="261" s="1"/>
  <c r="S189" i="213"/>
  <c r="AF59" i="210" s="1"/>
  <c r="S11" i="267" s="1"/>
  <c r="E189" i="213"/>
  <c r="D59" i="210" s="1"/>
  <c r="S11" i="240" s="1"/>
  <c r="K189" i="213"/>
  <c r="P59" i="210" s="1"/>
  <c r="S11" i="259" s="1"/>
  <c r="Q189" i="213"/>
  <c r="AB59" i="210" s="1"/>
  <c r="S11" i="265" s="1"/>
  <c r="W189" i="213"/>
  <c r="AN59" i="210" s="1"/>
  <c r="S11" i="271" s="1"/>
  <c r="I212" i="213"/>
  <c r="L60" i="210" s="1"/>
  <c r="S12" i="244" s="1"/>
  <c r="O212" i="213"/>
  <c r="X60" i="210" s="1"/>
  <c r="S12" i="263" s="1"/>
  <c r="U212" i="213"/>
  <c r="AJ60" i="210" s="1"/>
  <c r="S12" i="269" s="1"/>
  <c r="E235" i="213"/>
  <c r="D61" i="210" s="1"/>
  <c r="S13" i="240" s="1"/>
  <c r="K235" i="213"/>
  <c r="P61" i="210" s="1"/>
  <c r="S13" i="259" s="1"/>
  <c r="Q235" i="213"/>
  <c r="AB61" i="210" s="1"/>
  <c r="S13" i="265" s="1"/>
  <c r="W235" i="213"/>
  <c r="AN61" i="210" s="1"/>
  <c r="S13" i="271" s="1"/>
  <c r="H28" i="213"/>
  <c r="J52" i="210" s="1"/>
  <c r="S4" i="243" s="1"/>
  <c r="H97" i="213"/>
  <c r="J55" i="210" s="1"/>
  <c r="S7" i="243" s="1"/>
  <c r="K120" i="213"/>
  <c r="P56" i="210" s="1"/>
  <c r="S8" i="259" s="1"/>
  <c r="K28" i="213"/>
  <c r="P52" i="210" s="1"/>
  <c r="S4" i="259" s="1"/>
  <c r="N28" i="213"/>
  <c r="V52" i="210" s="1"/>
  <c r="S4" i="262" s="1"/>
  <c r="K74" i="213"/>
  <c r="P54" i="210" s="1"/>
  <c r="S6" i="259" s="1"/>
  <c r="N97" i="213"/>
  <c r="V55" i="210" s="1"/>
  <c r="S7" i="262" s="1"/>
  <c r="E97" i="213"/>
  <c r="D55" i="210" s="1"/>
  <c r="S7" i="240" s="1"/>
  <c r="H166" i="213"/>
  <c r="J58" i="210" s="1"/>
  <c r="S10" i="243" s="1"/>
  <c r="N166" i="213"/>
  <c r="V58" i="210" s="1"/>
  <c r="S10" i="262" s="1"/>
  <c r="T166" i="213"/>
  <c r="AH58" i="210" s="1"/>
  <c r="S10" i="268" s="1"/>
  <c r="J189" i="213"/>
  <c r="N59" i="210" s="1"/>
  <c r="S11" i="245" s="1"/>
  <c r="P189" i="213"/>
  <c r="Z59" i="210" s="1"/>
  <c r="S11" i="264" s="1"/>
  <c r="V189" i="213"/>
  <c r="AL59" i="210" s="1"/>
  <c r="S11" i="270" s="1"/>
  <c r="F189" i="213"/>
  <c r="F59" i="210" s="1"/>
  <c r="S11" i="241" s="1"/>
  <c r="L189" i="213"/>
  <c r="R59" i="210" s="1"/>
  <c r="S11" i="260" s="1"/>
  <c r="R189" i="213"/>
  <c r="AD59" i="210" s="1"/>
  <c r="S11" i="266" s="1"/>
  <c r="H235" i="213"/>
  <c r="J61" i="210" s="1"/>
  <c r="S13" i="243" s="1"/>
  <c r="N235" i="213"/>
  <c r="V61" i="210" s="1"/>
  <c r="S13" i="262" s="1"/>
  <c r="T235" i="213"/>
  <c r="AH61" i="210" s="1"/>
  <c r="S13" i="268" s="1"/>
  <c r="K51" i="213"/>
  <c r="P53" i="210" s="1"/>
  <c r="S5" i="259" s="1"/>
  <c r="H51" i="213"/>
  <c r="J53" i="210" s="1"/>
  <c r="S5" i="243" s="1"/>
  <c r="N51" i="213"/>
  <c r="V53" i="210" s="1"/>
  <c r="S5" i="262" s="1"/>
  <c r="H74" i="213"/>
  <c r="J54" i="210" s="1"/>
  <c r="S6" i="243" s="1"/>
  <c r="N74" i="213"/>
  <c r="V54" i="210" s="1"/>
  <c r="S6" i="262" s="1"/>
  <c r="E74" i="213"/>
  <c r="D54" i="210" s="1"/>
  <c r="S6" i="240" s="1"/>
  <c r="G143" i="213"/>
  <c r="H57" i="210" s="1"/>
  <c r="S9" i="242" s="1"/>
  <c r="M143" i="213"/>
  <c r="T57" i="210" s="1"/>
  <c r="S9" i="261" s="1"/>
  <c r="S143" i="213"/>
  <c r="AF57" i="210" s="1"/>
  <c r="S9" i="267" s="1"/>
  <c r="I166" i="213"/>
  <c r="L58" i="210" s="1"/>
  <c r="S10" i="244" s="1"/>
  <c r="O166" i="213"/>
  <c r="X58" i="210" s="1"/>
  <c r="S10" i="263" s="1"/>
  <c r="U166" i="213"/>
  <c r="AJ58" i="210" s="1"/>
  <c r="S10" i="269" s="1"/>
  <c r="G212" i="213"/>
  <c r="H60" i="210" s="1"/>
  <c r="S12" i="242" s="1"/>
  <c r="M212" i="213"/>
  <c r="T60" i="210" s="1"/>
  <c r="S12" i="261" s="1"/>
  <c r="S212" i="213"/>
  <c r="AF60" i="210" s="1"/>
  <c r="S12" i="267" s="1"/>
  <c r="E212" i="213"/>
  <c r="D60" i="210" s="1"/>
  <c r="S12" i="240" s="1"/>
  <c r="K212" i="213"/>
  <c r="P60" i="210" s="1"/>
  <c r="S12" i="259" s="1"/>
  <c r="Q212" i="213"/>
  <c r="AB60" i="210" s="1"/>
  <c r="S12" i="265" s="1"/>
  <c r="W212" i="213"/>
  <c r="AN60" i="210" s="1"/>
  <c r="S12" i="271" s="1"/>
  <c r="I235" i="213"/>
  <c r="L61" i="210" s="1"/>
  <c r="S13" i="244" s="1"/>
  <c r="O235" i="213"/>
  <c r="X61" i="210" s="1"/>
  <c r="S13" i="263" s="1"/>
  <c r="U235" i="213"/>
  <c r="AJ61" i="210" s="1"/>
  <c r="S13" i="269" s="1"/>
  <c r="D189" i="213"/>
  <c r="B59" i="210" s="1"/>
  <c r="N11" i="235"/>
  <c r="E51" i="213"/>
  <c r="D53" i="210" s="1"/>
  <c r="S5" i="240" s="1"/>
  <c r="H143" i="213"/>
  <c r="J57" i="210" s="1"/>
  <c r="S9" i="243" s="1"/>
  <c r="N143" i="213"/>
  <c r="V57" i="210" s="1"/>
  <c r="S9" i="262" s="1"/>
  <c r="T143" i="213"/>
  <c r="AH57" i="210" s="1"/>
  <c r="S9" i="268" s="1"/>
  <c r="D166" i="213"/>
  <c r="B58" i="210" s="1"/>
  <c r="N10" i="235"/>
  <c r="J166" i="213"/>
  <c r="N58" i="210" s="1"/>
  <c r="S10" i="245" s="1"/>
  <c r="P166" i="213"/>
  <c r="Z58" i="210" s="1"/>
  <c r="S10" i="264" s="1"/>
  <c r="V166" i="213"/>
  <c r="AL58" i="210" s="1"/>
  <c r="S10" i="270" s="1"/>
  <c r="F166" i="213"/>
  <c r="F58" i="210" s="1"/>
  <c r="S10" i="241" s="1"/>
  <c r="L166" i="213"/>
  <c r="R58" i="210" s="1"/>
  <c r="S10" i="260" s="1"/>
  <c r="R166" i="213"/>
  <c r="AD58" i="210" s="1"/>
  <c r="S10" i="266" s="1"/>
  <c r="H212" i="213"/>
  <c r="J60" i="210" s="1"/>
  <c r="S12" i="243" s="1"/>
  <c r="N212" i="213"/>
  <c r="V60" i="210" s="1"/>
  <c r="S12" i="262" s="1"/>
  <c r="T212" i="213"/>
  <c r="AH60" i="210" s="1"/>
  <c r="S12" i="268" s="1"/>
  <c r="D235" i="213"/>
  <c r="B61" i="210" s="1"/>
  <c r="J235" i="213"/>
  <c r="N61" i="210" s="1"/>
  <c r="S13" i="245" s="1"/>
  <c r="P235" i="213"/>
  <c r="Z61" i="210" s="1"/>
  <c r="S13" i="264" s="1"/>
  <c r="V235" i="213"/>
  <c r="AL61" i="210" s="1"/>
  <c r="S13" i="270" s="1"/>
  <c r="F235" i="213"/>
  <c r="F61" i="210" s="1"/>
  <c r="S13" i="241" s="1"/>
  <c r="L235" i="213"/>
  <c r="R61" i="210" s="1"/>
  <c r="S13" i="260" s="1"/>
  <c r="R235" i="213"/>
  <c r="AD61" i="210" s="1"/>
  <c r="S13" i="266" s="1"/>
  <c r="J28" i="213"/>
  <c r="N52" i="210" s="1"/>
  <c r="S4" i="245" s="1"/>
  <c r="G51" i="213"/>
  <c r="H53" i="210" s="1"/>
  <c r="S5" i="242" s="1"/>
  <c r="G97" i="213"/>
  <c r="H55" i="210" s="1"/>
  <c r="S7" i="242" s="1"/>
  <c r="E28" i="213"/>
  <c r="D52" i="210" s="1"/>
  <c r="S4" i="240" s="1"/>
  <c r="M51" i="213"/>
  <c r="T53" i="210" s="1"/>
  <c r="S5" i="261" s="1"/>
  <c r="J74" i="213"/>
  <c r="N54" i="210" s="1"/>
  <c r="S6" i="245" s="1"/>
  <c r="M97" i="213"/>
  <c r="T55" i="210" s="1"/>
  <c r="S7" i="261" s="1"/>
  <c r="K97" i="213"/>
  <c r="P55" i="210" s="1"/>
  <c r="S7" i="259" s="1"/>
  <c r="D143" i="213"/>
  <c r="B57" i="210" s="1"/>
  <c r="N9" i="235"/>
  <c r="J143" i="213"/>
  <c r="N57" i="210" s="1"/>
  <c r="S9" i="245" s="1"/>
  <c r="P143" i="213"/>
  <c r="Z57" i="210" s="1"/>
  <c r="S9" i="264" s="1"/>
  <c r="V143" i="213"/>
  <c r="AL57" i="210" s="1"/>
  <c r="S9" i="270" s="1"/>
  <c r="F143" i="213"/>
  <c r="F57" i="210" s="1"/>
  <c r="S9" i="241" s="1"/>
  <c r="L143" i="213"/>
  <c r="R57" i="210" s="1"/>
  <c r="S9" i="260" s="1"/>
  <c r="R143" i="213"/>
  <c r="AD57" i="210" s="1"/>
  <c r="S9" i="266" s="1"/>
  <c r="H189" i="213"/>
  <c r="J59" i="210" s="1"/>
  <c r="S11" i="243" s="1"/>
  <c r="N189" i="213"/>
  <c r="V59" i="210" s="1"/>
  <c r="S11" i="262" s="1"/>
  <c r="T189" i="213"/>
  <c r="AH59" i="210" s="1"/>
  <c r="S11" i="268" s="1"/>
  <c r="D212" i="213"/>
  <c r="B60" i="210" s="1"/>
  <c r="J212" i="213"/>
  <c r="N60" i="210" s="1"/>
  <c r="S12" i="245" s="1"/>
  <c r="P212" i="213"/>
  <c r="Z60" i="210" s="1"/>
  <c r="S12" i="264" s="1"/>
  <c r="V212" i="213"/>
  <c r="AL60" i="210" s="1"/>
  <c r="S12" i="270" s="1"/>
  <c r="F212" i="213"/>
  <c r="F60" i="210" s="1"/>
  <c r="S12" i="241" s="1"/>
  <c r="L212" i="213"/>
  <c r="R60" i="210" s="1"/>
  <c r="S12" i="260" s="1"/>
  <c r="R212" i="213"/>
  <c r="AD60" i="210" s="1"/>
  <c r="S12" i="266" s="1"/>
  <c r="J120" i="213"/>
  <c r="N56" i="210" s="1"/>
  <c r="S8" i="245" s="1"/>
  <c r="F28" i="213"/>
  <c r="F52" i="210" s="1"/>
  <c r="S4" i="241" s="1"/>
  <c r="L28" i="213"/>
  <c r="R52" i="210" s="1"/>
  <c r="S4" i="260" s="1"/>
  <c r="I28" i="213"/>
  <c r="L52" i="210" s="1"/>
  <c r="S4" i="244" s="1"/>
  <c r="F74" i="213"/>
  <c r="F54" i="210" s="1"/>
  <c r="S6" i="241" s="1"/>
  <c r="L74" i="213"/>
  <c r="R54" i="210" s="1"/>
  <c r="S6" i="260" s="1"/>
  <c r="I74" i="213"/>
  <c r="L54" i="210" s="1"/>
  <c r="S6" i="244" s="1"/>
  <c r="F120" i="213"/>
  <c r="F56" i="210" s="1"/>
  <c r="S8" i="241" s="1"/>
  <c r="L120" i="213"/>
  <c r="R56" i="210" s="1"/>
  <c r="S8" i="260" s="1"/>
  <c r="I120" i="213"/>
  <c r="L56" i="210" s="1"/>
  <c r="S8" i="244" s="1"/>
  <c r="E120" i="213"/>
  <c r="D56" i="210" s="1"/>
  <c r="S8" i="240" s="1"/>
  <c r="E143" i="213"/>
  <c r="D57" i="210" s="1"/>
  <c r="S9" i="240" s="1"/>
  <c r="K143" i="213"/>
  <c r="P57" i="210" s="1"/>
  <c r="S9" i="259" s="1"/>
  <c r="Q143" i="213"/>
  <c r="AB57" i="210" s="1"/>
  <c r="S9" i="265" s="1"/>
  <c r="W143" i="213"/>
  <c r="AN57" i="210" s="1"/>
  <c r="S9" i="271" s="1"/>
  <c r="G166" i="213"/>
  <c r="H58" i="210" s="1"/>
  <c r="S10" i="242" s="1"/>
  <c r="M166" i="213"/>
  <c r="T58" i="210" s="1"/>
  <c r="S10" i="261" s="1"/>
  <c r="S166" i="213"/>
  <c r="AF58" i="210" s="1"/>
  <c r="S10" i="267" s="1"/>
  <c r="I189" i="213"/>
  <c r="L59" i="210" s="1"/>
  <c r="S11" i="244" s="1"/>
  <c r="O189" i="213"/>
  <c r="X59" i="210" s="1"/>
  <c r="S11" i="263" s="1"/>
  <c r="U189" i="213"/>
  <c r="AJ59" i="210" s="1"/>
  <c r="S11" i="269" s="1"/>
  <c r="G235" i="213"/>
  <c r="H61" i="210" s="1"/>
  <c r="S13" i="242" s="1"/>
  <c r="M235" i="213"/>
  <c r="T61" i="210" s="1"/>
  <c r="S13" i="261" s="1"/>
  <c r="S235" i="213"/>
  <c r="AF61" i="210" s="1"/>
  <c r="S13" i="267" s="1"/>
  <c r="H11" i="210"/>
  <c r="I10" i="242" s="1"/>
  <c r="T11" i="210"/>
  <c r="I10" i="261" s="1"/>
  <c r="N12" i="210"/>
  <c r="I11" i="245" s="1"/>
  <c r="T4" i="210"/>
  <c r="I14" i="261" s="1"/>
  <c r="N5" i="210"/>
  <c r="I4" i="245" s="1"/>
  <c r="H6" i="210"/>
  <c r="I5" i="242" s="1"/>
  <c r="T6" i="210"/>
  <c r="I5" i="261" s="1"/>
  <c r="N8" i="210"/>
  <c r="I7" i="245" s="1"/>
  <c r="H9" i="210"/>
  <c r="I8" i="242" s="1"/>
  <c r="T9" i="210"/>
  <c r="I8" i="261" s="1"/>
  <c r="N13" i="210"/>
  <c r="I23" i="245" s="1"/>
  <c r="H14" i="210"/>
  <c r="I22" i="242" s="1"/>
  <c r="T14" i="210"/>
  <c r="I22" i="261" s="1"/>
  <c r="J34" i="229"/>
  <c r="N17" i="210"/>
  <c r="I12" i="245" s="1"/>
  <c r="H18" i="210"/>
  <c r="I13" i="242" s="1"/>
  <c r="T18" i="210"/>
  <c r="I13" i="261" s="1"/>
  <c r="H20" i="210"/>
  <c r="I15" i="242" s="1"/>
  <c r="T20" i="210"/>
  <c r="I15" i="261" s="1"/>
  <c r="N21" i="210"/>
  <c r="I16" i="245" s="1"/>
  <c r="G36" i="229"/>
  <c r="M36" i="229"/>
  <c r="N23" i="210"/>
  <c r="I17" i="245" s="1"/>
  <c r="H24" i="210"/>
  <c r="I18" i="242" s="1"/>
  <c r="T24" i="210"/>
  <c r="I18" i="261" s="1"/>
  <c r="D12" i="210"/>
  <c r="I11" i="240" s="1"/>
  <c r="D13" i="210"/>
  <c r="I23" i="240" s="1"/>
  <c r="D11" i="210"/>
  <c r="I10" i="240" s="1"/>
  <c r="D9" i="210"/>
  <c r="I8" i="240" s="1"/>
  <c r="D8" i="210"/>
  <c r="I7" i="240" s="1"/>
  <c r="D6" i="210"/>
  <c r="I5" i="240" s="1"/>
  <c r="V15" i="210"/>
  <c r="I42" i="262" s="1"/>
  <c r="D5" i="210"/>
  <c r="I4" i="240" s="1"/>
  <c r="E34" i="229"/>
  <c r="D24" i="210"/>
  <c r="I18" i="240" s="1"/>
  <c r="G35" i="229"/>
  <c r="F36" i="229"/>
  <c r="R22" i="210"/>
  <c r="I44" i="260" s="1"/>
  <c r="L36" i="229"/>
  <c r="R12" i="210"/>
  <c r="I11" i="260" s="1"/>
  <c r="F5" i="210"/>
  <c r="I4" i="241" s="1"/>
  <c r="L5" i="210"/>
  <c r="I4" i="244" s="1"/>
  <c r="P15" i="210"/>
  <c r="I42" i="259" s="1"/>
  <c r="T22" i="210"/>
  <c r="I44" i="261" s="1"/>
  <c r="D17" i="210"/>
  <c r="I12" i="240" s="1"/>
  <c r="F12" i="210"/>
  <c r="I11" i="241" s="1"/>
  <c r="L12" i="210"/>
  <c r="I11" i="244" s="1"/>
  <c r="R5" i="210"/>
  <c r="I4" i="260" s="1"/>
  <c r="F8" i="210"/>
  <c r="I7" i="241" s="1"/>
  <c r="R8" i="210"/>
  <c r="I7" i="260" s="1"/>
  <c r="L8" i="210"/>
  <c r="I7" i="244" s="1"/>
  <c r="F13" i="210"/>
  <c r="I23" i="241" s="1"/>
  <c r="R13" i="210"/>
  <c r="I23" i="260" s="1"/>
  <c r="L13" i="210"/>
  <c r="I23" i="244" s="1"/>
  <c r="D21" i="210"/>
  <c r="I16" i="240" s="1"/>
  <c r="J15" i="210"/>
  <c r="I42" i="243" s="1"/>
  <c r="L18" i="210"/>
  <c r="I13" i="244" s="1"/>
  <c r="F18" i="210"/>
  <c r="I13" i="241" s="1"/>
  <c r="R18" i="210"/>
  <c r="I13" i="260" s="1"/>
  <c r="F21" i="210"/>
  <c r="I16" i="241" s="1"/>
  <c r="R21" i="210"/>
  <c r="I16" i="260" s="1"/>
  <c r="L21" i="210"/>
  <c r="I16" i="244" s="1"/>
  <c r="F23" i="210"/>
  <c r="I17" i="241" s="1"/>
  <c r="R23" i="210"/>
  <c r="I17" i="260" s="1"/>
  <c r="L23" i="210"/>
  <c r="I17" i="244" s="1"/>
  <c r="D20" i="210"/>
  <c r="I15" i="240" s="1"/>
  <c r="N11" i="210"/>
  <c r="I10" i="245" s="1"/>
  <c r="H12" i="210"/>
  <c r="I11" i="242" s="1"/>
  <c r="T12" i="210"/>
  <c r="I11" i="261" s="1"/>
  <c r="N4" i="210"/>
  <c r="I14" i="245" s="1"/>
  <c r="H5" i="210"/>
  <c r="I4" i="242" s="1"/>
  <c r="T5" i="210"/>
  <c r="I4" i="261" s="1"/>
  <c r="N6" i="210"/>
  <c r="I5" i="245" s="1"/>
  <c r="H8" i="210"/>
  <c r="I7" i="242" s="1"/>
  <c r="T8" i="210"/>
  <c r="I7" i="261" s="1"/>
  <c r="N9" i="210"/>
  <c r="I8" i="245" s="1"/>
  <c r="H13" i="210"/>
  <c r="I23" i="242" s="1"/>
  <c r="T13" i="210"/>
  <c r="I23" i="261" s="1"/>
  <c r="N14" i="210"/>
  <c r="I22" i="245" s="1"/>
  <c r="H17" i="210"/>
  <c r="I12" i="242" s="1"/>
  <c r="T17" i="210"/>
  <c r="I12" i="261" s="1"/>
  <c r="N18" i="210"/>
  <c r="I13" i="245" s="1"/>
  <c r="N20" i="210"/>
  <c r="I15" i="245" s="1"/>
  <c r="H21" i="210"/>
  <c r="I16" i="242" s="1"/>
  <c r="T21" i="210"/>
  <c r="I16" i="261" s="1"/>
  <c r="H23" i="210"/>
  <c r="I17" i="242" s="1"/>
  <c r="T23" i="210"/>
  <c r="I17" i="261" s="1"/>
  <c r="N24" i="210"/>
  <c r="I18" i="245" s="1"/>
  <c r="D18" i="210"/>
  <c r="I13" i="240" s="1"/>
  <c r="P11" i="210"/>
  <c r="I10" i="259" s="1"/>
  <c r="J11" i="210"/>
  <c r="I10" i="243" s="1"/>
  <c r="V11" i="210"/>
  <c r="I10" i="262" s="1"/>
  <c r="J4" i="210"/>
  <c r="I14" i="243" s="1"/>
  <c r="V4" i="210"/>
  <c r="I14" i="262" s="1"/>
  <c r="P6" i="210"/>
  <c r="I5" i="259" s="1"/>
  <c r="J6" i="210"/>
  <c r="I5" i="243" s="1"/>
  <c r="V6" i="210"/>
  <c r="I5" i="262" s="1"/>
  <c r="P9" i="210"/>
  <c r="I8" i="259" s="1"/>
  <c r="J9" i="210"/>
  <c r="I8" i="243" s="1"/>
  <c r="V9" i="210"/>
  <c r="I8" i="262" s="1"/>
  <c r="P14" i="210"/>
  <c r="I22" i="259" s="1"/>
  <c r="J14" i="210"/>
  <c r="I22" i="243" s="1"/>
  <c r="V14" i="210"/>
  <c r="I22" i="262" s="1"/>
  <c r="J17" i="210"/>
  <c r="I12" i="243" s="1"/>
  <c r="V17" i="210"/>
  <c r="I12" i="262" s="1"/>
  <c r="P17" i="210"/>
  <c r="I12" i="259" s="1"/>
  <c r="P20" i="210"/>
  <c r="I15" i="259" s="1"/>
  <c r="J20" i="210"/>
  <c r="I15" i="243" s="1"/>
  <c r="V20" i="210"/>
  <c r="I15" i="262" s="1"/>
  <c r="P24" i="210"/>
  <c r="I18" i="259" s="1"/>
  <c r="J24" i="210"/>
  <c r="I18" i="243" s="1"/>
  <c r="V24" i="210"/>
  <c r="I18" i="262" s="1"/>
  <c r="W80" i="76"/>
  <c r="V80" i="76"/>
  <c r="G70" i="270" s="1"/>
  <c r="U80" i="76"/>
  <c r="G70" i="269" s="1"/>
  <c r="T80" i="76"/>
  <c r="G70" i="268" s="1"/>
  <c r="S80" i="76"/>
  <c r="G70" i="267" s="1"/>
  <c r="R80" i="76"/>
  <c r="G70" i="266" s="1"/>
  <c r="Q80" i="76"/>
  <c r="G70" i="265" s="1"/>
  <c r="P80" i="76"/>
  <c r="G70" i="264" s="1"/>
  <c r="O80" i="76"/>
  <c r="G70" i="263" s="1"/>
  <c r="D80" i="76"/>
  <c r="T26" i="210" l="1"/>
  <c r="I43" i="261" s="1"/>
  <c r="H35" i="229"/>
  <c r="G70" i="235"/>
  <c r="G70" i="271"/>
  <c r="K14" i="261"/>
  <c r="K49" i="261"/>
  <c r="K49" i="244"/>
  <c r="K14" i="244"/>
  <c r="K47" i="262"/>
  <c r="K12" i="262"/>
  <c r="K47" i="244"/>
  <c r="K12" i="244"/>
  <c r="K51" i="242"/>
  <c r="K16" i="242"/>
  <c r="K51" i="261"/>
  <c r="K16" i="261"/>
  <c r="K6" i="243"/>
  <c r="K40" i="243"/>
  <c r="K39" i="240"/>
  <c r="K5" i="240"/>
  <c r="K7" i="244"/>
  <c r="K41" i="244"/>
  <c r="K49" i="240"/>
  <c r="K45" i="262"/>
  <c r="I10" i="238"/>
  <c r="K10" i="238" s="1"/>
  <c r="K14" i="260"/>
  <c r="K49" i="260"/>
  <c r="K49" i="243"/>
  <c r="K14" i="243"/>
  <c r="K12" i="261"/>
  <c r="K47" i="261"/>
  <c r="K12" i="243"/>
  <c r="K47" i="243"/>
  <c r="K7" i="262"/>
  <c r="K41" i="262"/>
  <c r="K6" i="242"/>
  <c r="K40" i="242"/>
  <c r="K40" i="262"/>
  <c r="K6" i="262"/>
  <c r="K39" i="262"/>
  <c r="K5" i="262"/>
  <c r="K16" i="241"/>
  <c r="K51" i="241"/>
  <c r="K6" i="244"/>
  <c r="K40" i="244"/>
  <c r="K14" i="259"/>
  <c r="K14" i="242"/>
  <c r="K49" i="242"/>
  <c r="K47" i="260"/>
  <c r="K12" i="260"/>
  <c r="K47" i="242"/>
  <c r="K12" i="242"/>
  <c r="K51" i="259"/>
  <c r="K16" i="259"/>
  <c r="K39" i="243"/>
  <c r="K5" i="243"/>
  <c r="K5" i="261"/>
  <c r="K39" i="261"/>
  <c r="K7" i="243"/>
  <c r="K41" i="243"/>
  <c r="H22" i="210"/>
  <c r="I44" i="242" s="1"/>
  <c r="K49" i="262"/>
  <c r="K14" i="262"/>
  <c r="K14" i="241"/>
  <c r="K49" i="241"/>
  <c r="K47" i="259"/>
  <c r="K12" i="259"/>
  <c r="K12" i="241"/>
  <c r="K47" i="241"/>
  <c r="K39" i="244"/>
  <c r="K5" i="244"/>
  <c r="K39" i="242"/>
  <c r="K5" i="242"/>
  <c r="K6" i="240"/>
  <c r="K40" i="240"/>
  <c r="K39" i="260"/>
  <c r="K5" i="260"/>
  <c r="K16" i="240"/>
  <c r="K51" i="240"/>
  <c r="K14" i="245"/>
  <c r="I9" i="238"/>
  <c r="K9" i="238" s="1"/>
  <c r="I11" i="238"/>
  <c r="K11" i="238" s="1"/>
  <c r="I36" i="229"/>
  <c r="N15" i="210"/>
  <c r="I42" i="245" s="1"/>
  <c r="I12" i="238"/>
  <c r="K12" i="238" s="1"/>
  <c r="I13" i="238"/>
  <c r="K13" i="238" s="1"/>
  <c r="S12" i="235"/>
  <c r="S9" i="235"/>
  <c r="S10" i="235"/>
  <c r="S11" i="235"/>
  <c r="S13" i="235"/>
  <c r="D26" i="210"/>
  <c r="I43" i="240" s="1"/>
  <c r="D15" i="210"/>
  <c r="I42" i="240" s="1"/>
  <c r="P22" i="210"/>
  <c r="I44" i="259" s="1"/>
  <c r="K45" i="259" s="1"/>
  <c r="K36" i="229"/>
  <c r="K37" i="229" s="1"/>
  <c r="I35" i="229"/>
  <c r="L26" i="210"/>
  <c r="I43" i="244" s="1"/>
  <c r="H36" i="229"/>
  <c r="H37" i="229" s="1"/>
  <c r="J22" i="210"/>
  <c r="I44" i="243" s="1"/>
  <c r="K45" i="243" s="1"/>
  <c r="H15" i="210"/>
  <c r="I42" i="242" s="1"/>
  <c r="G34" i="229"/>
  <c r="G37" i="229" s="1"/>
  <c r="R26" i="210"/>
  <c r="I43" i="260" s="1"/>
  <c r="L35" i="229"/>
  <c r="L15" i="210"/>
  <c r="I42" i="244" s="1"/>
  <c r="I34" i="229"/>
  <c r="D22" i="210"/>
  <c r="I44" i="240" s="1"/>
  <c r="E36" i="229"/>
  <c r="E37" i="229" s="1"/>
  <c r="N36" i="229"/>
  <c r="N37" i="229" s="1"/>
  <c r="V22" i="210"/>
  <c r="I44" i="262" s="1"/>
  <c r="K8" i="262" s="1"/>
  <c r="M34" i="229"/>
  <c r="M37" i="229" s="1"/>
  <c r="T15" i="210"/>
  <c r="I42" i="261" s="1"/>
  <c r="F15" i="210"/>
  <c r="I42" i="241" s="1"/>
  <c r="F34" i="229"/>
  <c r="N26" i="210"/>
  <c r="I43" i="245" s="1"/>
  <c r="J35" i="229"/>
  <c r="J36" i="229"/>
  <c r="N22" i="210"/>
  <c r="I44" i="245" s="1"/>
  <c r="F26" i="210"/>
  <c r="I43" i="241" s="1"/>
  <c r="F35" i="229"/>
  <c r="R15" i="210"/>
  <c r="I42" i="260" s="1"/>
  <c r="L34" i="229"/>
  <c r="O10" i="232"/>
  <c r="F67" i="263" s="1"/>
  <c r="P10" i="232"/>
  <c r="F67" i="264" s="1"/>
  <c r="Q10" i="232"/>
  <c r="F67" i="265" s="1"/>
  <c r="R10" i="232"/>
  <c r="F67" i="266" s="1"/>
  <c r="S10" i="232"/>
  <c r="T10" i="232"/>
  <c r="F67" i="268" s="1"/>
  <c r="U10" i="232"/>
  <c r="F67" i="269" s="1"/>
  <c r="V10" i="232"/>
  <c r="F67" i="270" s="1"/>
  <c r="W10" i="232"/>
  <c r="O14" i="232"/>
  <c r="G67" i="263" s="1"/>
  <c r="P14" i="232"/>
  <c r="G67" i="264" s="1"/>
  <c r="Q14" i="232"/>
  <c r="G67" i="265" s="1"/>
  <c r="R14" i="232"/>
  <c r="G67" i="266" s="1"/>
  <c r="S14" i="232"/>
  <c r="G67" i="267" s="1"/>
  <c r="T14" i="232"/>
  <c r="G67" i="268" s="1"/>
  <c r="U14" i="232"/>
  <c r="G67" i="269" s="1"/>
  <c r="V14" i="232"/>
  <c r="G67" i="270" s="1"/>
  <c r="W14" i="232"/>
  <c r="O16" i="232"/>
  <c r="H67" i="263" s="1"/>
  <c r="P16" i="232"/>
  <c r="H67" i="264" s="1"/>
  <c r="Q16" i="232"/>
  <c r="H67" i="265" s="1"/>
  <c r="R16" i="232"/>
  <c r="H67" i="266" s="1"/>
  <c r="S16" i="232"/>
  <c r="H67" i="267" s="1"/>
  <c r="T16" i="232"/>
  <c r="H67" i="268" s="1"/>
  <c r="U16" i="232"/>
  <c r="H67" i="269" s="1"/>
  <c r="V16" i="232"/>
  <c r="H67" i="270" s="1"/>
  <c r="W16" i="232"/>
  <c r="D16" i="232"/>
  <c r="D14" i="232"/>
  <c r="D10" i="232"/>
  <c r="K8" i="243" l="1"/>
  <c r="K45" i="245"/>
  <c r="F64" i="245" s="1"/>
  <c r="G64" i="259"/>
  <c r="H64" i="259"/>
  <c r="F64" i="259"/>
  <c r="K45" i="241"/>
  <c r="K8" i="241"/>
  <c r="K45" i="242"/>
  <c r="F64" i="242" s="1"/>
  <c r="K8" i="242"/>
  <c r="G67" i="235"/>
  <c r="G67" i="271"/>
  <c r="K45" i="261"/>
  <c r="G64" i="261" s="1"/>
  <c r="K8" i="261"/>
  <c r="K8" i="259"/>
  <c r="F67" i="235"/>
  <c r="F67" i="271"/>
  <c r="K45" i="260"/>
  <c r="G64" i="260" s="1"/>
  <c r="K8" i="260"/>
  <c r="K45" i="244"/>
  <c r="F64" i="244" s="1"/>
  <c r="K8" i="244"/>
  <c r="H67" i="235"/>
  <c r="H67" i="271"/>
  <c r="S17" i="232"/>
  <c r="F67" i="267"/>
  <c r="K8" i="245"/>
  <c r="G64" i="242"/>
  <c r="F64" i="243"/>
  <c r="H64" i="245"/>
  <c r="H64" i="243"/>
  <c r="H64" i="262"/>
  <c r="G64" i="262"/>
  <c r="F64" i="262"/>
  <c r="T17" i="232"/>
  <c r="K45" i="240"/>
  <c r="H64" i="240" s="1"/>
  <c r="K8" i="240"/>
  <c r="G64" i="243"/>
  <c r="G64" i="244"/>
  <c r="H64" i="242"/>
  <c r="L37" i="229"/>
  <c r="L39" i="229" s="1"/>
  <c r="L33" i="229" s="1"/>
  <c r="I37" i="229"/>
  <c r="I39" i="229" s="1"/>
  <c r="I33" i="229" s="1"/>
  <c r="I62" i="76" s="1"/>
  <c r="I64" i="76" s="1"/>
  <c r="L74" i="210" s="1"/>
  <c r="I65" i="244" s="1"/>
  <c r="J37" i="229"/>
  <c r="N39" i="229"/>
  <c r="N33" i="229" s="1"/>
  <c r="N62" i="76" s="1"/>
  <c r="N64" i="76" s="1"/>
  <c r="V74" i="210" s="1"/>
  <c r="I65" i="262" s="1"/>
  <c r="H39" i="229"/>
  <c r="H33" i="229" s="1"/>
  <c r="H62" i="76" s="1"/>
  <c r="H64" i="76" s="1"/>
  <c r="J74" i="210" s="1"/>
  <c r="I65" i="243" s="1"/>
  <c r="M39" i="229"/>
  <c r="M33" i="229" s="1"/>
  <c r="M62" i="76" s="1"/>
  <c r="M64" i="76" s="1"/>
  <c r="T74" i="210" s="1"/>
  <c r="I65" i="261" s="1"/>
  <c r="F37" i="229"/>
  <c r="E39" i="229"/>
  <c r="E33" i="229" s="1"/>
  <c r="G39" i="229"/>
  <c r="G33" i="229" s="1"/>
  <c r="K39" i="229"/>
  <c r="K33" i="229" s="1"/>
  <c r="K62" i="76" s="1"/>
  <c r="K64" i="76" s="1"/>
  <c r="P74" i="210" s="1"/>
  <c r="I65" i="259" s="1"/>
  <c r="O17" i="232"/>
  <c r="U17" i="232"/>
  <c r="R17" i="232"/>
  <c r="W17" i="232"/>
  <c r="Q17" i="232"/>
  <c r="V17" i="232"/>
  <c r="P17" i="232"/>
  <c r="E60" i="76" l="1"/>
  <c r="D73" i="210" s="1"/>
  <c r="I64" i="240" s="1"/>
  <c r="E62" i="76"/>
  <c r="E64" i="76" s="1"/>
  <c r="D74" i="210" s="1"/>
  <c r="I65" i="240" s="1"/>
  <c r="G60" i="76"/>
  <c r="H73" i="210" s="1"/>
  <c r="I64" i="242" s="1"/>
  <c r="G62" i="76"/>
  <c r="G64" i="76" s="1"/>
  <c r="H74" i="210" s="1"/>
  <c r="I65" i="242" s="1"/>
  <c r="L60" i="76"/>
  <c r="R73" i="210" s="1"/>
  <c r="I64" i="260" s="1"/>
  <c r="L62" i="76"/>
  <c r="L64" i="76" s="1"/>
  <c r="R74" i="210" s="1"/>
  <c r="I65" i="260" s="1"/>
  <c r="H64" i="260"/>
  <c r="F64" i="240"/>
  <c r="F64" i="261"/>
  <c r="F64" i="260"/>
  <c r="G64" i="245"/>
  <c r="H64" i="244"/>
  <c r="H64" i="241"/>
  <c r="F64" i="241"/>
  <c r="G64" i="241"/>
  <c r="H64" i="261"/>
  <c r="G64" i="240"/>
  <c r="I60" i="76"/>
  <c r="L73" i="210" s="1"/>
  <c r="I64" i="244" s="1"/>
  <c r="H60" i="76"/>
  <c r="J73" i="210" s="1"/>
  <c r="I64" i="243" s="1"/>
  <c r="N60" i="76"/>
  <c r="V73" i="210" s="1"/>
  <c r="I64" i="262" s="1"/>
  <c r="F39" i="229"/>
  <c r="F33" i="229" s="1"/>
  <c r="F62" i="76" s="1"/>
  <c r="F64" i="76" s="1"/>
  <c r="F74" i="210" s="1"/>
  <c r="I65" i="241" s="1"/>
  <c r="K60" i="76"/>
  <c r="P73" i="210" s="1"/>
  <c r="I64" i="259" s="1"/>
  <c r="M60" i="76"/>
  <c r="T73" i="210" s="1"/>
  <c r="I64" i="261" s="1"/>
  <c r="J39" i="229"/>
  <c r="J33" i="229" s="1"/>
  <c r="J62" i="76" s="1"/>
  <c r="J64" i="76" s="1"/>
  <c r="N74" i="210" s="1"/>
  <c r="I65" i="245" s="1"/>
  <c r="A122" i="210"/>
  <c r="B122" i="210"/>
  <c r="X122" i="210"/>
  <c r="S58" i="263" s="1"/>
  <c r="Z122" i="210"/>
  <c r="S58" i="264" s="1"/>
  <c r="AB122" i="210"/>
  <c r="S58" i="265" s="1"/>
  <c r="AD122" i="210"/>
  <c r="S58" i="266" s="1"/>
  <c r="AF122" i="210"/>
  <c r="S58" i="267" s="1"/>
  <c r="AH122" i="210"/>
  <c r="S58" i="268" s="1"/>
  <c r="AJ122" i="210"/>
  <c r="S58" i="269" s="1"/>
  <c r="AL122" i="210"/>
  <c r="S58" i="270" s="1"/>
  <c r="AN122" i="210"/>
  <c r="S58" i="271" s="1"/>
  <c r="A123" i="210"/>
  <c r="B123" i="210"/>
  <c r="X123" i="210"/>
  <c r="S59" i="263" s="1"/>
  <c r="Z123" i="210"/>
  <c r="S59" i="264" s="1"/>
  <c r="AB123" i="210"/>
  <c r="S59" i="265" s="1"/>
  <c r="AD123" i="210"/>
  <c r="S59" i="266" s="1"/>
  <c r="AF123" i="210"/>
  <c r="S59" i="267" s="1"/>
  <c r="AH123" i="210"/>
  <c r="S59" i="268" s="1"/>
  <c r="AJ123" i="210"/>
  <c r="S59" i="269" s="1"/>
  <c r="AL123" i="210"/>
  <c r="S59" i="270" s="1"/>
  <c r="AN123" i="210"/>
  <c r="S59" i="271" s="1"/>
  <c r="W13" i="230"/>
  <c r="AN92" i="210" s="1"/>
  <c r="I66" i="271" s="1"/>
  <c r="V13" i="230"/>
  <c r="AL92" i="210" s="1"/>
  <c r="I66" i="270" s="1"/>
  <c r="U13" i="230"/>
  <c r="T13" i="230"/>
  <c r="AH92" i="210" s="1"/>
  <c r="I66" i="268" s="1"/>
  <c r="S13" i="230"/>
  <c r="AF92" i="210" s="1"/>
  <c r="I66" i="267" s="1"/>
  <c r="R13" i="230"/>
  <c r="AD92" i="210" s="1"/>
  <c r="I66" i="266" s="1"/>
  <c r="Q13" i="230"/>
  <c r="P13" i="230"/>
  <c r="Z92" i="210" s="1"/>
  <c r="I66" i="264" s="1"/>
  <c r="O13" i="230"/>
  <c r="X92" i="210" s="1"/>
  <c r="I66" i="263" s="1"/>
  <c r="D13" i="230"/>
  <c r="B92" i="210" s="1"/>
  <c r="AJ92" i="210"/>
  <c r="I66" i="269" s="1"/>
  <c r="W42" i="76"/>
  <c r="V42" i="76"/>
  <c r="U42" i="76"/>
  <c r="T42" i="76"/>
  <c r="S42" i="76"/>
  <c r="R42" i="76"/>
  <c r="Q42" i="76"/>
  <c r="P42" i="76"/>
  <c r="O42" i="76"/>
  <c r="D42" i="76"/>
  <c r="X69" i="210" l="1"/>
  <c r="I60" i="263" s="1"/>
  <c r="O44" i="76"/>
  <c r="O46" i="76" s="1"/>
  <c r="X70" i="210" s="1"/>
  <c r="I61" i="263" s="1"/>
  <c r="AD69" i="210"/>
  <c r="I60" i="266" s="1"/>
  <c r="R44" i="76"/>
  <c r="R46" i="76" s="1"/>
  <c r="AD70" i="210" s="1"/>
  <c r="I61" i="266" s="1"/>
  <c r="AF69" i="210"/>
  <c r="I60" i="267" s="1"/>
  <c r="S44" i="76"/>
  <c r="S46" i="76" s="1"/>
  <c r="AF70" i="210" s="1"/>
  <c r="I61" i="267" s="1"/>
  <c r="AJ69" i="210"/>
  <c r="I60" i="269" s="1"/>
  <c r="U44" i="76"/>
  <c r="U46" i="76" s="1"/>
  <c r="AJ70" i="210" s="1"/>
  <c r="I61" i="269" s="1"/>
  <c r="AH69" i="210"/>
  <c r="I60" i="268" s="1"/>
  <c r="T44" i="76"/>
  <c r="T46" i="76" s="1"/>
  <c r="AH70" i="210" s="1"/>
  <c r="I61" i="268" s="1"/>
  <c r="Z69" i="210"/>
  <c r="I60" i="264" s="1"/>
  <c r="P44" i="76"/>
  <c r="P46" i="76" s="1"/>
  <c r="Z70" i="210" s="1"/>
  <c r="I61" i="264" s="1"/>
  <c r="AL69" i="210"/>
  <c r="I60" i="270" s="1"/>
  <c r="V44" i="76"/>
  <c r="V46" i="76" s="1"/>
  <c r="AL70" i="210" s="1"/>
  <c r="I61" i="270" s="1"/>
  <c r="AB69" i="210"/>
  <c r="I60" i="265" s="1"/>
  <c r="Q44" i="76"/>
  <c r="Q46" i="76" s="1"/>
  <c r="AB70" i="210" s="1"/>
  <c r="I61" i="265" s="1"/>
  <c r="AN69" i="210"/>
  <c r="I60" i="271" s="1"/>
  <c r="W44" i="76"/>
  <c r="W46" i="76" s="1"/>
  <c r="AN70" i="210" s="1"/>
  <c r="I61" i="271" s="1"/>
  <c r="B69" i="210"/>
  <c r="D55" i="238" s="1"/>
  <c r="F55" i="238" s="1"/>
  <c r="D44" i="76"/>
  <c r="D46" i="76" s="1"/>
  <c r="B70" i="210" s="1"/>
  <c r="I61" i="235" s="1"/>
  <c r="I59" i="238"/>
  <c r="K59" i="238" s="1"/>
  <c r="I58" i="238"/>
  <c r="K58" i="238" s="1"/>
  <c r="S59" i="235"/>
  <c r="I66" i="235"/>
  <c r="S58" i="235"/>
  <c r="F60" i="76"/>
  <c r="F73" i="210" s="1"/>
  <c r="I64" i="241" s="1"/>
  <c r="J60" i="76"/>
  <c r="N73" i="210" s="1"/>
  <c r="I64" i="245" s="1"/>
  <c r="AB92" i="210"/>
  <c r="AN44" i="210"/>
  <c r="I45" i="271" s="1"/>
  <c r="AL44" i="210"/>
  <c r="I45" i="270" s="1"/>
  <c r="AJ44" i="210"/>
  <c r="I45" i="269" s="1"/>
  <c r="AH44" i="210"/>
  <c r="I45" i="268" s="1"/>
  <c r="AF44" i="210"/>
  <c r="I45" i="267" s="1"/>
  <c r="AD44" i="210"/>
  <c r="I45" i="266" s="1"/>
  <c r="AB44" i="210"/>
  <c r="I45" i="265" s="1"/>
  <c r="Z44" i="210"/>
  <c r="I45" i="264" s="1"/>
  <c r="X44" i="210"/>
  <c r="I45" i="263" s="1"/>
  <c r="B44" i="210"/>
  <c r="A49" i="210"/>
  <c r="A44" i="210"/>
  <c r="W100" i="76"/>
  <c r="V100" i="76"/>
  <c r="H71" i="270" s="1"/>
  <c r="U100" i="76"/>
  <c r="H71" i="269" s="1"/>
  <c r="T100" i="76"/>
  <c r="H71" i="268" s="1"/>
  <c r="S100" i="76"/>
  <c r="H71" i="267" s="1"/>
  <c r="R100" i="76"/>
  <c r="H71" i="266" s="1"/>
  <c r="Q100" i="76"/>
  <c r="H71" i="265" s="1"/>
  <c r="P100" i="76"/>
  <c r="H71" i="264" s="1"/>
  <c r="O100" i="76"/>
  <c r="H71" i="263" s="1"/>
  <c r="D100" i="76"/>
  <c r="W98" i="76"/>
  <c r="V98" i="76"/>
  <c r="G71" i="270" s="1"/>
  <c r="U98" i="76"/>
  <c r="G71" i="269" s="1"/>
  <c r="T98" i="76"/>
  <c r="G71" i="268" s="1"/>
  <c r="S98" i="76"/>
  <c r="G71" i="267" s="1"/>
  <c r="R98" i="76"/>
  <c r="G71" i="266" s="1"/>
  <c r="Q98" i="76"/>
  <c r="G71" i="265" s="1"/>
  <c r="P98" i="76"/>
  <c r="G71" i="264" s="1"/>
  <c r="O98" i="76"/>
  <c r="G71" i="263" s="1"/>
  <c r="D98" i="76"/>
  <c r="W93" i="76"/>
  <c r="V93" i="76"/>
  <c r="F71" i="270" s="1"/>
  <c r="U93" i="76"/>
  <c r="F71" i="269" s="1"/>
  <c r="T93" i="76"/>
  <c r="F71" i="268" s="1"/>
  <c r="S93" i="76"/>
  <c r="F71" i="267" s="1"/>
  <c r="R93" i="76"/>
  <c r="F71" i="266" s="1"/>
  <c r="Q93" i="76"/>
  <c r="F71" i="265" s="1"/>
  <c r="P93" i="76"/>
  <c r="F71" i="264" s="1"/>
  <c r="O93" i="76"/>
  <c r="F71" i="263" s="1"/>
  <c r="D93" i="76"/>
  <c r="F71" i="271" s="1"/>
  <c r="W89" i="76"/>
  <c r="V89" i="76"/>
  <c r="E71" i="270" s="1"/>
  <c r="U89" i="76"/>
  <c r="E71" i="269" s="1"/>
  <c r="T89" i="76"/>
  <c r="E71" i="268" s="1"/>
  <c r="S89" i="76"/>
  <c r="E71" i="267" s="1"/>
  <c r="R89" i="76"/>
  <c r="E71" i="266" s="1"/>
  <c r="Q89" i="76"/>
  <c r="E71" i="265" s="1"/>
  <c r="P89" i="76"/>
  <c r="E71" i="264" s="1"/>
  <c r="O89" i="76"/>
  <c r="E71" i="263" s="1"/>
  <c r="D89" i="76"/>
  <c r="W85" i="76"/>
  <c r="V85" i="76"/>
  <c r="D71" i="270" s="1"/>
  <c r="U85" i="76"/>
  <c r="D71" i="269" s="1"/>
  <c r="T85" i="76"/>
  <c r="D71" i="268" s="1"/>
  <c r="S85" i="76"/>
  <c r="D71" i="267" s="1"/>
  <c r="R85" i="76"/>
  <c r="D71" i="266" s="1"/>
  <c r="Q85" i="76"/>
  <c r="D71" i="265" s="1"/>
  <c r="P85" i="76"/>
  <c r="D71" i="264" s="1"/>
  <c r="O85" i="76"/>
  <c r="D71" i="263" s="1"/>
  <c r="D85" i="76"/>
  <c r="W82" i="76"/>
  <c r="V82" i="76"/>
  <c r="H70" i="270" s="1"/>
  <c r="U82" i="76"/>
  <c r="H70" i="269" s="1"/>
  <c r="T82" i="76"/>
  <c r="H70" i="268" s="1"/>
  <c r="S82" i="76"/>
  <c r="H70" i="267" s="1"/>
  <c r="R82" i="76"/>
  <c r="H70" i="266" s="1"/>
  <c r="Q82" i="76"/>
  <c r="H70" i="265" s="1"/>
  <c r="P82" i="76"/>
  <c r="H70" i="264" s="1"/>
  <c r="O82" i="76"/>
  <c r="H70" i="263" s="1"/>
  <c r="D82" i="76"/>
  <c r="W75" i="76"/>
  <c r="V75" i="76"/>
  <c r="F70" i="270" s="1"/>
  <c r="U75" i="76"/>
  <c r="F70" i="269" s="1"/>
  <c r="T75" i="76"/>
  <c r="F70" i="268" s="1"/>
  <c r="S75" i="76"/>
  <c r="F70" i="267" s="1"/>
  <c r="R75" i="76"/>
  <c r="F70" i="266" s="1"/>
  <c r="Q75" i="76"/>
  <c r="F70" i="265" s="1"/>
  <c r="P75" i="76"/>
  <c r="F70" i="264" s="1"/>
  <c r="O75" i="76"/>
  <c r="F70" i="263" s="1"/>
  <c r="D75" i="76"/>
  <c r="W71" i="76"/>
  <c r="V71" i="76"/>
  <c r="E70" i="270" s="1"/>
  <c r="U71" i="76"/>
  <c r="E70" i="269" s="1"/>
  <c r="T71" i="76"/>
  <c r="E70" i="268" s="1"/>
  <c r="S71" i="76"/>
  <c r="E70" i="267" s="1"/>
  <c r="R71" i="76"/>
  <c r="E70" i="266" s="1"/>
  <c r="Q71" i="76"/>
  <c r="E70" i="265" s="1"/>
  <c r="P71" i="76"/>
  <c r="E70" i="264" s="1"/>
  <c r="O71" i="76"/>
  <c r="E70" i="263" s="1"/>
  <c r="D71" i="76"/>
  <c r="W67" i="76"/>
  <c r="V67" i="76"/>
  <c r="D70" i="270" s="1"/>
  <c r="U67" i="76"/>
  <c r="D70" i="269" s="1"/>
  <c r="T67" i="76"/>
  <c r="D70" i="268" s="1"/>
  <c r="S67" i="76"/>
  <c r="D70" i="267" s="1"/>
  <c r="R67" i="76"/>
  <c r="D70" i="266" s="1"/>
  <c r="Q67" i="76"/>
  <c r="D70" i="265" s="1"/>
  <c r="P67" i="76"/>
  <c r="D70" i="264" s="1"/>
  <c r="O67" i="76"/>
  <c r="D70" i="263" s="1"/>
  <c r="D67" i="76"/>
  <c r="W136" i="76"/>
  <c r="V136" i="76"/>
  <c r="H73" i="270" s="1"/>
  <c r="U136" i="76"/>
  <c r="H73" i="269" s="1"/>
  <c r="T136" i="76"/>
  <c r="H73" i="268" s="1"/>
  <c r="S136" i="76"/>
  <c r="H73" i="267" s="1"/>
  <c r="R136" i="76"/>
  <c r="H73" i="266" s="1"/>
  <c r="Q136" i="76"/>
  <c r="H73" i="265" s="1"/>
  <c r="P136" i="76"/>
  <c r="H73" i="264" s="1"/>
  <c r="O136" i="76"/>
  <c r="H73" i="263" s="1"/>
  <c r="D136" i="76"/>
  <c r="W134" i="76"/>
  <c r="V134" i="76"/>
  <c r="G73" i="270" s="1"/>
  <c r="U134" i="76"/>
  <c r="G73" i="269" s="1"/>
  <c r="T134" i="76"/>
  <c r="G73" i="268" s="1"/>
  <c r="S134" i="76"/>
  <c r="G73" i="267" s="1"/>
  <c r="R134" i="76"/>
  <c r="G73" i="266" s="1"/>
  <c r="Q134" i="76"/>
  <c r="G73" i="265" s="1"/>
  <c r="P134" i="76"/>
  <c r="G73" i="264" s="1"/>
  <c r="O134" i="76"/>
  <c r="G73" i="263" s="1"/>
  <c r="D134" i="76"/>
  <c r="W129" i="76"/>
  <c r="V129" i="76"/>
  <c r="F73" i="270" s="1"/>
  <c r="U129" i="76"/>
  <c r="F73" i="269" s="1"/>
  <c r="T129" i="76"/>
  <c r="F73" i="268" s="1"/>
  <c r="S129" i="76"/>
  <c r="F73" i="267" s="1"/>
  <c r="R129" i="76"/>
  <c r="F73" i="266" s="1"/>
  <c r="Q129" i="76"/>
  <c r="F73" i="265" s="1"/>
  <c r="P129" i="76"/>
  <c r="F73" i="264" s="1"/>
  <c r="O129" i="76"/>
  <c r="F73" i="263" s="1"/>
  <c r="D129" i="76"/>
  <c r="W125" i="76"/>
  <c r="V125" i="76"/>
  <c r="E73" i="270" s="1"/>
  <c r="U125" i="76"/>
  <c r="E73" i="269" s="1"/>
  <c r="T125" i="76"/>
  <c r="E73" i="268" s="1"/>
  <c r="S125" i="76"/>
  <c r="E73" i="267" s="1"/>
  <c r="R125" i="76"/>
  <c r="E73" i="266" s="1"/>
  <c r="Q125" i="76"/>
  <c r="E73" i="265" s="1"/>
  <c r="P125" i="76"/>
  <c r="E73" i="264" s="1"/>
  <c r="O125" i="76"/>
  <c r="E73" i="263" s="1"/>
  <c r="D125" i="76"/>
  <c r="W121" i="76"/>
  <c r="V121" i="76"/>
  <c r="D73" i="270" s="1"/>
  <c r="U121" i="76"/>
  <c r="D73" i="269" s="1"/>
  <c r="T121" i="76"/>
  <c r="D73" i="268" s="1"/>
  <c r="S121" i="76"/>
  <c r="D73" i="267" s="1"/>
  <c r="R121" i="76"/>
  <c r="D73" i="266" s="1"/>
  <c r="Q121" i="76"/>
  <c r="D73" i="265" s="1"/>
  <c r="P121" i="76"/>
  <c r="D73" i="264" s="1"/>
  <c r="O121" i="76"/>
  <c r="D73" i="263" s="1"/>
  <c r="D121" i="76"/>
  <c r="W118" i="76"/>
  <c r="V118" i="76"/>
  <c r="H72" i="270" s="1"/>
  <c r="U118" i="76"/>
  <c r="H72" i="269" s="1"/>
  <c r="T118" i="76"/>
  <c r="H72" i="268" s="1"/>
  <c r="S118" i="76"/>
  <c r="H72" i="267" s="1"/>
  <c r="R118" i="76"/>
  <c r="H72" i="266" s="1"/>
  <c r="Q118" i="76"/>
  <c r="H72" i="265" s="1"/>
  <c r="P118" i="76"/>
  <c r="H72" i="264" s="1"/>
  <c r="O118" i="76"/>
  <c r="H72" i="263" s="1"/>
  <c r="D118" i="76"/>
  <c r="W116" i="76"/>
  <c r="V116" i="76"/>
  <c r="G72" i="270" s="1"/>
  <c r="U116" i="76"/>
  <c r="G72" i="269" s="1"/>
  <c r="T116" i="76"/>
  <c r="G72" i="268" s="1"/>
  <c r="S116" i="76"/>
  <c r="G72" i="267" s="1"/>
  <c r="R116" i="76"/>
  <c r="G72" i="266" s="1"/>
  <c r="Q116" i="76"/>
  <c r="G72" i="265" s="1"/>
  <c r="P116" i="76"/>
  <c r="G72" i="264" s="1"/>
  <c r="O116" i="76"/>
  <c r="G72" i="263" s="1"/>
  <c r="D116" i="76"/>
  <c r="W111" i="76"/>
  <c r="V111" i="76"/>
  <c r="F72" i="270" s="1"/>
  <c r="U111" i="76"/>
  <c r="F72" i="269" s="1"/>
  <c r="T111" i="76"/>
  <c r="F72" i="268" s="1"/>
  <c r="S111" i="76"/>
  <c r="F72" i="267" s="1"/>
  <c r="R111" i="76"/>
  <c r="F72" i="266" s="1"/>
  <c r="Q111" i="76"/>
  <c r="F72" i="265" s="1"/>
  <c r="P111" i="76"/>
  <c r="F72" i="264" s="1"/>
  <c r="O111" i="76"/>
  <c r="F72" i="263" s="1"/>
  <c r="D111" i="76"/>
  <c r="W107" i="76"/>
  <c r="V107" i="76"/>
  <c r="E72" i="270" s="1"/>
  <c r="U107" i="76"/>
  <c r="E72" i="269" s="1"/>
  <c r="T107" i="76"/>
  <c r="E72" i="268" s="1"/>
  <c r="S107" i="76"/>
  <c r="E72" i="267" s="1"/>
  <c r="R107" i="76"/>
  <c r="E72" i="266" s="1"/>
  <c r="Q107" i="76"/>
  <c r="E72" i="265" s="1"/>
  <c r="P107" i="76"/>
  <c r="E72" i="264" s="1"/>
  <c r="O107" i="76"/>
  <c r="E72" i="263" s="1"/>
  <c r="D107" i="76"/>
  <c r="W103" i="76"/>
  <c r="V103" i="76"/>
  <c r="D72" i="270" s="1"/>
  <c r="U103" i="76"/>
  <c r="D72" i="269" s="1"/>
  <c r="T103" i="76"/>
  <c r="D72" i="268" s="1"/>
  <c r="S103" i="76"/>
  <c r="D72" i="267" s="1"/>
  <c r="R103" i="76"/>
  <c r="D72" i="266" s="1"/>
  <c r="Q103" i="76"/>
  <c r="D72" i="265" s="1"/>
  <c r="P103" i="76"/>
  <c r="D72" i="264" s="1"/>
  <c r="O103" i="76"/>
  <c r="D72" i="263" s="1"/>
  <c r="D103" i="76"/>
  <c r="AN50" i="210"/>
  <c r="I51" i="271" s="1"/>
  <c r="AL50" i="210"/>
  <c r="I51" i="270" s="1"/>
  <c r="AJ50" i="210"/>
  <c r="I51" i="269" s="1"/>
  <c r="AH50" i="210"/>
  <c r="I51" i="268" s="1"/>
  <c r="AF50" i="210"/>
  <c r="I51" i="267" s="1"/>
  <c r="AD50" i="210"/>
  <c r="I51" i="266" s="1"/>
  <c r="AB50" i="210"/>
  <c r="I51" i="265" s="1"/>
  <c r="Z50" i="210"/>
  <c r="I51" i="264" s="1"/>
  <c r="X50" i="210"/>
  <c r="I51" i="263" s="1"/>
  <c r="I50" i="269"/>
  <c r="I50" i="268"/>
  <c r="I50" i="263"/>
  <c r="AN48" i="210"/>
  <c r="I49" i="271" s="1"/>
  <c r="AL48" i="210"/>
  <c r="I49" i="270" s="1"/>
  <c r="AJ48" i="210"/>
  <c r="I49" i="269" s="1"/>
  <c r="AH48" i="210"/>
  <c r="I49" i="268" s="1"/>
  <c r="AF48" i="210"/>
  <c r="I49" i="267" s="1"/>
  <c r="AD48" i="210"/>
  <c r="I49" i="266" s="1"/>
  <c r="AB48" i="210"/>
  <c r="I49" i="265" s="1"/>
  <c r="Z48" i="210"/>
  <c r="I49" i="264" s="1"/>
  <c r="X48" i="210"/>
  <c r="I49" i="263" s="1"/>
  <c r="I48" i="270"/>
  <c r="I48" i="269"/>
  <c r="I48" i="268"/>
  <c r="I48" i="263"/>
  <c r="AN46" i="210"/>
  <c r="I47" i="271" s="1"/>
  <c r="AL46" i="210"/>
  <c r="I47" i="270" s="1"/>
  <c r="AJ46" i="210"/>
  <c r="I47" i="269" s="1"/>
  <c r="AH46" i="210"/>
  <c r="I47" i="268" s="1"/>
  <c r="AF46" i="210"/>
  <c r="I47" i="267" s="1"/>
  <c r="AD46" i="210"/>
  <c r="I47" i="266" s="1"/>
  <c r="AB46" i="210"/>
  <c r="I47" i="265" s="1"/>
  <c r="Z46" i="210"/>
  <c r="I47" i="264" s="1"/>
  <c r="X46" i="210"/>
  <c r="I47" i="263" s="1"/>
  <c r="I46" i="271"/>
  <c r="I46" i="270"/>
  <c r="I46" i="266"/>
  <c r="I46" i="265"/>
  <c r="I46" i="264"/>
  <c r="I60" i="235" l="1"/>
  <c r="D56" i="238"/>
  <c r="F56" i="238" s="1"/>
  <c r="K14" i="270"/>
  <c r="K47" i="265"/>
  <c r="K47" i="264"/>
  <c r="K12" i="270"/>
  <c r="K47" i="270"/>
  <c r="K47" i="271"/>
  <c r="K12" i="271"/>
  <c r="K12" i="264"/>
  <c r="K49" i="268"/>
  <c r="K14" i="268"/>
  <c r="K49" i="270"/>
  <c r="K51" i="268"/>
  <c r="K16" i="268"/>
  <c r="E72" i="235"/>
  <c r="E72" i="271"/>
  <c r="G72" i="235"/>
  <c r="G72" i="271"/>
  <c r="D73" i="235"/>
  <c r="D73" i="271"/>
  <c r="F73" i="235"/>
  <c r="F73" i="271"/>
  <c r="H73" i="235"/>
  <c r="H73" i="271"/>
  <c r="E70" i="235"/>
  <c r="E70" i="271"/>
  <c r="H70" i="235"/>
  <c r="H70" i="271"/>
  <c r="E71" i="235"/>
  <c r="E71" i="271"/>
  <c r="G71" i="235"/>
  <c r="G71" i="271"/>
  <c r="D61" i="238"/>
  <c r="F61" i="238" s="1"/>
  <c r="I66" i="265"/>
  <c r="K14" i="269"/>
  <c r="K49" i="269"/>
  <c r="K16" i="269"/>
  <c r="K51" i="269"/>
  <c r="D72" i="235"/>
  <c r="D72" i="271"/>
  <c r="F72" i="235"/>
  <c r="F72" i="271"/>
  <c r="H72" i="235"/>
  <c r="H72" i="271"/>
  <c r="E73" i="235"/>
  <c r="E73" i="271"/>
  <c r="G73" i="235"/>
  <c r="G73" i="271"/>
  <c r="D70" i="235"/>
  <c r="D70" i="271"/>
  <c r="F70" i="235"/>
  <c r="F70" i="271"/>
  <c r="D71" i="235"/>
  <c r="D71" i="271"/>
  <c r="H71" i="235"/>
  <c r="H71" i="271"/>
  <c r="K12" i="266"/>
  <c r="K47" i="266"/>
  <c r="K12" i="265"/>
  <c r="K14" i="263"/>
  <c r="K49" i="263"/>
  <c r="K51" i="263"/>
  <c r="K16" i="263"/>
  <c r="D101" i="76"/>
  <c r="B76" i="210" s="1"/>
  <c r="F71" i="235"/>
  <c r="I46" i="235"/>
  <c r="I48" i="235"/>
  <c r="I50" i="235"/>
  <c r="I45" i="235"/>
  <c r="I50" i="264"/>
  <c r="I50" i="265"/>
  <c r="Q101" i="76"/>
  <c r="AB76" i="210" s="1"/>
  <c r="I71" i="265" s="1"/>
  <c r="W101" i="76"/>
  <c r="AN76" i="210" s="1"/>
  <c r="I71" i="271" s="1"/>
  <c r="I50" i="271"/>
  <c r="I48" i="264"/>
  <c r="S42" i="229"/>
  <c r="I46" i="267"/>
  <c r="I48" i="265"/>
  <c r="I48" i="271"/>
  <c r="I50" i="267"/>
  <c r="Q119" i="76"/>
  <c r="AB77" i="210" s="1"/>
  <c r="I72" i="265" s="1"/>
  <c r="W119" i="76"/>
  <c r="AN77" i="210" s="1"/>
  <c r="I72" i="271" s="1"/>
  <c r="S83" i="76"/>
  <c r="AF75" i="210" s="1"/>
  <c r="I70" i="267" s="1"/>
  <c r="I50" i="270"/>
  <c r="P101" i="76"/>
  <c r="Z76" i="210" s="1"/>
  <c r="I71" i="264" s="1"/>
  <c r="T101" i="76"/>
  <c r="AH76" i="210" s="1"/>
  <c r="I71" i="268" s="1"/>
  <c r="B50" i="210"/>
  <c r="T42" i="229"/>
  <c r="I46" i="268"/>
  <c r="I48" i="266"/>
  <c r="B48" i="210"/>
  <c r="S101" i="76"/>
  <c r="AF76" i="210" s="1"/>
  <c r="I71" i="267" s="1"/>
  <c r="V101" i="76"/>
  <c r="AL76" i="210" s="1"/>
  <c r="I71" i="270" s="1"/>
  <c r="I50" i="266"/>
  <c r="K51" i="266" s="1"/>
  <c r="O42" i="229"/>
  <c r="I46" i="263"/>
  <c r="U42" i="229"/>
  <c r="I46" i="269"/>
  <c r="I48" i="267"/>
  <c r="T83" i="76"/>
  <c r="AH75" i="210" s="1"/>
  <c r="I70" i="268" s="1"/>
  <c r="D83" i="76"/>
  <c r="B75" i="210" s="1"/>
  <c r="D17" i="232"/>
  <c r="B46" i="210"/>
  <c r="D42" i="229"/>
  <c r="P42" i="229"/>
  <c r="Q42" i="229"/>
  <c r="W42" i="229"/>
  <c r="R42" i="229"/>
  <c r="V42" i="229"/>
  <c r="O101" i="76"/>
  <c r="X76" i="210" s="1"/>
  <c r="I71" i="263" s="1"/>
  <c r="U101" i="76"/>
  <c r="AJ76" i="210" s="1"/>
  <c r="I71" i="269" s="1"/>
  <c r="O83" i="76"/>
  <c r="X75" i="210" s="1"/>
  <c r="I70" i="263" s="1"/>
  <c r="U83" i="76"/>
  <c r="AJ75" i="210" s="1"/>
  <c r="I70" i="269" s="1"/>
  <c r="R101" i="76"/>
  <c r="AD76" i="210" s="1"/>
  <c r="I71" i="266" s="1"/>
  <c r="P83" i="76"/>
  <c r="Z75" i="210" s="1"/>
  <c r="I70" i="264" s="1"/>
  <c r="V83" i="76"/>
  <c r="AL75" i="210" s="1"/>
  <c r="I70" i="270" s="1"/>
  <c r="S137" i="76"/>
  <c r="AF78" i="210" s="1"/>
  <c r="I73" i="267" s="1"/>
  <c r="Q83" i="76"/>
  <c r="AB75" i="210" s="1"/>
  <c r="I70" i="265" s="1"/>
  <c r="W83" i="76"/>
  <c r="AN75" i="210" s="1"/>
  <c r="I70" i="271" s="1"/>
  <c r="P119" i="76"/>
  <c r="Z77" i="210" s="1"/>
  <c r="I72" i="264" s="1"/>
  <c r="V119" i="76"/>
  <c r="AL77" i="210" s="1"/>
  <c r="I72" i="270" s="1"/>
  <c r="R119" i="76"/>
  <c r="AD77" i="210" s="1"/>
  <c r="I72" i="266" s="1"/>
  <c r="D137" i="76"/>
  <c r="B78" i="210" s="1"/>
  <c r="T137" i="76"/>
  <c r="AH78" i="210" s="1"/>
  <c r="I73" i="268" s="1"/>
  <c r="R83" i="76"/>
  <c r="AD75" i="210" s="1"/>
  <c r="I70" i="266" s="1"/>
  <c r="O119" i="76"/>
  <c r="X77" i="210" s="1"/>
  <c r="I72" i="263" s="1"/>
  <c r="U119" i="76"/>
  <c r="AJ77" i="210" s="1"/>
  <c r="I72" i="269" s="1"/>
  <c r="P137" i="76"/>
  <c r="Z78" i="210" s="1"/>
  <c r="I73" i="264" s="1"/>
  <c r="V137" i="76"/>
  <c r="AL78" i="210" s="1"/>
  <c r="I73" i="270" s="1"/>
  <c r="R137" i="76"/>
  <c r="AD78" i="210" s="1"/>
  <c r="I73" i="266" s="1"/>
  <c r="S119" i="76"/>
  <c r="AF77" i="210" s="1"/>
  <c r="I72" i="267" s="1"/>
  <c r="Q137" i="76"/>
  <c r="AB78" i="210" s="1"/>
  <c r="I73" i="265" s="1"/>
  <c r="W137" i="76"/>
  <c r="AN78" i="210" s="1"/>
  <c r="I73" i="271" s="1"/>
  <c r="O137" i="76"/>
  <c r="X78" i="210" s="1"/>
  <c r="I73" i="263" s="1"/>
  <c r="U137" i="76"/>
  <c r="AJ78" i="210" s="1"/>
  <c r="I73" i="269" s="1"/>
  <c r="D119" i="76"/>
  <c r="B77" i="210" s="1"/>
  <c r="T119" i="76"/>
  <c r="AH77" i="210" s="1"/>
  <c r="I72" i="268" s="1"/>
  <c r="K47" i="269" l="1"/>
  <c r="K12" i="269"/>
  <c r="K16" i="270"/>
  <c r="K51" i="270"/>
  <c r="K14" i="271"/>
  <c r="K49" i="271"/>
  <c r="K47" i="267"/>
  <c r="K12" i="267"/>
  <c r="K49" i="266"/>
  <c r="K14" i="266"/>
  <c r="K51" i="267"/>
  <c r="K16" i="267"/>
  <c r="K16" i="271"/>
  <c r="K51" i="271"/>
  <c r="K51" i="265"/>
  <c r="K16" i="265"/>
  <c r="K16" i="266"/>
  <c r="K14" i="267"/>
  <c r="K49" i="267"/>
  <c r="K12" i="263"/>
  <c r="K47" i="263"/>
  <c r="K14" i="265"/>
  <c r="K49" i="265"/>
  <c r="K12" i="268"/>
  <c r="K47" i="268"/>
  <c r="K14" i="264"/>
  <c r="K49" i="264"/>
  <c r="K16" i="264"/>
  <c r="K51" i="264"/>
  <c r="D68" i="238"/>
  <c r="F68" i="238" s="1"/>
  <c r="D67" i="238"/>
  <c r="F67" i="238" s="1"/>
  <c r="D65" i="238"/>
  <c r="F65" i="238" s="1"/>
  <c r="I71" i="235"/>
  <c r="D66" i="238"/>
  <c r="F66" i="238" s="1"/>
  <c r="D46" i="238"/>
  <c r="F46" i="238" s="1"/>
  <c r="D43" i="238"/>
  <c r="F43" i="238" s="1"/>
  <c r="D45" i="238"/>
  <c r="F45" i="238" s="1"/>
  <c r="D44" i="238"/>
  <c r="F44" i="238" s="1"/>
  <c r="I51" i="235"/>
  <c r="K51" i="235" s="1"/>
  <c r="I47" i="235"/>
  <c r="K47" i="235" s="1"/>
  <c r="I49" i="235"/>
  <c r="K49" i="235" s="1"/>
  <c r="I72" i="235"/>
  <c r="I70" i="235"/>
  <c r="I73" i="235"/>
  <c r="K16" i="235" l="1"/>
  <c r="K14" i="235"/>
  <c r="K12" i="235"/>
  <c r="G16" i="238"/>
  <c r="G12" i="238"/>
  <c r="G14" i="238"/>
  <c r="A66" i="210"/>
  <c r="A65" i="210"/>
  <c r="A64" i="210"/>
  <c r="A63" i="210"/>
  <c r="W32" i="76"/>
  <c r="AN66" i="210" s="1"/>
  <c r="I57" i="271" s="1"/>
  <c r="V32" i="76"/>
  <c r="AL66" i="210" s="1"/>
  <c r="I57" i="270" s="1"/>
  <c r="U32" i="76"/>
  <c r="AJ66" i="210" s="1"/>
  <c r="I57" i="269" s="1"/>
  <c r="T32" i="76"/>
  <c r="AH66" i="210" s="1"/>
  <c r="I57" i="268" s="1"/>
  <c r="S32" i="76"/>
  <c r="AF66" i="210" s="1"/>
  <c r="I57" i="267" s="1"/>
  <c r="R32" i="76"/>
  <c r="AD66" i="210" s="1"/>
  <c r="I57" i="266" s="1"/>
  <c r="Q32" i="76"/>
  <c r="AB66" i="210" s="1"/>
  <c r="I57" i="265" s="1"/>
  <c r="P32" i="76"/>
  <c r="Z66" i="210" s="1"/>
  <c r="I57" i="264" s="1"/>
  <c r="O32" i="76"/>
  <c r="X66" i="210" s="1"/>
  <c r="I57" i="263" s="1"/>
  <c r="D32" i="76"/>
  <c r="B66" i="210" s="1"/>
  <c r="W25" i="76"/>
  <c r="AN65" i="210" s="1"/>
  <c r="I56" i="271" s="1"/>
  <c r="V25" i="76"/>
  <c r="AL65" i="210" s="1"/>
  <c r="I56" i="270" s="1"/>
  <c r="U25" i="76"/>
  <c r="AJ65" i="210" s="1"/>
  <c r="I56" i="269" s="1"/>
  <c r="T25" i="76"/>
  <c r="AH65" i="210" s="1"/>
  <c r="I56" i="268" s="1"/>
  <c r="S25" i="76"/>
  <c r="AF65" i="210" s="1"/>
  <c r="I56" i="267" s="1"/>
  <c r="R25" i="76"/>
  <c r="AD65" i="210" s="1"/>
  <c r="I56" i="266" s="1"/>
  <c r="Q25" i="76"/>
  <c r="AB65" i="210" s="1"/>
  <c r="I56" i="265" s="1"/>
  <c r="P25" i="76"/>
  <c r="Z65" i="210" s="1"/>
  <c r="I56" i="264" s="1"/>
  <c r="O25" i="76"/>
  <c r="X65" i="210" s="1"/>
  <c r="I56" i="263" s="1"/>
  <c r="D25" i="76"/>
  <c r="B65" i="210" s="1"/>
  <c r="W18" i="76"/>
  <c r="AN64" i="210" s="1"/>
  <c r="I55" i="271" s="1"/>
  <c r="V18" i="76"/>
  <c r="AL64" i="210" s="1"/>
  <c r="I55" i="270" s="1"/>
  <c r="U18" i="76"/>
  <c r="AJ64" i="210" s="1"/>
  <c r="I55" i="269" s="1"/>
  <c r="T18" i="76"/>
  <c r="AH64" i="210" s="1"/>
  <c r="I55" i="268" s="1"/>
  <c r="S18" i="76"/>
  <c r="AF64" i="210" s="1"/>
  <c r="I55" i="267" s="1"/>
  <c r="R18" i="76"/>
  <c r="AD64" i="210" s="1"/>
  <c r="I55" i="266" s="1"/>
  <c r="Q18" i="76"/>
  <c r="AB64" i="210" s="1"/>
  <c r="I55" i="265" s="1"/>
  <c r="P18" i="76"/>
  <c r="Z64" i="210" s="1"/>
  <c r="I55" i="264" s="1"/>
  <c r="O18" i="76"/>
  <c r="X64" i="210" s="1"/>
  <c r="I55" i="263" s="1"/>
  <c r="D18" i="76"/>
  <c r="B64" i="210" s="1"/>
  <c r="W11" i="76"/>
  <c r="AN63" i="210" s="1"/>
  <c r="I54" i="271" s="1"/>
  <c r="V11" i="76"/>
  <c r="AL63" i="210" s="1"/>
  <c r="I54" i="270" s="1"/>
  <c r="U11" i="76"/>
  <c r="AJ63" i="210" s="1"/>
  <c r="I54" i="269" s="1"/>
  <c r="T11" i="76"/>
  <c r="AH63" i="210" s="1"/>
  <c r="I54" i="268" s="1"/>
  <c r="S11" i="76"/>
  <c r="AF63" i="210" s="1"/>
  <c r="I54" i="267" s="1"/>
  <c r="R11" i="76"/>
  <c r="AD63" i="210" s="1"/>
  <c r="I54" i="266" s="1"/>
  <c r="Q11" i="76"/>
  <c r="AB63" i="210" s="1"/>
  <c r="I54" i="265" s="1"/>
  <c r="P11" i="76"/>
  <c r="Z63" i="210" s="1"/>
  <c r="I54" i="264" s="1"/>
  <c r="O11" i="76"/>
  <c r="X63" i="210" s="1"/>
  <c r="I54" i="263" s="1"/>
  <c r="D11" i="76"/>
  <c r="B63" i="210" s="1"/>
  <c r="D52" i="238" l="1"/>
  <c r="F52" i="238" s="1"/>
  <c r="D49" i="238"/>
  <c r="F49" i="238" s="1"/>
  <c r="D50" i="238"/>
  <c r="F50" i="238" s="1"/>
  <c r="D51" i="238"/>
  <c r="F51" i="238" s="1"/>
  <c r="I54" i="235"/>
  <c r="I57" i="235"/>
  <c r="I55" i="235"/>
  <c r="I56" i="235"/>
  <c r="W519" i="208"/>
  <c r="AN30" i="210" s="1"/>
  <c r="I30" i="271" s="1"/>
  <c r="V519" i="208"/>
  <c r="AL30" i="210" s="1"/>
  <c r="I30" i="270" s="1"/>
  <c r="U519" i="208"/>
  <c r="AJ30" i="210" s="1"/>
  <c r="I30" i="269" s="1"/>
  <c r="T519" i="208"/>
  <c r="AH30" i="210" s="1"/>
  <c r="I30" i="268" s="1"/>
  <c r="S519" i="208"/>
  <c r="AF30" i="210" s="1"/>
  <c r="I30" i="267" s="1"/>
  <c r="R519" i="208"/>
  <c r="AD30" i="210" s="1"/>
  <c r="I30" i="266" s="1"/>
  <c r="Q519" i="208"/>
  <c r="AB30" i="210" s="1"/>
  <c r="I30" i="265" s="1"/>
  <c r="P519" i="208"/>
  <c r="Z30" i="210" s="1"/>
  <c r="I30" i="264" s="1"/>
  <c r="O519" i="208"/>
  <c r="X30" i="210" s="1"/>
  <c r="I30" i="263" s="1"/>
  <c r="D519" i="208"/>
  <c r="B30" i="210" s="1"/>
  <c r="W512" i="208"/>
  <c r="AN29" i="210" s="1"/>
  <c r="I29" i="271" s="1"/>
  <c r="V512" i="208"/>
  <c r="AL29" i="210" s="1"/>
  <c r="I29" i="270" s="1"/>
  <c r="U512" i="208"/>
  <c r="AJ29" i="210" s="1"/>
  <c r="I29" i="269" s="1"/>
  <c r="T512" i="208"/>
  <c r="AH29" i="210" s="1"/>
  <c r="I29" i="268" s="1"/>
  <c r="S512" i="208"/>
  <c r="AF29" i="210" s="1"/>
  <c r="I29" i="267" s="1"/>
  <c r="R512" i="208"/>
  <c r="AD29" i="210" s="1"/>
  <c r="I29" i="266" s="1"/>
  <c r="Q512" i="208"/>
  <c r="AB29" i="210" s="1"/>
  <c r="I29" i="265" s="1"/>
  <c r="P512" i="208"/>
  <c r="Z29" i="210" s="1"/>
  <c r="I29" i="264" s="1"/>
  <c r="O512" i="208"/>
  <c r="X29" i="210" s="1"/>
  <c r="I29" i="263" s="1"/>
  <c r="D512" i="208"/>
  <c r="B29" i="210" s="1"/>
  <c r="W505" i="208"/>
  <c r="AN28" i="210" s="1"/>
  <c r="I28" i="271" s="1"/>
  <c r="V505" i="208"/>
  <c r="AL28" i="210" s="1"/>
  <c r="I28" i="270" s="1"/>
  <c r="U505" i="208"/>
  <c r="AJ28" i="210" s="1"/>
  <c r="I28" i="269" s="1"/>
  <c r="T505" i="208"/>
  <c r="AH28" i="210" s="1"/>
  <c r="I28" i="268" s="1"/>
  <c r="S505" i="208"/>
  <c r="AF28" i="210" s="1"/>
  <c r="I28" i="267" s="1"/>
  <c r="R505" i="208"/>
  <c r="AD28" i="210" s="1"/>
  <c r="I28" i="266" s="1"/>
  <c r="Q505" i="208"/>
  <c r="AB28" i="210" s="1"/>
  <c r="I28" i="265" s="1"/>
  <c r="P505" i="208"/>
  <c r="Z28" i="210" s="1"/>
  <c r="I28" i="264" s="1"/>
  <c r="O505" i="208"/>
  <c r="X28" i="210" s="1"/>
  <c r="I28" i="263" s="1"/>
  <c r="D505" i="208"/>
  <c r="B28" i="210" s="1"/>
  <c r="W541" i="208"/>
  <c r="AN34" i="210" s="1"/>
  <c r="I33" i="271" s="1"/>
  <c r="V541" i="208"/>
  <c r="AL34" i="210" s="1"/>
  <c r="I33" i="270" s="1"/>
  <c r="U541" i="208"/>
  <c r="AJ34" i="210" s="1"/>
  <c r="I33" i="269" s="1"/>
  <c r="T541" i="208"/>
  <c r="AH34" i="210" s="1"/>
  <c r="I33" i="268" s="1"/>
  <c r="S541" i="208"/>
  <c r="AF34" i="210" s="1"/>
  <c r="I33" i="267" s="1"/>
  <c r="R541" i="208"/>
  <c r="AD34" i="210" s="1"/>
  <c r="I33" i="266" s="1"/>
  <c r="Q541" i="208"/>
  <c r="AB34" i="210" s="1"/>
  <c r="I33" i="265" s="1"/>
  <c r="P541" i="208"/>
  <c r="Z34" i="210" s="1"/>
  <c r="I33" i="264" s="1"/>
  <c r="O541" i="208"/>
  <c r="X34" i="210" s="1"/>
  <c r="I33" i="263" s="1"/>
  <c r="D541" i="208"/>
  <c r="B34" i="210" s="1"/>
  <c r="W534" i="208"/>
  <c r="AN33" i="210" s="1"/>
  <c r="I32" i="271" s="1"/>
  <c r="V534" i="208"/>
  <c r="AL33" i="210" s="1"/>
  <c r="I32" i="270" s="1"/>
  <c r="U534" i="208"/>
  <c r="AJ33" i="210" s="1"/>
  <c r="I32" i="269" s="1"/>
  <c r="T534" i="208"/>
  <c r="AH33" i="210" s="1"/>
  <c r="I32" i="268" s="1"/>
  <c r="S534" i="208"/>
  <c r="AF33" i="210" s="1"/>
  <c r="I32" i="267" s="1"/>
  <c r="R534" i="208"/>
  <c r="AD33" i="210" s="1"/>
  <c r="I32" i="266" s="1"/>
  <c r="Q534" i="208"/>
  <c r="AB33" i="210" s="1"/>
  <c r="I32" i="265" s="1"/>
  <c r="P534" i="208"/>
  <c r="Z33" i="210" s="1"/>
  <c r="I32" i="264" s="1"/>
  <c r="O534" i="208"/>
  <c r="X33" i="210" s="1"/>
  <c r="I32" i="263" s="1"/>
  <c r="D534" i="208"/>
  <c r="B33" i="210" s="1"/>
  <c r="W527" i="208"/>
  <c r="AN32" i="210" s="1"/>
  <c r="I31" i="271" s="1"/>
  <c r="V527" i="208"/>
  <c r="AL32" i="210" s="1"/>
  <c r="I31" i="270" s="1"/>
  <c r="U527" i="208"/>
  <c r="AJ32" i="210" s="1"/>
  <c r="I31" i="269" s="1"/>
  <c r="T527" i="208"/>
  <c r="AH32" i="210" s="1"/>
  <c r="I31" i="268" s="1"/>
  <c r="S527" i="208"/>
  <c r="AF32" i="210" s="1"/>
  <c r="I31" i="267" s="1"/>
  <c r="R527" i="208"/>
  <c r="AD32" i="210" s="1"/>
  <c r="I31" i="266" s="1"/>
  <c r="Q527" i="208"/>
  <c r="AB32" i="210" s="1"/>
  <c r="I31" i="265" s="1"/>
  <c r="P527" i="208"/>
  <c r="Z32" i="210" s="1"/>
  <c r="I31" i="264" s="1"/>
  <c r="O527" i="208"/>
  <c r="X32" i="210" s="1"/>
  <c r="I31" i="263" s="1"/>
  <c r="D527" i="208"/>
  <c r="B32" i="210" s="1"/>
  <c r="D28" i="238" l="1"/>
  <c r="F28" i="238" s="1"/>
  <c r="D31" i="238"/>
  <c r="F31" i="238" s="1"/>
  <c r="D29" i="238"/>
  <c r="F29" i="238" s="1"/>
  <c r="D26" i="238"/>
  <c r="F26" i="238" s="1"/>
  <c r="D30" i="238"/>
  <c r="F30" i="238" s="1"/>
  <c r="D27" i="238"/>
  <c r="F27" i="238" s="1"/>
  <c r="I33" i="235"/>
  <c r="I30" i="235"/>
  <c r="I28" i="235"/>
  <c r="I32" i="235"/>
  <c r="I29" i="235"/>
  <c r="I31" i="235"/>
  <c r="W441" i="208"/>
  <c r="V441" i="208"/>
  <c r="H17" i="270" s="1"/>
  <c r="U441" i="208"/>
  <c r="H17" i="269" s="1"/>
  <c r="T441" i="208"/>
  <c r="H17" i="268" s="1"/>
  <c r="S441" i="208"/>
  <c r="H17" i="267" s="1"/>
  <c r="R441" i="208"/>
  <c r="H17" i="266" s="1"/>
  <c r="Q441" i="208"/>
  <c r="H17" i="265" s="1"/>
  <c r="P441" i="208"/>
  <c r="H17" i="264" s="1"/>
  <c r="O441" i="208"/>
  <c r="H17" i="263" s="1"/>
  <c r="D441" i="208"/>
  <c r="W437" i="208"/>
  <c r="V437" i="208"/>
  <c r="G17" i="270" s="1"/>
  <c r="U437" i="208"/>
  <c r="G17" i="269" s="1"/>
  <c r="T437" i="208"/>
  <c r="G17" i="268" s="1"/>
  <c r="S437" i="208"/>
  <c r="G17" i="267" s="1"/>
  <c r="R437" i="208"/>
  <c r="G17" i="266" s="1"/>
  <c r="Q437" i="208"/>
  <c r="G17" i="265" s="1"/>
  <c r="P437" i="208"/>
  <c r="G17" i="264" s="1"/>
  <c r="O437" i="208"/>
  <c r="G17" i="263" s="1"/>
  <c r="D437" i="208"/>
  <c r="W433" i="208"/>
  <c r="V433" i="208"/>
  <c r="F17" i="270" s="1"/>
  <c r="U433" i="208"/>
  <c r="F17" i="269" s="1"/>
  <c r="T433" i="208"/>
  <c r="F17" i="268" s="1"/>
  <c r="S433" i="208"/>
  <c r="F17" i="267" s="1"/>
  <c r="R433" i="208"/>
  <c r="F17" i="266" s="1"/>
  <c r="Q433" i="208"/>
  <c r="F17" i="265" s="1"/>
  <c r="P433" i="208"/>
  <c r="F17" i="264" s="1"/>
  <c r="O433" i="208"/>
  <c r="F17" i="263" s="1"/>
  <c r="D433" i="208"/>
  <c r="W429" i="208"/>
  <c r="V429" i="208"/>
  <c r="E17" i="270" s="1"/>
  <c r="U429" i="208"/>
  <c r="E17" i="269" s="1"/>
  <c r="T429" i="208"/>
  <c r="E17" i="268" s="1"/>
  <c r="S429" i="208"/>
  <c r="E17" i="267" s="1"/>
  <c r="R429" i="208"/>
  <c r="E17" i="266" s="1"/>
  <c r="Q429" i="208"/>
  <c r="E17" i="265" s="1"/>
  <c r="P429" i="208"/>
  <c r="E17" i="264" s="1"/>
  <c r="O429" i="208"/>
  <c r="E17" i="263" s="1"/>
  <c r="D429" i="208"/>
  <c r="W425" i="208"/>
  <c r="V425" i="208"/>
  <c r="U425" i="208"/>
  <c r="T425" i="208"/>
  <c r="S425" i="208"/>
  <c r="R425" i="208"/>
  <c r="Q425" i="208"/>
  <c r="P425" i="208"/>
  <c r="O425" i="208"/>
  <c r="D425" i="208"/>
  <c r="D442" i="208" s="1"/>
  <c r="W464" i="208"/>
  <c r="V464" i="208"/>
  <c r="H18" i="270" s="1"/>
  <c r="U464" i="208"/>
  <c r="H18" i="269" s="1"/>
  <c r="T464" i="208"/>
  <c r="H18" i="268" s="1"/>
  <c r="S464" i="208"/>
  <c r="H18" i="267" s="1"/>
  <c r="R464" i="208"/>
  <c r="H18" i="266" s="1"/>
  <c r="Q464" i="208"/>
  <c r="H18" i="265" s="1"/>
  <c r="P464" i="208"/>
  <c r="H18" i="264" s="1"/>
  <c r="O464" i="208"/>
  <c r="H18" i="263" s="1"/>
  <c r="D464" i="208"/>
  <c r="W460" i="208"/>
  <c r="V460" i="208"/>
  <c r="G18" i="270" s="1"/>
  <c r="U460" i="208"/>
  <c r="G18" i="269" s="1"/>
  <c r="T460" i="208"/>
  <c r="G18" i="268" s="1"/>
  <c r="S460" i="208"/>
  <c r="G18" i="267" s="1"/>
  <c r="R460" i="208"/>
  <c r="G18" i="266" s="1"/>
  <c r="Q460" i="208"/>
  <c r="G18" i="265" s="1"/>
  <c r="P460" i="208"/>
  <c r="G18" i="264" s="1"/>
  <c r="O460" i="208"/>
  <c r="G18" i="263" s="1"/>
  <c r="D460" i="208"/>
  <c r="W456" i="208"/>
  <c r="V456" i="208"/>
  <c r="F18" i="270" s="1"/>
  <c r="U456" i="208"/>
  <c r="F18" i="269" s="1"/>
  <c r="T456" i="208"/>
  <c r="F18" i="268" s="1"/>
  <c r="S456" i="208"/>
  <c r="F18" i="267" s="1"/>
  <c r="R456" i="208"/>
  <c r="F18" i="266" s="1"/>
  <c r="Q456" i="208"/>
  <c r="F18" i="265" s="1"/>
  <c r="P456" i="208"/>
  <c r="F18" i="264" s="1"/>
  <c r="O456" i="208"/>
  <c r="F18" i="263" s="1"/>
  <c r="D456" i="208"/>
  <c r="W452" i="208"/>
  <c r="V452" i="208"/>
  <c r="E18" i="270" s="1"/>
  <c r="U452" i="208"/>
  <c r="E18" i="269" s="1"/>
  <c r="T452" i="208"/>
  <c r="E18" i="268" s="1"/>
  <c r="S452" i="208"/>
  <c r="E18" i="267" s="1"/>
  <c r="R452" i="208"/>
  <c r="E18" i="266" s="1"/>
  <c r="Q452" i="208"/>
  <c r="E18" i="265" s="1"/>
  <c r="P452" i="208"/>
  <c r="E18" i="264" s="1"/>
  <c r="O452" i="208"/>
  <c r="E18" i="263" s="1"/>
  <c r="D452" i="208"/>
  <c r="W448" i="208"/>
  <c r="V448" i="208"/>
  <c r="U448" i="208"/>
  <c r="T448" i="208"/>
  <c r="S448" i="208"/>
  <c r="R448" i="208"/>
  <c r="Q448" i="208"/>
  <c r="P448" i="208"/>
  <c r="O448" i="208"/>
  <c r="D448" i="208"/>
  <c r="W395" i="208"/>
  <c r="V395" i="208"/>
  <c r="H16" i="270" s="1"/>
  <c r="U395" i="208"/>
  <c r="H16" i="269" s="1"/>
  <c r="T395" i="208"/>
  <c r="H16" i="268" s="1"/>
  <c r="S395" i="208"/>
  <c r="H16" i="267" s="1"/>
  <c r="R395" i="208"/>
  <c r="H16" i="266" s="1"/>
  <c r="Q395" i="208"/>
  <c r="H16" i="265" s="1"/>
  <c r="P395" i="208"/>
  <c r="H16" i="264" s="1"/>
  <c r="O395" i="208"/>
  <c r="H16" i="263" s="1"/>
  <c r="D395" i="208"/>
  <c r="W391" i="208"/>
  <c r="V391" i="208"/>
  <c r="G16" i="270" s="1"/>
  <c r="U391" i="208"/>
  <c r="G16" i="269" s="1"/>
  <c r="T391" i="208"/>
  <c r="G16" i="268" s="1"/>
  <c r="S391" i="208"/>
  <c r="G16" i="267" s="1"/>
  <c r="R391" i="208"/>
  <c r="G16" i="266" s="1"/>
  <c r="Q391" i="208"/>
  <c r="G16" i="265" s="1"/>
  <c r="P391" i="208"/>
  <c r="G16" i="264" s="1"/>
  <c r="O391" i="208"/>
  <c r="G16" i="263" s="1"/>
  <c r="D391" i="208"/>
  <c r="W387" i="208"/>
  <c r="V387" i="208"/>
  <c r="F16" i="270" s="1"/>
  <c r="U387" i="208"/>
  <c r="F16" i="269" s="1"/>
  <c r="T387" i="208"/>
  <c r="F16" i="268" s="1"/>
  <c r="S387" i="208"/>
  <c r="F16" i="267" s="1"/>
  <c r="R387" i="208"/>
  <c r="F16" i="266" s="1"/>
  <c r="Q387" i="208"/>
  <c r="F16" i="265" s="1"/>
  <c r="P387" i="208"/>
  <c r="F16" i="264" s="1"/>
  <c r="O387" i="208"/>
  <c r="F16" i="263" s="1"/>
  <c r="D387" i="208"/>
  <c r="W383" i="208"/>
  <c r="V383" i="208"/>
  <c r="E16" i="270" s="1"/>
  <c r="U383" i="208"/>
  <c r="E16" i="269" s="1"/>
  <c r="T383" i="208"/>
  <c r="E16" i="268" s="1"/>
  <c r="S383" i="208"/>
  <c r="E16" i="267" s="1"/>
  <c r="R383" i="208"/>
  <c r="E16" i="266" s="1"/>
  <c r="Q383" i="208"/>
  <c r="E16" i="265" s="1"/>
  <c r="P383" i="208"/>
  <c r="E16" i="264" s="1"/>
  <c r="O383" i="208"/>
  <c r="E16" i="263" s="1"/>
  <c r="D383" i="208"/>
  <c r="W379" i="208"/>
  <c r="W396" i="208" s="1"/>
  <c r="V379" i="208"/>
  <c r="U379" i="208"/>
  <c r="T379" i="208"/>
  <c r="S379" i="208"/>
  <c r="R379" i="208"/>
  <c r="Q379" i="208"/>
  <c r="P379" i="208"/>
  <c r="O379" i="208"/>
  <c r="D379" i="208"/>
  <c r="D396" i="208" s="1"/>
  <c r="W372" i="208"/>
  <c r="V372" i="208"/>
  <c r="H15" i="270" s="1"/>
  <c r="U372" i="208"/>
  <c r="H15" i="269" s="1"/>
  <c r="T372" i="208"/>
  <c r="H15" i="268" s="1"/>
  <c r="S372" i="208"/>
  <c r="H15" i="267" s="1"/>
  <c r="R372" i="208"/>
  <c r="H15" i="266" s="1"/>
  <c r="Q372" i="208"/>
  <c r="H15" i="265" s="1"/>
  <c r="P372" i="208"/>
  <c r="H15" i="264" s="1"/>
  <c r="O372" i="208"/>
  <c r="H15" i="263" s="1"/>
  <c r="D372" i="208"/>
  <c r="W368" i="208"/>
  <c r="V368" i="208"/>
  <c r="G15" i="270" s="1"/>
  <c r="U368" i="208"/>
  <c r="G15" i="269" s="1"/>
  <c r="T368" i="208"/>
  <c r="G15" i="268" s="1"/>
  <c r="S368" i="208"/>
  <c r="G15" i="267" s="1"/>
  <c r="R368" i="208"/>
  <c r="G15" i="266" s="1"/>
  <c r="Q368" i="208"/>
  <c r="G15" i="265" s="1"/>
  <c r="P368" i="208"/>
  <c r="G15" i="264" s="1"/>
  <c r="O368" i="208"/>
  <c r="G15" i="263" s="1"/>
  <c r="D368" i="208"/>
  <c r="W364" i="208"/>
  <c r="V364" i="208"/>
  <c r="F15" i="270" s="1"/>
  <c r="U364" i="208"/>
  <c r="F15" i="269" s="1"/>
  <c r="T364" i="208"/>
  <c r="F15" i="268" s="1"/>
  <c r="S364" i="208"/>
  <c r="F15" i="267" s="1"/>
  <c r="R364" i="208"/>
  <c r="F15" i="266" s="1"/>
  <c r="Q364" i="208"/>
  <c r="F15" i="265" s="1"/>
  <c r="P364" i="208"/>
  <c r="F15" i="264" s="1"/>
  <c r="O364" i="208"/>
  <c r="F15" i="263" s="1"/>
  <c r="D364" i="208"/>
  <c r="W360" i="208"/>
  <c r="V360" i="208"/>
  <c r="E15" i="270" s="1"/>
  <c r="U360" i="208"/>
  <c r="E15" i="269" s="1"/>
  <c r="T360" i="208"/>
  <c r="E15" i="268" s="1"/>
  <c r="S360" i="208"/>
  <c r="E15" i="267" s="1"/>
  <c r="R360" i="208"/>
  <c r="E15" i="266" s="1"/>
  <c r="Q360" i="208"/>
  <c r="E15" i="265" s="1"/>
  <c r="P360" i="208"/>
  <c r="E15" i="264" s="1"/>
  <c r="O360" i="208"/>
  <c r="E15" i="263" s="1"/>
  <c r="D360" i="208"/>
  <c r="W356" i="208"/>
  <c r="V356" i="208"/>
  <c r="U356" i="208"/>
  <c r="T356" i="208"/>
  <c r="S356" i="208"/>
  <c r="R356" i="208"/>
  <c r="Q356" i="208"/>
  <c r="P356" i="208"/>
  <c r="O356" i="208"/>
  <c r="D356" i="208"/>
  <c r="W26" i="208"/>
  <c r="V26" i="208"/>
  <c r="H14" i="270" s="1"/>
  <c r="U26" i="208"/>
  <c r="H14" i="269" s="1"/>
  <c r="T26" i="208"/>
  <c r="H14" i="268" s="1"/>
  <c r="S26" i="208"/>
  <c r="H14" i="267" s="1"/>
  <c r="R26" i="208"/>
  <c r="H14" i="266" s="1"/>
  <c r="Q26" i="208"/>
  <c r="P26" i="208"/>
  <c r="H14" i="264" s="1"/>
  <c r="O26" i="208"/>
  <c r="H14" i="263" s="1"/>
  <c r="D26" i="208"/>
  <c r="W22" i="208"/>
  <c r="V22" i="208"/>
  <c r="G14" i="270" s="1"/>
  <c r="U22" i="208"/>
  <c r="G14" i="269" s="1"/>
  <c r="T22" i="208"/>
  <c r="G14" i="268" s="1"/>
  <c r="S22" i="208"/>
  <c r="G14" i="267" s="1"/>
  <c r="R22" i="208"/>
  <c r="G14" i="266" s="1"/>
  <c r="Q22" i="208"/>
  <c r="G14" i="265" s="1"/>
  <c r="P22" i="208"/>
  <c r="G14" i="264" s="1"/>
  <c r="O22" i="208"/>
  <c r="D22" i="208"/>
  <c r="W18" i="208"/>
  <c r="V18" i="208"/>
  <c r="F14" i="270" s="1"/>
  <c r="U18" i="208"/>
  <c r="F14" i="269" s="1"/>
  <c r="T18" i="208"/>
  <c r="F14" i="268" s="1"/>
  <c r="S18" i="208"/>
  <c r="F14" i="267" s="1"/>
  <c r="R18" i="208"/>
  <c r="F14" i="266" s="1"/>
  <c r="Q18" i="208"/>
  <c r="F14" i="265" s="1"/>
  <c r="P18" i="208"/>
  <c r="F14" i="264" s="1"/>
  <c r="O18" i="208"/>
  <c r="F14" i="263" s="1"/>
  <c r="D18" i="208"/>
  <c r="W14" i="208"/>
  <c r="V14" i="208"/>
  <c r="E14" i="270" s="1"/>
  <c r="U14" i="208"/>
  <c r="E14" i="269" s="1"/>
  <c r="T14" i="208"/>
  <c r="E14" i="268" s="1"/>
  <c r="S14" i="208"/>
  <c r="E14" i="267" s="1"/>
  <c r="R14" i="208"/>
  <c r="E14" i="266" s="1"/>
  <c r="Q14" i="208"/>
  <c r="E14" i="265" s="1"/>
  <c r="P14" i="208"/>
  <c r="E14" i="264" s="1"/>
  <c r="O14" i="208"/>
  <c r="E14" i="263" s="1"/>
  <c r="D14" i="208"/>
  <c r="W10" i="208"/>
  <c r="V10" i="208"/>
  <c r="U10" i="208"/>
  <c r="T10" i="208"/>
  <c r="S10" i="208"/>
  <c r="R10" i="208"/>
  <c r="Q10" i="208"/>
  <c r="D14" i="265" s="1"/>
  <c r="P10" i="208"/>
  <c r="O10" i="208"/>
  <c r="D14" i="263" s="1"/>
  <c r="D10" i="208"/>
  <c r="D15" i="264" l="1"/>
  <c r="P373" i="208"/>
  <c r="D15" i="270"/>
  <c r="V373" i="208"/>
  <c r="D16" i="268"/>
  <c r="T396" i="208"/>
  <c r="D18" i="266"/>
  <c r="R465" i="208"/>
  <c r="D17" i="264"/>
  <c r="P442" i="208"/>
  <c r="D14" i="267"/>
  <c r="S27" i="208"/>
  <c r="D15" i="265"/>
  <c r="Q373" i="208"/>
  <c r="W373" i="208"/>
  <c r="D16" i="263"/>
  <c r="O396" i="208"/>
  <c r="D16" i="269"/>
  <c r="U396" i="208"/>
  <c r="D18" i="267"/>
  <c r="S465" i="208"/>
  <c r="D17" i="265"/>
  <c r="Q442" i="208"/>
  <c r="W442" i="208"/>
  <c r="D14" i="266"/>
  <c r="R27" i="208"/>
  <c r="D27" i="208"/>
  <c r="D14" i="268"/>
  <c r="T27" i="208"/>
  <c r="D15" i="266"/>
  <c r="R373" i="208"/>
  <c r="D16" i="264"/>
  <c r="P396" i="208"/>
  <c r="Z21" i="210" s="1"/>
  <c r="I16" i="264" s="1"/>
  <c r="D16" i="270"/>
  <c r="V396" i="208"/>
  <c r="D465" i="208"/>
  <c r="D18" i="268"/>
  <c r="T465" i="208"/>
  <c r="D17" i="266"/>
  <c r="R442" i="208"/>
  <c r="D14" i="269"/>
  <c r="U27" i="208"/>
  <c r="D15" i="267"/>
  <c r="S373" i="208"/>
  <c r="D16" i="265"/>
  <c r="Q396" i="208"/>
  <c r="D18" i="263"/>
  <c r="O465" i="208"/>
  <c r="X24" i="210" s="1"/>
  <c r="I18" i="263" s="1"/>
  <c r="D18" i="269"/>
  <c r="U465" i="208"/>
  <c r="D17" i="267"/>
  <c r="S442" i="208"/>
  <c r="D14" i="264"/>
  <c r="P27" i="208"/>
  <c r="Z4" i="210" s="1"/>
  <c r="I14" i="264" s="1"/>
  <c r="D14" i="270"/>
  <c r="V27" i="208"/>
  <c r="D373" i="208"/>
  <c r="B20" i="210" s="1"/>
  <c r="D15" i="268"/>
  <c r="T373" i="208"/>
  <c r="D16" i="266"/>
  <c r="R396" i="208"/>
  <c r="D18" i="264"/>
  <c r="P465" i="208"/>
  <c r="Z24" i="210" s="1"/>
  <c r="I18" i="264" s="1"/>
  <c r="D18" i="270"/>
  <c r="V465" i="208"/>
  <c r="D17" i="268"/>
  <c r="T442" i="208"/>
  <c r="W27" i="208"/>
  <c r="D15" i="263"/>
  <c r="O373" i="208"/>
  <c r="D15" i="269"/>
  <c r="U373" i="208"/>
  <c r="AJ20" i="210" s="1"/>
  <c r="I15" i="269" s="1"/>
  <c r="D16" i="267"/>
  <c r="S396" i="208"/>
  <c r="D18" i="265"/>
  <c r="Q465" i="208"/>
  <c r="W465" i="208"/>
  <c r="AN24" i="210" s="1"/>
  <c r="I18" i="271" s="1"/>
  <c r="D17" i="263"/>
  <c r="O442" i="208"/>
  <c r="D17" i="269"/>
  <c r="U442" i="208"/>
  <c r="H14" i="265"/>
  <c r="Q27" i="208"/>
  <c r="AB4" i="210" s="1"/>
  <c r="I14" i="265" s="1"/>
  <c r="G14" i="263"/>
  <c r="O27" i="208"/>
  <c r="X4" i="210" s="1"/>
  <c r="I14" i="263" s="1"/>
  <c r="D17" i="270"/>
  <c r="V442" i="208"/>
  <c r="AL23" i="210" s="1"/>
  <c r="I17" i="270" s="1"/>
  <c r="E14" i="235"/>
  <c r="E14" i="271"/>
  <c r="G14" i="235"/>
  <c r="G14" i="271"/>
  <c r="D15" i="235"/>
  <c r="D15" i="271"/>
  <c r="F15" i="235"/>
  <c r="F15" i="271"/>
  <c r="H15" i="235"/>
  <c r="H15" i="271"/>
  <c r="E16" i="235"/>
  <c r="E16" i="271"/>
  <c r="G16" i="235"/>
  <c r="G16" i="271"/>
  <c r="D18" i="235"/>
  <c r="D18" i="271"/>
  <c r="F18" i="235"/>
  <c r="F18" i="271"/>
  <c r="H18" i="235"/>
  <c r="H18" i="271"/>
  <c r="E17" i="235"/>
  <c r="E17" i="271"/>
  <c r="G17" i="235"/>
  <c r="G17" i="271"/>
  <c r="D14" i="235"/>
  <c r="D14" i="271"/>
  <c r="F14" i="235"/>
  <c r="F14" i="271"/>
  <c r="H14" i="235"/>
  <c r="H14" i="271"/>
  <c r="E15" i="235"/>
  <c r="E15" i="271"/>
  <c r="G15" i="235"/>
  <c r="G15" i="271"/>
  <c r="D16" i="235"/>
  <c r="D16" i="271"/>
  <c r="F16" i="235"/>
  <c r="F16" i="271"/>
  <c r="H16" i="235"/>
  <c r="H16" i="271"/>
  <c r="E18" i="235"/>
  <c r="E18" i="271"/>
  <c r="G18" i="235"/>
  <c r="G18" i="271"/>
  <c r="D17" i="235"/>
  <c r="D17" i="271"/>
  <c r="F17" i="235"/>
  <c r="F17" i="271"/>
  <c r="H17" i="235"/>
  <c r="H17" i="271"/>
  <c r="AH4" i="210"/>
  <c r="I14" i="268" s="1"/>
  <c r="AD20" i="210"/>
  <c r="I15" i="266" s="1"/>
  <c r="AJ4" i="210"/>
  <c r="I14" i="269" s="1"/>
  <c r="B4" i="210"/>
  <c r="AN4" i="210"/>
  <c r="I14" i="271" s="1"/>
  <c r="AF21" i="210"/>
  <c r="I16" i="267" s="1"/>
  <c r="AB24" i="210"/>
  <c r="I18" i="265" s="1"/>
  <c r="X23" i="210"/>
  <c r="I17" i="263" s="1"/>
  <c r="AJ23" i="210"/>
  <c r="I17" i="269" s="1"/>
  <c r="AL20" i="210"/>
  <c r="I15" i="270" s="1"/>
  <c r="AH21" i="210"/>
  <c r="I16" i="268" s="1"/>
  <c r="AD24" i="210"/>
  <c r="I18" i="266" s="1"/>
  <c r="Z23" i="210"/>
  <c r="I17" i="264" s="1"/>
  <c r="Z20" i="210"/>
  <c r="I15" i="264" s="1"/>
  <c r="B21" i="210"/>
  <c r="AB20" i="210"/>
  <c r="I15" i="265" s="1"/>
  <c r="AN20" i="210"/>
  <c r="I15" i="271" s="1"/>
  <c r="AB23" i="210"/>
  <c r="I17" i="265" s="1"/>
  <c r="AN23" i="210"/>
  <c r="I17" i="271" s="1"/>
  <c r="AL4" i="210"/>
  <c r="I14" i="270" s="1"/>
  <c r="X21" i="210"/>
  <c r="I16" i="263" s="1"/>
  <c r="AJ21" i="210"/>
  <c r="I16" i="269" s="1"/>
  <c r="AF20" i="210"/>
  <c r="I15" i="267" s="1"/>
  <c r="AL21" i="210"/>
  <c r="I16" i="270" s="1"/>
  <c r="B24" i="210"/>
  <c r="AH24" i="210"/>
  <c r="I18" i="268" s="1"/>
  <c r="AD4" i="210"/>
  <c r="I14" i="266" s="1"/>
  <c r="AH20" i="210"/>
  <c r="I15" i="268" s="1"/>
  <c r="AB21" i="210"/>
  <c r="I16" i="265" s="1"/>
  <c r="AN21" i="210"/>
  <c r="I16" i="271" s="1"/>
  <c r="AJ24" i="210"/>
  <c r="I18" i="269" s="1"/>
  <c r="AF4" i="210"/>
  <c r="I14" i="267" s="1"/>
  <c r="X20" i="210"/>
  <c r="I15" i="263" s="1"/>
  <c r="AD21" i="210"/>
  <c r="I16" i="266" s="1"/>
  <c r="AL24" i="210"/>
  <c r="I18" i="270" s="1"/>
  <c r="B23" i="210"/>
  <c r="AH23" i="210"/>
  <c r="I17" i="268" s="1"/>
  <c r="AD23" i="210"/>
  <c r="I17" i="266" s="1"/>
  <c r="AF24" i="210"/>
  <c r="I18" i="267" s="1"/>
  <c r="AF23" i="210"/>
  <c r="I17" i="267" s="1"/>
  <c r="A102" i="210"/>
  <c r="D16" i="238" l="1"/>
  <c r="F16" i="238" s="1"/>
  <c r="D15" i="238"/>
  <c r="F15" i="238" s="1"/>
  <c r="D14" i="238"/>
  <c r="F14" i="238" s="1"/>
  <c r="I18" i="235"/>
  <c r="I16" i="235"/>
  <c r="I17" i="235"/>
  <c r="I15" i="235"/>
  <c r="I14" i="235"/>
  <c r="W38" i="76"/>
  <c r="V38" i="76"/>
  <c r="U38" i="76"/>
  <c r="T38" i="76"/>
  <c r="S38" i="76"/>
  <c r="R38" i="76"/>
  <c r="Q38" i="76"/>
  <c r="P38" i="76"/>
  <c r="O38" i="76"/>
  <c r="D38" i="76"/>
  <c r="W35" i="76"/>
  <c r="V35" i="76"/>
  <c r="U35" i="76"/>
  <c r="T35" i="76"/>
  <c r="S35" i="76"/>
  <c r="R35" i="76"/>
  <c r="Q35" i="76"/>
  <c r="P35" i="76"/>
  <c r="O35" i="76"/>
  <c r="D35" i="76"/>
  <c r="AL67" i="210" l="1"/>
  <c r="I58" i="270" s="1"/>
  <c r="AJ68" i="210"/>
  <c r="I59" i="269" s="1"/>
  <c r="AH67" i="210"/>
  <c r="I58" i="268" s="1"/>
  <c r="AL68" i="210"/>
  <c r="I59" i="270" s="1"/>
  <c r="AN67" i="210"/>
  <c r="I58" i="271" s="1"/>
  <c r="AJ67" i="210"/>
  <c r="I58" i="269" s="1"/>
  <c r="AN68" i="210"/>
  <c r="I59" i="271" s="1"/>
  <c r="AH68" i="210"/>
  <c r="I59" i="268" s="1"/>
  <c r="B68" i="210"/>
  <c r="Z68" i="210"/>
  <c r="I59" i="264" s="1"/>
  <c r="AD68" i="210"/>
  <c r="I59" i="266" s="1"/>
  <c r="X68" i="210"/>
  <c r="I59" i="263" s="1"/>
  <c r="AB68" i="210"/>
  <c r="I59" i="265" s="1"/>
  <c r="AF68" i="210"/>
  <c r="I59" i="267" s="1"/>
  <c r="AF67" i="210"/>
  <c r="I58" i="267" s="1"/>
  <c r="A45" i="210"/>
  <c r="A47" i="210"/>
  <c r="A38" i="210"/>
  <c r="A37" i="210"/>
  <c r="A36" i="210"/>
  <c r="A35" i="210"/>
  <c r="A9" i="210"/>
  <c r="A6" i="210"/>
  <c r="D54" i="238" l="1"/>
  <c r="F54" i="238" s="1"/>
  <c r="I59" i="235"/>
  <c r="P53" i="229"/>
  <c r="V53" i="229"/>
  <c r="Q53" i="229"/>
  <c r="W53" i="229"/>
  <c r="R53" i="229"/>
  <c r="D53" i="229"/>
  <c r="T53" i="229"/>
  <c r="S53" i="229"/>
  <c r="O53" i="229"/>
  <c r="U53" i="229"/>
  <c r="W563" i="208"/>
  <c r="V563" i="208"/>
  <c r="U563" i="208"/>
  <c r="T563" i="208"/>
  <c r="S563" i="208"/>
  <c r="R563" i="208"/>
  <c r="Q563" i="208"/>
  <c r="P563" i="208"/>
  <c r="O563" i="208"/>
  <c r="D563" i="208"/>
  <c r="W556" i="208"/>
  <c r="V556" i="208"/>
  <c r="U556" i="208"/>
  <c r="T556" i="208"/>
  <c r="S556" i="208"/>
  <c r="R556" i="208"/>
  <c r="Q556" i="208"/>
  <c r="P556" i="208"/>
  <c r="O556" i="208"/>
  <c r="D556" i="208"/>
  <c r="W549" i="208"/>
  <c r="V549" i="208"/>
  <c r="U549" i="208"/>
  <c r="T549" i="208"/>
  <c r="S549" i="208"/>
  <c r="R549" i="208"/>
  <c r="Q549" i="208"/>
  <c r="P549" i="208"/>
  <c r="O549" i="208"/>
  <c r="D549" i="208"/>
  <c r="AF37" i="210" l="1"/>
  <c r="I35" i="267" s="1"/>
  <c r="B36" i="210"/>
  <c r="Z37" i="210"/>
  <c r="I35" i="264" s="1"/>
  <c r="AD38" i="210"/>
  <c r="I36" i="266" s="1"/>
  <c r="X36" i="210"/>
  <c r="I34" i="263" s="1"/>
  <c r="AJ36" i="210"/>
  <c r="I34" i="269" s="1"/>
  <c r="AB37" i="210"/>
  <c r="I35" i="265" s="1"/>
  <c r="AN37" i="210"/>
  <c r="I35" i="271" s="1"/>
  <c r="AF38" i="210"/>
  <c r="I36" i="267" s="1"/>
  <c r="X38" i="210"/>
  <c r="I36" i="263" s="1"/>
  <c r="AH36" i="210"/>
  <c r="I34" i="268" s="1"/>
  <c r="AL37" i="210"/>
  <c r="I35" i="270" s="1"/>
  <c r="Z36" i="210"/>
  <c r="I34" i="264" s="1"/>
  <c r="AL36" i="210"/>
  <c r="I34" i="270" s="1"/>
  <c r="AD37" i="210"/>
  <c r="I35" i="266" s="1"/>
  <c r="B38" i="210"/>
  <c r="AH38" i="210"/>
  <c r="I36" i="268" s="1"/>
  <c r="AN36" i="210"/>
  <c r="I34" i="271" s="1"/>
  <c r="AB36" i="210"/>
  <c r="I34" i="265" s="1"/>
  <c r="AJ38" i="210"/>
  <c r="I36" i="269" s="1"/>
  <c r="AD36" i="210"/>
  <c r="I34" i="266" s="1"/>
  <c r="B37" i="210"/>
  <c r="AH37" i="210"/>
  <c r="I35" i="268" s="1"/>
  <c r="Z38" i="210"/>
  <c r="I36" i="264" s="1"/>
  <c r="AL38" i="210"/>
  <c r="I36" i="270" s="1"/>
  <c r="AF36" i="210"/>
  <c r="I34" i="267" s="1"/>
  <c r="X37" i="210"/>
  <c r="I35" i="263" s="1"/>
  <c r="AJ37" i="210"/>
  <c r="I35" i="269" s="1"/>
  <c r="AB38" i="210"/>
  <c r="I36" i="265" s="1"/>
  <c r="AN38" i="210"/>
  <c r="I36" i="271" s="1"/>
  <c r="W141" i="208"/>
  <c r="V141" i="208"/>
  <c r="H8" i="270" s="1"/>
  <c r="U141" i="208"/>
  <c r="H8" i="269" s="1"/>
  <c r="T141" i="208"/>
  <c r="H8" i="268" s="1"/>
  <c r="S141" i="208"/>
  <c r="H8" i="267" s="1"/>
  <c r="R141" i="208"/>
  <c r="H8" i="266" s="1"/>
  <c r="Q141" i="208"/>
  <c r="H8" i="265" s="1"/>
  <c r="P141" i="208"/>
  <c r="H8" i="264" s="1"/>
  <c r="O141" i="208"/>
  <c r="H8" i="263" s="1"/>
  <c r="D141" i="208"/>
  <c r="W137" i="208"/>
  <c r="V137" i="208"/>
  <c r="G8" i="270" s="1"/>
  <c r="U137" i="208"/>
  <c r="G8" i="269" s="1"/>
  <c r="T137" i="208"/>
  <c r="G8" i="268" s="1"/>
  <c r="S137" i="208"/>
  <c r="G8" i="267" s="1"/>
  <c r="R137" i="208"/>
  <c r="G8" i="266" s="1"/>
  <c r="Q137" i="208"/>
  <c r="G8" i="265" s="1"/>
  <c r="P137" i="208"/>
  <c r="G8" i="264" s="1"/>
  <c r="O137" i="208"/>
  <c r="G8" i="263" s="1"/>
  <c r="D137" i="208"/>
  <c r="W133" i="208"/>
  <c r="V133" i="208"/>
  <c r="F8" i="270" s="1"/>
  <c r="U133" i="208"/>
  <c r="F8" i="269" s="1"/>
  <c r="T133" i="208"/>
  <c r="F8" i="268" s="1"/>
  <c r="S133" i="208"/>
  <c r="F8" i="267" s="1"/>
  <c r="R133" i="208"/>
  <c r="F8" i="266" s="1"/>
  <c r="Q133" i="208"/>
  <c r="F8" i="265" s="1"/>
  <c r="P133" i="208"/>
  <c r="F8" i="264" s="1"/>
  <c r="O133" i="208"/>
  <c r="F8" i="263" s="1"/>
  <c r="D133" i="208"/>
  <c r="W129" i="208"/>
  <c r="V129" i="208"/>
  <c r="E8" i="270" s="1"/>
  <c r="U129" i="208"/>
  <c r="E8" i="269" s="1"/>
  <c r="T129" i="208"/>
  <c r="E8" i="268" s="1"/>
  <c r="S129" i="208"/>
  <c r="E8" i="267" s="1"/>
  <c r="R129" i="208"/>
  <c r="E8" i="266" s="1"/>
  <c r="Q129" i="208"/>
  <c r="E8" i="265" s="1"/>
  <c r="P129" i="208"/>
  <c r="E8" i="264" s="1"/>
  <c r="O129" i="208"/>
  <c r="E8" i="263" s="1"/>
  <c r="D129" i="208"/>
  <c r="W125" i="208"/>
  <c r="V125" i="208"/>
  <c r="U125" i="208"/>
  <c r="T125" i="208"/>
  <c r="S125" i="208"/>
  <c r="R125" i="208"/>
  <c r="Q125" i="208"/>
  <c r="P125" i="208"/>
  <c r="O125" i="208"/>
  <c r="D125" i="208"/>
  <c r="D142" i="208" s="1"/>
  <c r="D8" i="270" l="1"/>
  <c r="V142" i="208"/>
  <c r="D8" i="264"/>
  <c r="P142" i="208"/>
  <c r="D8" i="265"/>
  <c r="Q142" i="208"/>
  <c r="AB9" i="210" s="1"/>
  <c r="I8" i="265" s="1"/>
  <c r="W142" i="208"/>
  <c r="AN9" i="210" s="1"/>
  <c r="I8" i="271" s="1"/>
  <c r="D8" i="268"/>
  <c r="T142" i="208"/>
  <c r="D8" i="269"/>
  <c r="U142" i="208"/>
  <c r="D8" i="263"/>
  <c r="O142" i="208"/>
  <c r="D8" i="266"/>
  <c r="R142" i="208"/>
  <c r="AD9" i="210" s="1"/>
  <c r="I8" i="266" s="1"/>
  <c r="D8" i="267"/>
  <c r="S142" i="208"/>
  <c r="D8" i="235"/>
  <c r="D8" i="271"/>
  <c r="F8" i="235"/>
  <c r="F8" i="271"/>
  <c r="H8" i="235"/>
  <c r="H8" i="271"/>
  <c r="E8" i="235"/>
  <c r="E8" i="271"/>
  <c r="G8" i="235"/>
  <c r="G8" i="271"/>
  <c r="D34" i="238"/>
  <c r="F34" i="238" s="1"/>
  <c r="D33" i="238"/>
  <c r="F33" i="238" s="1"/>
  <c r="D32" i="238"/>
  <c r="F32" i="238" s="1"/>
  <c r="I35" i="235"/>
  <c r="I36" i="235"/>
  <c r="I34" i="235"/>
  <c r="AF9" i="210"/>
  <c r="I8" i="267" s="1"/>
  <c r="AH9" i="210"/>
  <c r="I8" i="268" s="1"/>
  <c r="B9" i="210"/>
  <c r="Z9" i="210"/>
  <c r="I8" i="264" s="1"/>
  <c r="AL9" i="210"/>
  <c r="I8" i="270" s="1"/>
  <c r="X9" i="210"/>
  <c r="I8" i="263" s="1"/>
  <c r="AJ9" i="210"/>
  <c r="I8" i="269" s="1"/>
  <c r="W72" i="208"/>
  <c r="V72" i="208"/>
  <c r="H5" i="270" s="1"/>
  <c r="U72" i="208"/>
  <c r="H5" i="269" s="1"/>
  <c r="T72" i="208"/>
  <c r="H5" i="268" s="1"/>
  <c r="S72" i="208"/>
  <c r="H5" i="267" s="1"/>
  <c r="R72" i="208"/>
  <c r="H5" i="266" s="1"/>
  <c r="Q72" i="208"/>
  <c r="H5" i="265" s="1"/>
  <c r="P72" i="208"/>
  <c r="H5" i="264" s="1"/>
  <c r="O72" i="208"/>
  <c r="H5" i="263" s="1"/>
  <c r="D72" i="208"/>
  <c r="W68" i="208"/>
  <c r="V68" i="208"/>
  <c r="G5" i="270" s="1"/>
  <c r="U68" i="208"/>
  <c r="G5" i="269" s="1"/>
  <c r="T68" i="208"/>
  <c r="G5" i="268" s="1"/>
  <c r="S68" i="208"/>
  <c r="G5" i="267" s="1"/>
  <c r="R68" i="208"/>
  <c r="G5" i="266" s="1"/>
  <c r="Q68" i="208"/>
  <c r="G5" i="265" s="1"/>
  <c r="P68" i="208"/>
  <c r="G5" i="264" s="1"/>
  <c r="O68" i="208"/>
  <c r="G5" i="263" s="1"/>
  <c r="D68" i="208"/>
  <c r="W64" i="208"/>
  <c r="V64" i="208"/>
  <c r="F5" i="270" s="1"/>
  <c r="U64" i="208"/>
  <c r="F5" i="269" s="1"/>
  <c r="T64" i="208"/>
  <c r="F5" i="268" s="1"/>
  <c r="S64" i="208"/>
  <c r="F5" i="267" s="1"/>
  <c r="R64" i="208"/>
  <c r="F5" i="266" s="1"/>
  <c r="Q64" i="208"/>
  <c r="F5" i="265" s="1"/>
  <c r="P64" i="208"/>
  <c r="F5" i="264" s="1"/>
  <c r="O64" i="208"/>
  <c r="F5" i="263" s="1"/>
  <c r="D64" i="208"/>
  <c r="W60" i="208"/>
  <c r="V60" i="208"/>
  <c r="E5" i="270" s="1"/>
  <c r="U60" i="208"/>
  <c r="E5" i="269" s="1"/>
  <c r="T60" i="208"/>
  <c r="E5" i="268" s="1"/>
  <c r="S60" i="208"/>
  <c r="E5" i="267" s="1"/>
  <c r="R60" i="208"/>
  <c r="E5" i="266" s="1"/>
  <c r="Q60" i="208"/>
  <c r="E5" i="265" s="1"/>
  <c r="P60" i="208"/>
  <c r="E5" i="264" s="1"/>
  <c r="O60" i="208"/>
  <c r="E5" i="263" s="1"/>
  <c r="D60" i="208"/>
  <c r="W56" i="208"/>
  <c r="W73" i="208" s="1"/>
  <c r="V56" i="208"/>
  <c r="U56" i="208"/>
  <c r="T56" i="208"/>
  <c r="S56" i="208"/>
  <c r="R56" i="208"/>
  <c r="Q56" i="208"/>
  <c r="P56" i="208"/>
  <c r="O56" i="208"/>
  <c r="D56" i="208"/>
  <c r="D73" i="208" s="1"/>
  <c r="D5" i="265" l="1"/>
  <c r="Q73" i="208"/>
  <c r="AB6" i="210" s="1"/>
  <c r="I5" i="265" s="1"/>
  <c r="D5" i="266"/>
  <c r="R73" i="208"/>
  <c r="AD6" i="210" s="1"/>
  <c r="I5" i="266" s="1"/>
  <c r="D5" i="267"/>
  <c r="S73" i="208"/>
  <c r="D5" i="263"/>
  <c r="O73" i="208"/>
  <c r="X6" i="210" s="1"/>
  <c r="I5" i="263" s="1"/>
  <c r="D5" i="269"/>
  <c r="U73" i="208"/>
  <c r="AJ6" i="210" s="1"/>
  <c r="I5" i="269" s="1"/>
  <c r="D5" i="268"/>
  <c r="T73" i="208"/>
  <c r="AH6" i="210" s="1"/>
  <c r="I5" i="268" s="1"/>
  <c r="D5" i="264"/>
  <c r="P73" i="208"/>
  <c r="Z6" i="210" s="1"/>
  <c r="I5" i="264" s="1"/>
  <c r="D5" i="270"/>
  <c r="V73" i="208"/>
  <c r="AL6" i="210" s="1"/>
  <c r="I5" i="270" s="1"/>
  <c r="D5" i="235"/>
  <c r="D5" i="271"/>
  <c r="F5" i="235"/>
  <c r="F5" i="271"/>
  <c r="H5" i="235"/>
  <c r="H5" i="271"/>
  <c r="E5" i="235"/>
  <c r="E5" i="271"/>
  <c r="G5" i="235"/>
  <c r="G5" i="271"/>
  <c r="D8" i="238"/>
  <c r="F8" i="238" s="1"/>
  <c r="I8" i="235"/>
  <c r="B6" i="210"/>
  <c r="AN6" i="210"/>
  <c r="I5" i="271" s="1"/>
  <c r="AF6" i="210"/>
  <c r="I5" i="267" s="1"/>
  <c r="D5" i="238" l="1"/>
  <c r="F5" i="238" s="1"/>
  <c r="I5" i="235"/>
  <c r="W119" i="213"/>
  <c r="V119" i="213"/>
  <c r="R8" i="270" s="1"/>
  <c r="U119" i="213"/>
  <c r="R8" i="269" s="1"/>
  <c r="T119" i="213"/>
  <c r="R8" i="268" s="1"/>
  <c r="S119" i="213"/>
  <c r="R8" i="267" s="1"/>
  <c r="R119" i="213"/>
  <c r="R8" i="266" s="1"/>
  <c r="Q119" i="213"/>
  <c r="R8" i="265" s="1"/>
  <c r="P119" i="213"/>
  <c r="R8" i="264" s="1"/>
  <c r="O119" i="213"/>
  <c r="R8" i="263" s="1"/>
  <c r="D119" i="213"/>
  <c r="R8" i="271" s="1"/>
  <c r="W115" i="213"/>
  <c r="V115" i="213"/>
  <c r="Q8" i="270" s="1"/>
  <c r="U115" i="213"/>
  <c r="Q8" i="269" s="1"/>
  <c r="T115" i="213"/>
  <c r="Q8" i="268" s="1"/>
  <c r="S115" i="213"/>
  <c r="Q8" i="267" s="1"/>
  <c r="R115" i="213"/>
  <c r="Q8" i="266" s="1"/>
  <c r="Q115" i="213"/>
  <c r="Q8" i="265" s="1"/>
  <c r="P115" i="213"/>
  <c r="Q8" i="264" s="1"/>
  <c r="O115" i="213"/>
  <c r="Q8" i="263" s="1"/>
  <c r="D115" i="213"/>
  <c r="Q8" i="271" s="1"/>
  <c r="W111" i="213"/>
  <c r="V111" i="213"/>
  <c r="P8" i="270" s="1"/>
  <c r="U111" i="213"/>
  <c r="P8" i="269" s="1"/>
  <c r="T111" i="213"/>
  <c r="P8" i="268" s="1"/>
  <c r="S111" i="213"/>
  <c r="P8" i="267" s="1"/>
  <c r="R111" i="213"/>
  <c r="P8" i="266" s="1"/>
  <c r="Q111" i="213"/>
  <c r="P8" i="265" s="1"/>
  <c r="P111" i="213"/>
  <c r="P8" i="264" s="1"/>
  <c r="O111" i="213"/>
  <c r="P8" i="263" s="1"/>
  <c r="D111" i="213"/>
  <c r="P8" i="271" s="1"/>
  <c r="W107" i="213"/>
  <c r="V107" i="213"/>
  <c r="O8" i="270" s="1"/>
  <c r="U107" i="213"/>
  <c r="O8" i="269" s="1"/>
  <c r="T107" i="213"/>
  <c r="O8" i="268" s="1"/>
  <c r="S107" i="213"/>
  <c r="O8" i="267" s="1"/>
  <c r="R107" i="213"/>
  <c r="O8" i="266" s="1"/>
  <c r="Q107" i="213"/>
  <c r="O8" i="265" s="1"/>
  <c r="P107" i="213"/>
  <c r="O8" i="264" s="1"/>
  <c r="O107" i="213"/>
  <c r="O8" i="263" s="1"/>
  <c r="D107" i="213"/>
  <c r="O8" i="271" s="1"/>
  <c r="W103" i="213"/>
  <c r="V103" i="213"/>
  <c r="N8" i="270" s="1"/>
  <c r="U103" i="213"/>
  <c r="N8" i="269" s="1"/>
  <c r="T103" i="213"/>
  <c r="N8" i="268" s="1"/>
  <c r="S103" i="213"/>
  <c r="N8" i="267" s="1"/>
  <c r="R103" i="213"/>
  <c r="N8" i="266" s="1"/>
  <c r="Q103" i="213"/>
  <c r="N8" i="265" s="1"/>
  <c r="P103" i="213"/>
  <c r="N8" i="264" s="1"/>
  <c r="O103" i="213"/>
  <c r="N8" i="263" s="1"/>
  <c r="D103" i="213"/>
  <c r="N8" i="271" s="1"/>
  <c r="W96" i="213"/>
  <c r="V96" i="213"/>
  <c r="R7" i="270" s="1"/>
  <c r="U96" i="213"/>
  <c r="R7" i="269" s="1"/>
  <c r="T96" i="213"/>
  <c r="R7" i="268" s="1"/>
  <c r="S96" i="213"/>
  <c r="R7" i="267" s="1"/>
  <c r="R96" i="213"/>
  <c r="R7" i="266" s="1"/>
  <c r="Q96" i="213"/>
  <c r="R7" i="265" s="1"/>
  <c r="P96" i="213"/>
  <c r="R7" i="264" s="1"/>
  <c r="O96" i="213"/>
  <c r="R7" i="263" s="1"/>
  <c r="D96" i="213"/>
  <c r="R7" i="271" s="1"/>
  <c r="W92" i="213"/>
  <c r="V92" i="213"/>
  <c r="Q7" i="270" s="1"/>
  <c r="U92" i="213"/>
  <c r="Q7" i="269" s="1"/>
  <c r="T92" i="213"/>
  <c r="Q7" i="268" s="1"/>
  <c r="S92" i="213"/>
  <c r="Q7" i="267" s="1"/>
  <c r="R92" i="213"/>
  <c r="Q7" i="266" s="1"/>
  <c r="Q92" i="213"/>
  <c r="Q7" i="265" s="1"/>
  <c r="P92" i="213"/>
  <c r="Q7" i="264" s="1"/>
  <c r="O92" i="213"/>
  <c r="Q7" i="263" s="1"/>
  <c r="D92" i="213"/>
  <c r="Q7" i="271" s="1"/>
  <c r="W88" i="213"/>
  <c r="V88" i="213"/>
  <c r="P7" i="270" s="1"/>
  <c r="U88" i="213"/>
  <c r="P7" i="269" s="1"/>
  <c r="T88" i="213"/>
  <c r="P7" i="268" s="1"/>
  <c r="S88" i="213"/>
  <c r="P7" i="267" s="1"/>
  <c r="R88" i="213"/>
  <c r="P7" i="266" s="1"/>
  <c r="Q88" i="213"/>
  <c r="P7" i="265" s="1"/>
  <c r="P88" i="213"/>
  <c r="P7" i="264" s="1"/>
  <c r="O88" i="213"/>
  <c r="P7" i="263" s="1"/>
  <c r="D88" i="213"/>
  <c r="P7" i="271" s="1"/>
  <c r="W84" i="213"/>
  <c r="V84" i="213"/>
  <c r="O7" i="270" s="1"/>
  <c r="U84" i="213"/>
  <c r="O7" i="269" s="1"/>
  <c r="T84" i="213"/>
  <c r="O7" i="268" s="1"/>
  <c r="S84" i="213"/>
  <c r="O7" i="267" s="1"/>
  <c r="R84" i="213"/>
  <c r="O7" i="266" s="1"/>
  <c r="Q84" i="213"/>
  <c r="O7" i="265" s="1"/>
  <c r="P84" i="213"/>
  <c r="O7" i="264" s="1"/>
  <c r="O84" i="213"/>
  <c r="O7" i="263" s="1"/>
  <c r="D84" i="213"/>
  <c r="O7" i="271" s="1"/>
  <c r="W80" i="213"/>
  <c r="V80" i="213"/>
  <c r="N7" i="270" s="1"/>
  <c r="U80" i="213"/>
  <c r="N7" i="269" s="1"/>
  <c r="T80" i="213"/>
  <c r="N7" i="268" s="1"/>
  <c r="S80" i="213"/>
  <c r="N7" i="267" s="1"/>
  <c r="R80" i="213"/>
  <c r="N7" i="266" s="1"/>
  <c r="Q80" i="213"/>
  <c r="N7" i="265" s="1"/>
  <c r="P80" i="213"/>
  <c r="N7" i="264" s="1"/>
  <c r="O80" i="213"/>
  <c r="N7" i="263" s="1"/>
  <c r="D80" i="213"/>
  <c r="N7" i="271" s="1"/>
  <c r="W73" i="213"/>
  <c r="V73" i="213"/>
  <c r="R6" i="270" s="1"/>
  <c r="U73" i="213"/>
  <c r="R6" i="269" s="1"/>
  <c r="T73" i="213"/>
  <c r="R6" i="268" s="1"/>
  <c r="S73" i="213"/>
  <c r="R6" i="267" s="1"/>
  <c r="R73" i="213"/>
  <c r="R6" i="266" s="1"/>
  <c r="Q73" i="213"/>
  <c r="R6" i="265" s="1"/>
  <c r="P73" i="213"/>
  <c r="R6" i="264" s="1"/>
  <c r="O73" i="213"/>
  <c r="R6" i="263" s="1"/>
  <c r="D73" i="213"/>
  <c r="R6" i="271" s="1"/>
  <c r="W69" i="213"/>
  <c r="V69" i="213"/>
  <c r="Q6" i="270" s="1"/>
  <c r="U69" i="213"/>
  <c r="Q6" i="269" s="1"/>
  <c r="T69" i="213"/>
  <c r="Q6" i="268" s="1"/>
  <c r="S69" i="213"/>
  <c r="Q6" i="267" s="1"/>
  <c r="R69" i="213"/>
  <c r="Q6" i="266" s="1"/>
  <c r="Q69" i="213"/>
  <c r="Q6" i="265" s="1"/>
  <c r="P69" i="213"/>
  <c r="Q6" i="264" s="1"/>
  <c r="O69" i="213"/>
  <c r="Q6" i="263" s="1"/>
  <c r="D69" i="213"/>
  <c r="Q6" i="271" s="1"/>
  <c r="W65" i="213"/>
  <c r="V65" i="213"/>
  <c r="P6" i="270" s="1"/>
  <c r="U65" i="213"/>
  <c r="P6" i="269" s="1"/>
  <c r="T65" i="213"/>
  <c r="P6" i="268" s="1"/>
  <c r="S65" i="213"/>
  <c r="P6" i="267" s="1"/>
  <c r="R65" i="213"/>
  <c r="P6" i="266" s="1"/>
  <c r="Q65" i="213"/>
  <c r="P6" i="265" s="1"/>
  <c r="P65" i="213"/>
  <c r="P6" i="264" s="1"/>
  <c r="O65" i="213"/>
  <c r="P6" i="263" s="1"/>
  <c r="D65" i="213"/>
  <c r="P6" i="271" s="1"/>
  <c r="W61" i="213"/>
  <c r="V61" i="213"/>
  <c r="O6" i="270" s="1"/>
  <c r="U61" i="213"/>
  <c r="O6" i="269" s="1"/>
  <c r="T61" i="213"/>
  <c r="O6" i="268" s="1"/>
  <c r="S61" i="213"/>
  <c r="O6" i="267" s="1"/>
  <c r="R61" i="213"/>
  <c r="O6" i="266" s="1"/>
  <c r="Q61" i="213"/>
  <c r="O6" i="265" s="1"/>
  <c r="P61" i="213"/>
  <c r="O6" i="264" s="1"/>
  <c r="O61" i="213"/>
  <c r="O6" i="263" s="1"/>
  <c r="D61" i="213"/>
  <c r="O6" i="271" s="1"/>
  <c r="W57" i="213"/>
  <c r="V57" i="213"/>
  <c r="N6" i="270" s="1"/>
  <c r="U57" i="213"/>
  <c r="N6" i="269" s="1"/>
  <c r="T57" i="213"/>
  <c r="N6" i="268" s="1"/>
  <c r="S57" i="213"/>
  <c r="N6" i="267" s="1"/>
  <c r="R57" i="213"/>
  <c r="N6" i="266" s="1"/>
  <c r="Q57" i="213"/>
  <c r="N6" i="265" s="1"/>
  <c r="P57" i="213"/>
  <c r="N6" i="264" s="1"/>
  <c r="O57" i="213"/>
  <c r="N6" i="263" s="1"/>
  <c r="D57" i="213"/>
  <c r="N6" i="271" s="1"/>
  <c r="W50" i="213"/>
  <c r="V50" i="213"/>
  <c r="R5" i="270" s="1"/>
  <c r="U50" i="213"/>
  <c r="R5" i="269" s="1"/>
  <c r="T50" i="213"/>
  <c r="R5" i="268" s="1"/>
  <c r="S50" i="213"/>
  <c r="R5" i="267" s="1"/>
  <c r="R50" i="213"/>
  <c r="R5" i="266" s="1"/>
  <c r="Q50" i="213"/>
  <c r="R5" i="265" s="1"/>
  <c r="P50" i="213"/>
  <c r="R5" i="264" s="1"/>
  <c r="O50" i="213"/>
  <c r="R5" i="263" s="1"/>
  <c r="D50" i="213"/>
  <c r="R5" i="271" s="1"/>
  <c r="W46" i="213"/>
  <c r="V46" i="213"/>
  <c r="Q5" i="270" s="1"/>
  <c r="U46" i="213"/>
  <c r="Q5" i="269" s="1"/>
  <c r="T46" i="213"/>
  <c r="Q5" i="268" s="1"/>
  <c r="S46" i="213"/>
  <c r="Q5" i="267" s="1"/>
  <c r="R46" i="213"/>
  <c r="Q5" i="266" s="1"/>
  <c r="Q46" i="213"/>
  <c r="Q5" i="265" s="1"/>
  <c r="P46" i="213"/>
  <c r="Q5" i="264" s="1"/>
  <c r="O46" i="213"/>
  <c r="Q5" i="263" s="1"/>
  <c r="D46" i="213"/>
  <c r="Q5" i="271" s="1"/>
  <c r="W42" i="213"/>
  <c r="V42" i="213"/>
  <c r="P5" i="270" s="1"/>
  <c r="U42" i="213"/>
  <c r="P5" i="269" s="1"/>
  <c r="T42" i="213"/>
  <c r="P5" i="268" s="1"/>
  <c r="S42" i="213"/>
  <c r="P5" i="267" s="1"/>
  <c r="R42" i="213"/>
  <c r="P5" i="266" s="1"/>
  <c r="Q42" i="213"/>
  <c r="P5" i="265" s="1"/>
  <c r="P42" i="213"/>
  <c r="P5" i="264" s="1"/>
  <c r="O42" i="213"/>
  <c r="P5" i="263" s="1"/>
  <c r="D42" i="213"/>
  <c r="P5" i="271" s="1"/>
  <c r="W38" i="213"/>
  <c r="V38" i="213"/>
  <c r="O5" i="270" s="1"/>
  <c r="U38" i="213"/>
  <c r="O5" i="269" s="1"/>
  <c r="T38" i="213"/>
  <c r="O5" i="268" s="1"/>
  <c r="S38" i="213"/>
  <c r="O5" i="267" s="1"/>
  <c r="R38" i="213"/>
  <c r="O5" i="266" s="1"/>
  <c r="Q38" i="213"/>
  <c r="O5" i="265" s="1"/>
  <c r="P38" i="213"/>
  <c r="O5" i="264" s="1"/>
  <c r="O38" i="213"/>
  <c r="O5" i="263" s="1"/>
  <c r="D38" i="213"/>
  <c r="O5" i="271" s="1"/>
  <c r="W34" i="213"/>
  <c r="V34" i="213"/>
  <c r="N5" i="270" s="1"/>
  <c r="U34" i="213"/>
  <c r="N5" i="269" s="1"/>
  <c r="T34" i="213"/>
  <c r="N5" i="268" s="1"/>
  <c r="S34" i="213"/>
  <c r="N5" i="267" s="1"/>
  <c r="R34" i="213"/>
  <c r="N5" i="266" s="1"/>
  <c r="Q34" i="213"/>
  <c r="N5" i="265" s="1"/>
  <c r="P34" i="213"/>
  <c r="N5" i="264" s="1"/>
  <c r="O34" i="213"/>
  <c r="N5" i="263" s="1"/>
  <c r="D34" i="213"/>
  <c r="N5" i="271" s="1"/>
  <c r="W27" i="213"/>
  <c r="V27" i="213"/>
  <c r="R4" i="270" s="1"/>
  <c r="U27" i="213"/>
  <c r="R4" i="269" s="1"/>
  <c r="T27" i="213"/>
  <c r="R4" i="268" s="1"/>
  <c r="S27" i="213"/>
  <c r="R4" i="267" s="1"/>
  <c r="R27" i="213"/>
  <c r="R4" i="266" s="1"/>
  <c r="Q27" i="213"/>
  <c r="R4" i="265" s="1"/>
  <c r="P27" i="213"/>
  <c r="R4" i="264" s="1"/>
  <c r="O27" i="213"/>
  <c r="R4" i="263" s="1"/>
  <c r="D27" i="213"/>
  <c r="R4" i="271" s="1"/>
  <c r="W23" i="213"/>
  <c r="V23" i="213"/>
  <c r="Q4" i="270" s="1"/>
  <c r="U23" i="213"/>
  <c r="Q4" i="269" s="1"/>
  <c r="T23" i="213"/>
  <c r="Q4" i="268" s="1"/>
  <c r="S23" i="213"/>
  <c r="Q4" i="267" s="1"/>
  <c r="R23" i="213"/>
  <c r="Q4" i="266" s="1"/>
  <c r="Q23" i="213"/>
  <c r="Q4" i="265" s="1"/>
  <c r="P23" i="213"/>
  <c r="Q4" i="264" s="1"/>
  <c r="O23" i="213"/>
  <c r="Q4" i="263" s="1"/>
  <c r="D23" i="213"/>
  <c r="Q4" i="271" s="1"/>
  <c r="W19" i="213"/>
  <c r="V19" i="213"/>
  <c r="P4" i="270" s="1"/>
  <c r="U19" i="213"/>
  <c r="P4" i="269" s="1"/>
  <c r="T19" i="213"/>
  <c r="P4" i="268" s="1"/>
  <c r="S19" i="213"/>
  <c r="P4" i="267" s="1"/>
  <c r="R19" i="213"/>
  <c r="P4" i="266" s="1"/>
  <c r="Q19" i="213"/>
  <c r="P4" i="265" s="1"/>
  <c r="P19" i="213"/>
  <c r="P4" i="264" s="1"/>
  <c r="O19" i="213"/>
  <c r="P4" i="263" s="1"/>
  <c r="D19" i="213"/>
  <c r="P4" i="271" s="1"/>
  <c r="W15" i="213"/>
  <c r="V15" i="213"/>
  <c r="O4" i="270" s="1"/>
  <c r="U15" i="213"/>
  <c r="O4" i="269" s="1"/>
  <c r="T15" i="213"/>
  <c r="O4" i="268" s="1"/>
  <c r="S15" i="213"/>
  <c r="O4" i="267" s="1"/>
  <c r="R15" i="213"/>
  <c r="O4" i="266" s="1"/>
  <c r="Q15" i="213"/>
  <c r="O4" i="265" s="1"/>
  <c r="P15" i="213"/>
  <c r="O4" i="264" s="1"/>
  <c r="O15" i="213"/>
  <c r="O4" i="263" s="1"/>
  <c r="D15" i="213"/>
  <c r="O4" i="271" s="1"/>
  <c r="W11" i="213"/>
  <c r="V11" i="213"/>
  <c r="N4" i="270" s="1"/>
  <c r="U11" i="213"/>
  <c r="N4" i="269" s="1"/>
  <c r="T11" i="213"/>
  <c r="N4" i="268" s="1"/>
  <c r="S11" i="213"/>
  <c r="N4" i="267" s="1"/>
  <c r="R11" i="213"/>
  <c r="N4" i="266" s="1"/>
  <c r="Q11" i="213"/>
  <c r="N4" i="265" s="1"/>
  <c r="P11" i="213"/>
  <c r="N4" i="264" s="1"/>
  <c r="O11" i="213"/>
  <c r="N4" i="263" s="1"/>
  <c r="D11" i="213"/>
  <c r="N4" i="271" s="1"/>
  <c r="W494" i="208"/>
  <c r="V494" i="208"/>
  <c r="H43" i="270" s="1"/>
  <c r="U494" i="208"/>
  <c r="H43" i="269" s="1"/>
  <c r="T494" i="208"/>
  <c r="H43" i="268" s="1"/>
  <c r="S494" i="208"/>
  <c r="H43" i="267" s="1"/>
  <c r="R494" i="208"/>
  <c r="H43" i="266" s="1"/>
  <c r="Q494" i="208"/>
  <c r="H43" i="265" s="1"/>
  <c r="P494" i="208"/>
  <c r="H43" i="264" s="1"/>
  <c r="O494" i="208"/>
  <c r="H43" i="263" s="1"/>
  <c r="D494" i="208"/>
  <c r="W490" i="208"/>
  <c r="V490" i="208"/>
  <c r="G43" i="270" s="1"/>
  <c r="U490" i="208"/>
  <c r="G43" i="269" s="1"/>
  <c r="T490" i="208"/>
  <c r="G43" i="268" s="1"/>
  <c r="S490" i="208"/>
  <c r="G43" i="267" s="1"/>
  <c r="R490" i="208"/>
  <c r="G43" i="266" s="1"/>
  <c r="Q490" i="208"/>
  <c r="G43" i="265" s="1"/>
  <c r="P490" i="208"/>
  <c r="G43" i="264" s="1"/>
  <c r="O490" i="208"/>
  <c r="G43" i="263" s="1"/>
  <c r="D490" i="208"/>
  <c r="W486" i="208"/>
  <c r="V486" i="208"/>
  <c r="F43" i="270" s="1"/>
  <c r="U486" i="208"/>
  <c r="F43" i="269" s="1"/>
  <c r="T486" i="208"/>
  <c r="F43" i="268" s="1"/>
  <c r="S486" i="208"/>
  <c r="R486" i="208"/>
  <c r="Q486" i="208"/>
  <c r="P486" i="208"/>
  <c r="O486" i="208"/>
  <c r="D486" i="208"/>
  <c r="W482" i="208"/>
  <c r="V482" i="208"/>
  <c r="E43" i="270" s="1"/>
  <c r="U482" i="208"/>
  <c r="E43" i="269" s="1"/>
  <c r="T482" i="208"/>
  <c r="E43" i="268" s="1"/>
  <c r="S482" i="208"/>
  <c r="E43" i="267" s="1"/>
  <c r="R482" i="208"/>
  <c r="E43" i="266" s="1"/>
  <c r="Q482" i="208"/>
  <c r="E43" i="265" s="1"/>
  <c r="P482" i="208"/>
  <c r="E43" i="264" s="1"/>
  <c r="O482" i="208"/>
  <c r="E43" i="263" s="1"/>
  <c r="D482" i="208"/>
  <c r="W478" i="208"/>
  <c r="V478" i="208"/>
  <c r="U478" i="208"/>
  <c r="T478" i="208"/>
  <c r="S478" i="208"/>
  <c r="D43" i="267" s="1"/>
  <c r="R478" i="208"/>
  <c r="D43" i="266" s="1"/>
  <c r="Q478" i="208"/>
  <c r="D43" i="265" s="1"/>
  <c r="P478" i="208"/>
  <c r="D43" i="264" s="1"/>
  <c r="O478" i="208"/>
  <c r="D43" i="263" s="1"/>
  <c r="D478" i="208"/>
  <c r="W418" i="208"/>
  <c r="V418" i="208"/>
  <c r="H44" i="270" s="1"/>
  <c r="U418" i="208"/>
  <c r="H44" i="269" s="1"/>
  <c r="T418" i="208"/>
  <c r="H44" i="268" s="1"/>
  <c r="S418" i="208"/>
  <c r="H44" i="267" s="1"/>
  <c r="R418" i="208"/>
  <c r="H44" i="266" s="1"/>
  <c r="Q418" i="208"/>
  <c r="H44" i="265" s="1"/>
  <c r="P418" i="208"/>
  <c r="H44" i="264" s="1"/>
  <c r="O418" i="208"/>
  <c r="H44" i="263" s="1"/>
  <c r="D418" i="208"/>
  <c r="W414" i="208"/>
  <c r="V414" i="208"/>
  <c r="G44" i="270" s="1"/>
  <c r="U414" i="208"/>
  <c r="G44" i="269" s="1"/>
  <c r="T414" i="208"/>
  <c r="G44" i="268" s="1"/>
  <c r="S414" i="208"/>
  <c r="G44" i="267" s="1"/>
  <c r="R414" i="208"/>
  <c r="G44" i="266" s="1"/>
  <c r="Q414" i="208"/>
  <c r="G44" i="265" s="1"/>
  <c r="P414" i="208"/>
  <c r="G44" i="264" s="1"/>
  <c r="O414" i="208"/>
  <c r="G44" i="263" s="1"/>
  <c r="D414" i="208"/>
  <c r="W410" i="208"/>
  <c r="V410" i="208"/>
  <c r="F44" i="270" s="1"/>
  <c r="U410" i="208"/>
  <c r="F44" i="269" s="1"/>
  <c r="T410" i="208"/>
  <c r="F44" i="268" s="1"/>
  <c r="S410" i="208"/>
  <c r="F44" i="267" s="1"/>
  <c r="R410" i="208"/>
  <c r="F44" i="266" s="1"/>
  <c r="Q410" i="208"/>
  <c r="F44" i="265" s="1"/>
  <c r="P410" i="208"/>
  <c r="F44" i="264" s="1"/>
  <c r="O410" i="208"/>
  <c r="F44" i="263" s="1"/>
  <c r="D410" i="208"/>
  <c r="W406" i="208"/>
  <c r="V406" i="208"/>
  <c r="E44" i="270" s="1"/>
  <c r="U406" i="208"/>
  <c r="E44" i="269" s="1"/>
  <c r="T406" i="208"/>
  <c r="E44" i="268" s="1"/>
  <c r="S406" i="208"/>
  <c r="E44" i="267" s="1"/>
  <c r="R406" i="208"/>
  <c r="E44" i="266" s="1"/>
  <c r="Q406" i="208"/>
  <c r="E44" i="265" s="1"/>
  <c r="P406" i="208"/>
  <c r="E44" i="264" s="1"/>
  <c r="O406" i="208"/>
  <c r="E44" i="263" s="1"/>
  <c r="D406" i="208"/>
  <c r="W402" i="208"/>
  <c r="V402" i="208"/>
  <c r="U402" i="208"/>
  <c r="T402" i="208"/>
  <c r="S402" i="208"/>
  <c r="R402" i="208"/>
  <c r="Q402" i="208"/>
  <c r="P402" i="208"/>
  <c r="O402" i="208"/>
  <c r="D402" i="208"/>
  <c r="W337" i="208"/>
  <c r="V337" i="208"/>
  <c r="H13" i="270" s="1"/>
  <c r="U337" i="208"/>
  <c r="H13" i="269" s="1"/>
  <c r="T337" i="208"/>
  <c r="H13" i="268" s="1"/>
  <c r="S337" i="208"/>
  <c r="H13" i="267" s="1"/>
  <c r="R337" i="208"/>
  <c r="H13" i="266" s="1"/>
  <c r="Q337" i="208"/>
  <c r="H13" i="265" s="1"/>
  <c r="P337" i="208"/>
  <c r="H13" i="264" s="1"/>
  <c r="O337" i="208"/>
  <c r="H13" i="263" s="1"/>
  <c r="D337" i="208"/>
  <c r="W333" i="208"/>
  <c r="V333" i="208"/>
  <c r="G13" i="270" s="1"/>
  <c r="U333" i="208"/>
  <c r="G13" i="269" s="1"/>
  <c r="T333" i="208"/>
  <c r="G13" i="268" s="1"/>
  <c r="S333" i="208"/>
  <c r="G13" i="267" s="1"/>
  <c r="R333" i="208"/>
  <c r="G13" i="266" s="1"/>
  <c r="Q333" i="208"/>
  <c r="G13" i="265" s="1"/>
  <c r="P333" i="208"/>
  <c r="G13" i="264" s="1"/>
  <c r="O333" i="208"/>
  <c r="G13" i="263" s="1"/>
  <c r="D333" i="208"/>
  <c r="W329" i="208"/>
  <c r="V329" i="208"/>
  <c r="F13" i="270" s="1"/>
  <c r="U329" i="208"/>
  <c r="F13" i="269" s="1"/>
  <c r="T329" i="208"/>
  <c r="F13" i="268" s="1"/>
  <c r="S329" i="208"/>
  <c r="F13" i="267" s="1"/>
  <c r="R329" i="208"/>
  <c r="F13" i="266" s="1"/>
  <c r="Q329" i="208"/>
  <c r="F13" i="265" s="1"/>
  <c r="P329" i="208"/>
  <c r="F13" i="264" s="1"/>
  <c r="O329" i="208"/>
  <c r="F13" i="263" s="1"/>
  <c r="D329" i="208"/>
  <c r="W325" i="208"/>
  <c r="V325" i="208"/>
  <c r="E13" i="270" s="1"/>
  <c r="U325" i="208"/>
  <c r="E13" i="269" s="1"/>
  <c r="T325" i="208"/>
  <c r="E13" i="268" s="1"/>
  <c r="S325" i="208"/>
  <c r="E13" i="267" s="1"/>
  <c r="R325" i="208"/>
  <c r="E13" i="266" s="1"/>
  <c r="Q325" i="208"/>
  <c r="E13" i="265" s="1"/>
  <c r="P325" i="208"/>
  <c r="E13" i="264" s="1"/>
  <c r="O325" i="208"/>
  <c r="E13" i="263" s="1"/>
  <c r="D325" i="208"/>
  <c r="W321" i="208"/>
  <c r="W338" i="208" s="1"/>
  <c r="V321" i="208"/>
  <c r="U321" i="208"/>
  <c r="T321" i="208"/>
  <c r="S321" i="208"/>
  <c r="R321" i="208"/>
  <c r="Q321" i="208"/>
  <c r="P321" i="208"/>
  <c r="O321" i="208"/>
  <c r="D321" i="208"/>
  <c r="D338" i="208" s="1"/>
  <c r="W314" i="208"/>
  <c r="V314" i="208"/>
  <c r="H12" i="270" s="1"/>
  <c r="U314" i="208"/>
  <c r="H12" i="269" s="1"/>
  <c r="T314" i="208"/>
  <c r="H12" i="268" s="1"/>
  <c r="S314" i="208"/>
  <c r="H12" i="267" s="1"/>
  <c r="R314" i="208"/>
  <c r="H12" i="266" s="1"/>
  <c r="Q314" i="208"/>
  <c r="H12" i="265" s="1"/>
  <c r="P314" i="208"/>
  <c r="H12" i="264" s="1"/>
  <c r="O314" i="208"/>
  <c r="H12" i="263" s="1"/>
  <c r="D314" i="208"/>
  <c r="W310" i="208"/>
  <c r="V310" i="208"/>
  <c r="G12" i="270" s="1"/>
  <c r="U310" i="208"/>
  <c r="G12" i="269" s="1"/>
  <c r="T310" i="208"/>
  <c r="G12" i="268" s="1"/>
  <c r="S310" i="208"/>
  <c r="G12" i="267" s="1"/>
  <c r="R310" i="208"/>
  <c r="G12" i="266" s="1"/>
  <c r="Q310" i="208"/>
  <c r="G12" i="265" s="1"/>
  <c r="P310" i="208"/>
  <c r="G12" i="264" s="1"/>
  <c r="O310" i="208"/>
  <c r="G12" i="263" s="1"/>
  <c r="D310" i="208"/>
  <c r="W306" i="208"/>
  <c r="V306" i="208"/>
  <c r="F12" i="270" s="1"/>
  <c r="U306" i="208"/>
  <c r="F12" i="269" s="1"/>
  <c r="T306" i="208"/>
  <c r="F12" i="268" s="1"/>
  <c r="S306" i="208"/>
  <c r="F12" i="267" s="1"/>
  <c r="R306" i="208"/>
  <c r="F12" i="266" s="1"/>
  <c r="Q306" i="208"/>
  <c r="F12" i="265" s="1"/>
  <c r="P306" i="208"/>
  <c r="F12" i="264" s="1"/>
  <c r="O306" i="208"/>
  <c r="F12" i="263" s="1"/>
  <c r="D306" i="208"/>
  <c r="W302" i="208"/>
  <c r="V302" i="208"/>
  <c r="E12" i="270" s="1"/>
  <c r="U302" i="208"/>
  <c r="E12" i="269" s="1"/>
  <c r="T302" i="208"/>
  <c r="E12" i="268" s="1"/>
  <c r="S302" i="208"/>
  <c r="E12" i="267" s="1"/>
  <c r="R302" i="208"/>
  <c r="E12" i="266" s="1"/>
  <c r="Q302" i="208"/>
  <c r="E12" i="265" s="1"/>
  <c r="P302" i="208"/>
  <c r="E12" i="264" s="1"/>
  <c r="O302" i="208"/>
  <c r="E12" i="263" s="1"/>
  <c r="D302" i="208"/>
  <c r="W298" i="208"/>
  <c r="V298" i="208"/>
  <c r="U298" i="208"/>
  <c r="T298" i="208"/>
  <c r="S298" i="208"/>
  <c r="R298" i="208"/>
  <c r="Q298" i="208"/>
  <c r="P298" i="208"/>
  <c r="O298" i="208"/>
  <c r="D298" i="208"/>
  <c r="W279" i="208"/>
  <c r="V279" i="208"/>
  <c r="H42" i="270" s="1"/>
  <c r="U279" i="208"/>
  <c r="H42" i="269" s="1"/>
  <c r="T279" i="208"/>
  <c r="H42" i="268" s="1"/>
  <c r="S279" i="208"/>
  <c r="H42" i="267" s="1"/>
  <c r="R279" i="208"/>
  <c r="H42" i="266" s="1"/>
  <c r="Q279" i="208"/>
  <c r="H42" i="265" s="1"/>
  <c r="P279" i="208"/>
  <c r="H42" i="264" s="1"/>
  <c r="O279" i="208"/>
  <c r="H42" i="263" s="1"/>
  <c r="D279" i="208"/>
  <c r="W275" i="208"/>
  <c r="V275" i="208"/>
  <c r="G42" i="270" s="1"/>
  <c r="U275" i="208"/>
  <c r="G42" i="269" s="1"/>
  <c r="T275" i="208"/>
  <c r="G42" i="268" s="1"/>
  <c r="S275" i="208"/>
  <c r="G42" i="267" s="1"/>
  <c r="R275" i="208"/>
  <c r="G42" i="266" s="1"/>
  <c r="Q275" i="208"/>
  <c r="G42" i="265" s="1"/>
  <c r="P275" i="208"/>
  <c r="G42" i="264" s="1"/>
  <c r="O275" i="208"/>
  <c r="G42" i="263" s="1"/>
  <c r="D275" i="208"/>
  <c r="W271" i="208"/>
  <c r="V271" i="208"/>
  <c r="F42" i="270" s="1"/>
  <c r="U271" i="208"/>
  <c r="F42" i="269" s="1"/>
  <c r="T271" i="208"/>
  <c r="F42" i="268" s="1"/>
  <c r="S271" i="208"/>
  <c r="F42" i="267" s="1"/>
  <c r="R271" i="208"/>
  <c r="F42" i="266" s="1"/>
  <c r="Q271" i="208"/>
  <c r="F42" i="265" s="1"/>
  <c r="P271" i="208"/>
  <c r="F42" i="264" s="1"/>
  <c r="O271" i="208"/>
  <c r="F42" i="263" s="1"/>
  <c r="D271" i="208"/>
  <c r="W267" i="208"/>
  <c r="V267" i="208"/>
  <c r="E42" i="270" s="1"/>
  <c r="U267" i="208"/>
  <c r="E42" i="269" s="1"/>
  <c r="T267" i="208"/>
  <c r="E42" i="268" s="1"/>
  <c r="S267" i="208"/>
  <c r="E42" i="267" s="1"/>
  <c r="R267" i="208"/>
  <c r="E42" i="266" s="1"/>
  <c r="Q267" i="208"/>
  <c r="E42" i="265" s="1"/>
  <c r="P267" i="208"/>
  <c r="E42" i="264" s="1"/>
  <c r="O267" i="208"/>
  <c r="E42" i="263" s="1"/>
  <c r="D267" i="208"/>
  <c r="W263" i="208"/>
  <c r="V263" i="208"/>
  <c r="U263" i="208"/>
  <c r="T263" i="208"/>
  <c r="S263" i="208"/>
  <c r="R263" i="208"/>
  <c r="Q263" i="208"/>
  <c r="P263" i="208"/>
  <c r="O263" i="208"/>
  <c r="D263" i="208"/>
  <c r="W256" i="208"/>
  <c r="V256" i="208"/>
  <c r="H22" i="270" s="1"/>
  <c r="U256" i="208"/>
  <c r="H22" i="269" s="1"/>
  <c r="T256" i="208"/>
  <c r="H22" i="268" s="1"/>
  <c r="S256" i="208"/>
  <c r="H22" i="267" s="1"/>
  <c r="R256" i="208"/>
  <c r="H22" i="266" s="1"/>
  <c r="Q256" i="208"/>
  <c r="H22" i="265" s="1"/>
  <c r="P256" i="208"/>
  <c r="H22" i="264" s="1"/>
  <c r="O256" i="208"/>
  <c r="H22" i="263" s="1"/>
  <c r="D256" i="208"/>
  <c r="W252" i="208"/>
  <c r="V252" i="208"/>
  <c r="G22" i="270" s="1"/>
  <c r="U252" i="208"/>
  <c r="G22" i="269" s="1"/>
  <c r="T252" i="208"/>
  <c r="G22" i="268" s="1"/>
  <c r="S252" i="208"/>
  <c r="G22" i="267" s="1"/>
  <c r="R252" i="208"/>
  <c r="G22" i="266" s="1"/>
  <c r="Q252" i="208"/>
  <c r="G22" i="265" s="1"/>
  <c r="P252" i="208"/>
  <c r="G22" i="264" s="1"/>
  <c r="O252" i="208"/>
  <c r="G22" i="263" s="1"/>
  <c r="D252" i="208"/>
  <c r="W248" i="208"/>
  <c r="V248" i="208"/>
  <c r="F22" i="270" s="1"/>
  <c r="U248" i="208"/>
  <c r="F22" i="269" s="1"/>
  <c r="T248" i="208"/>
  <c r="F22" i="268" s="1"/>
  <c r="S248" i="208"/>
  <c r="F22" i="267" s="1"/>
  <c r="R248" i="208"/>
  <c r="F22" i="266" s="1"/>
  <c r="Q248" i="208"/>
  <c r="F22" i="265" s="1"/>
  <c r="P248" i="208"/>
  <c r="F22" i="264" s="1"/>
  <c r="O248" i="208"/>
  <c r="F22" i="263" s="1"/>
  <c r="D248" i="208"/>
  <c r="W244" i="208"/>
  <c r="V244" i="208"/>
  <c r="E22" i="270" s="1"/>
  <c r="U244" i="208"/>
  <c r="E22" i="269" s="1"/>
  <c r="T244" i="208"/>
  <c r="E22" i="268" s="1"/>
  <c r="S244" i="208"/>
  <c r="E22" i="267" s="1"/>
  <c r="R244" i="208"/>
  <c r="E22" i="266" s="1"/>
  <c r="Q244" i="208"/>
  <c r="E22" i="265" s="1"/>
  <c r="P244" i="208"/>
  <c r="E22" i="264" s="1"/>
  <c r="O244" i="208"/>
  <c r="E22" i="263" s="1"/>
  <c r="D244" i="208"/>
  <c r="W240" i="208"/>
  <c r="W257" i="208" s="1"/>
  <c r="V240" i="208"/>
  <c r="U240" i="208"/>
  <c r="T240" i="208"/>
  <c r="S240" i="208"/>
  <c r="R240" i="208"/>
  <c r="Q240" i="208"/>
  <c r="P240" i="208"/>
  <c r="O240" i="208"/>
  <c r="D240" i="208"/>
  <c r="D257" i="208" s="1"/>
  <c r="W233" i="208"/>
  <c r="V233" i="208"/>
  <c r="H23" i="270" s="1"/>
  <c r="U233" i="208"/>
  <c r="H23" i="269" s="1"/>
  <c r="T233" i="208"/>
  <c r="H23" i="268" s="1"/>
  <c r="S233" i="208"/>
  <c r="H23" i="267" s="1"/>
  <c r="R233" i="208"/>
  <c r="H23" i="266" s="1"/>
  <c r="Q233" i="208"/>
  <c r="H23" i="265" s="1"/>
  <c r="P233" i="208"/>
  <c r="H23" i="264" s="1"/>
  <c r="O233" i="208"/>
  <c r="H23" i="263" s="1"/>
  <c r="D233" i="208"/>
  <c r="W229" i="208"/>
  <c r="V229" i="208"/>
  <c r="G23" i="270" s="1"/>
  <c r="U229" i="208"/>
  <c r="G23" i="269" s="1"/>
  <c r="T229" i="208"/>
  <c r="G23" i="268" s="1"/>
  <c r="S229" i="208"/>
  <c r="G23" i="267" s="1"/>
  <c r="R229" i="208"/>
  <c r="G23" i="266" s="1"/>
  <c r="Q229" i="208"/>
  <c r="G23" i="265" s="1"/>
  <c r="P229" i="208"/>
  <c r="G23" i="264" s="1"/>
  <c r="O229" i="208"/>
  <c r="G23" i="263" s="1"/>
  <c r="D229" i="208"/>
  <c r="W225" i="208"/>
  <c r="V225" i="208"/>
  <c r="F23" i="270" s="1"/>
  <c r="U225" i="208"/>
  <c r="F23" i="269" s="1"/>
  <c r="T225" i="208"/>
  <c r="F23" i="268" s="1"/>
  <c r="S225" i="208"/>
  <c r="F23" i="267" s="1"/>
  <c r="R225" i="208"/>
  <c r="F23" i="266" s="1"/>
  <c r="Q225" i="208"/>
  <c r="F23" i="265" s="1"/>
  <c r="P225" i="208"/>
  <c r="F23" i="264" s="1"/>
  <c r="O225" i="208"/>
  <c r="F23" i="263" s="1"/>
  <c r="D225" i="208"/>
  <c r="W221" i="208"/>
  <c r="V221" i="208"/>
  <c r="E23" i="270" s="1"/>
  <c r="U221" i="208"/>
  <c r="E23" i="269" s="1"/>
  <c r="T221" i="208"/>
  <c r="E23" i="268" s="1"/>
  <c r="S221" i="208"/>
  <c r="E23" i="267" s="1"/>
  <c r="R221" i="208"/>
  <c r="E23" i="266" s="1"/>
  <c r="Q221" i="208"/>
  <c r="E23" i="265" s="1"/>
  <c r="P221" i="208"/>
  <c r="E23" i="264" s="1"/>
  <c r="O221" i="208"/>
  <c r="E23" i="263" s="1"/>
  <c r="D221" i="208"/>
  <c r="W217" i="208"/>
  <c r="V217" i="208"/>
  <c r="U217" i="208"/>
  <c r="T217" i="208"/>
  <c r="S217" i="208"/>
  <c r="R217" i="208"/>
  <c r="Q217" i="208"/>
  <c r="P217" i="208"/>
  <c r="O217" i="208"/>
  <c r="D217" i="208"/>
  <c r="W118" i="208"/>
  <c r="V118" i="208"/>
  <c r="H7" i="270" s="1"/>
  <c r="U118" i="208"/>
  <c r="H7" i="269" s="1"/>
  <c r="T118" i="208"/>
  <c r="H7" i="268" s="1"/>
  <c r="S118" i="208"/>
  <c r="H7" i="267" s="1"/>
  <c r="R118" i="208"/>
  <c r="H7" i="266" s="1"/>
  <c r="Q118" i="208"/>
  <c r="H7" i="265" s="1"/>
  <c r="P118" i="208"/>
  <c r="H7" i="264" s="1"/>
  <c r="O118" i="208"/>
  <c r="H7" i="263" s="1"/>
  <c r="D118" i="208"/>
  <c r="W114" i="208"/>
  <c r="V114" i="208"/>
  <c r="G7" i="270" s="1"/>
  <c r="U114" i="208"/>
  <c r="G7" i="269" s="1"/>
  <c r="T114" i="208"/>
  <c r="G7" i="268" s="1"/>
  <c r="S114" i="208"/>
  <c r="G7" i="267" s="1"/>
  <c r="R114" i="208"/>
  <c r="G7" i="266" s="1"/>
  <c r="Q114" i="208"/>
  <c r="G7" i="265" s="1"/>
  <c r="P114" i="208"/>
  <c r="G7" i="264" s="1"/>
  <c r="O114" i="208"/>
  <c r="G7" i="263" s="1"/>
  <c r="D114" i="208"/>
  <c r="W110" i="208"/>
  <c r="V110" i="208"/>
  <c r="F7" i="270" s="1"/>
  <c r="U110" i="208"/>
  <c r="F7" i="269" s="1"/>
  <c r="T110" i="208"/>
  <c r="F7" i="268" s="1"/>
  <c r="S110" i="208"/>
  <c r="F7" i="267" s="1"/>
  <c r="R110" i="208"/>
  <c r="F7" i="266" s="1"/>
  <c r="Q110" i="208"/>
  <c r="F7" i="265" s="1"/>
  <c r="P110" i="208"/>
  <c r="F7" i="264" s="1"/>
  <c r="O110" i="208"/>
  <c r="F7" i="263" s="1"/>
  <c r="D110" i="208"/>
  <c r="W106" i="208"/>
  <c r="V106" i="208"/>
  <c r="E7" i="270" s="1"/>
  <c r="U106" i="208"/>
  <c r="E7" i="269" s="1"/>
  <c r="T106" i="208"/>
  <c r="E7" i="268" s="1"/>
  <c r="S106" i="208"/>
  <c r="E7" i="267" s="1"/>
  <c r="R106" i="208"/>
  <c r="E7" i="266" s="1"/>
  <c r="Q106" i="208"/>
  <c r="E7" i="265" s="1"/>
  <c r="P106" i="208"/>
  <c r="E7" i="264" s="1"/>
  <c r="O106" i="208"/>
  <c r="E7" i="263" s="1"/>
  <c r="D106" i="208"/>
  <c r="W102" i="208"/>
  <c r="V102" i="208"/>
  <c r="U102" i="208"/>
  <c r="T102" i="208"/>
  <c r="S102" i="208"/>
  <c r="R102" i="208"/>
  <c r="Q102" i="208"/>
  <c r="P102" i="208"/>
  <c r="O102" i="208"/>
  <c r="D102" i="208"/>
  <c r="W49" i="208"/>
  <c r="V49" i="208"/>
  <c r="H4" i="270" s="1"/>
  <c r="U49" i="208"/>
  <c r="H4" i="269" s="1"/>
  <c r="T49" i="208"/>
  <c r="H4" i="268" s="1"/>
  <c r="S49" i="208"/>
  <c r="H4" i="267" s="1"/>
  <c r="R49" i="208"/>
  <c r="H4" i="266" s="1"/>
  <c r="Q49" i="208"/>
  <c r="H4" i="265" s="1"/>
  <c r="P49" i="208"/>
  <c r="H4" i="264" s="1"/>
  <c r="O49" i="208"/>
  <c r="H4" i="263" s="1"/>
  <c r="D49" i="208"/>
  <c r="W45" i="208"/>
  <c r="V45" i="208"/>
  <c r="G4" i="270" s="1"/>
  <c r="U45" i="208"/>
  <c r="G4" i="269" s="1"/>
  <c r="T45" i="208"/>
  <c r="G4" i="268" s="1"/>
  <c r="S45" i="208"/>
  <c r="G4" i="267" s="1"/>
  <c r="R45" i="208"/>
  <c r="G4" i="266" s="1"/>
  <c r="Q45" i="208"/>
  <c r="G4" i="265" s="1"/>
  <c r="P45" i="208"/>
  <c r="G4" i="264" s="1"/>
  <c r="O45" i="208"/>
  <c r="G4" i="263" s="1"/>
  <c r="D45" i="208"/>
  <c r="W41" i="208"/>
  <c r="V41" i="208"/>
  <c r="F4" i="270" s="1"/>
  <c r="U41" i="208"/>
  <c r="F4" i="269" s="1"/>
  <c r="T41" i="208"/>
  <c r="F4" i="268" s="1"/>
  <c r="S41" i="208"/>
  <c r="F4" i="267" s="1"/>
  <c r="R41" i="208"/>
  <c r="F4" i="266" s="1"/>
  <c r="Q41" i="208"/>
  <c r="F4" i="265" s="1"/>
  <c r="P41" i="208"/>
  <c r="F4" i="264" s="1"/>
  <c r="O41" i="208"/>
  <c r="F4" i="263" s="1"/>
  <c r="D41" i="208"/>
  <c r="W37" i="208"/>
  <c r="V37" i="208"/>
  <c r="E4" i="270" s="1"/>
  <c r="U37" i="208"/>
  <c r="E4" i="269" s="1"/>
  <c r="T37" i="208"/>
  <c r="E4" i="268" s="1"/>
  <c r="S37" i="208"/>
  <c r="E4" i="267" s="1"/>
  <c r="R37" i="208"/>
  <c r="E4" i="266" s="1"/>
  <c r="Q37" i="208"/>
  <c r="E4" i="265" s="1"/>
  <c r="P37" i="208"/>
  <c r="E4" i="264" s="1"/>
  <c r="O37" i="208"/>
  <c r="E4" i="263" s="1"/>
  <c r="D37" i="208"/>
  <c r="W33" i="208"/>
  <c r="W50" i="208" s="1"/>
  <c r="V33" i="208"/>
  <c r="U33" i="208"/>
  <c r="T33" i="208"/>
  <c r="S33" i="208"/>
  <c r="R33" i="208"/>
  <c r="Q33" i="208"/>
  <c r="P33" i="208"/>
  <c r="O33" i="208"/>
  <c r="D33" i="208"/>
  <c r="D50" i="208" s="1"/>
  <c r="W210" i="208"/>
  <c r="V210" i="208"/>
  <c r="H11" i="270" s="1"/>
  <c r="U210" i="208"/>
  <c r="H11" i="269" s="1"/>
  <c r="T210" i="208"/>
  <c r="H11" i="268" s="1"/>
  <c r="S210" i="208"/>
  <c r="H11" i="267" s="1"/>
  <c r="R210" i="208"/>
  <c r="H11" i="266" s="1"/>
  <c r="Q210" i="208"/>
  <c r="H11" i="265" s="1"/>
  <c r="P210" i="208"/>
  <c r="H11" i="264" s="1"/>
  <c r="O210" i="208"/>
  <c r="H11" i="263" s="1"/>
  <c r="D210" i="208"/>
  <c r="W206" i="208"/>
  <c r="V206" i="208"/>
  <c r="G11" i="270" s="1"/>
  <c r="U206" i="208"/>
  <c r="G11" i="269" s="1"/>
  <c r="T206" i="208"/>
  <c r="G11" i="268" s="1"/>
  <c r="S206" i="208"/>
  <c r="G11" i="267" s="1"/>
  <c r="R206" i="208"/>
  <c r="G11" i="266" s="1"/>
  <c r="Q206" i="208"/>
  <c r="G11" i="265" s="1"/>
  <c r="P206" i="208"/>
  <c r="G11" i="264" s="1"/>
  <c r="O206" i="208"/>
  <c r="G11" i="263" s="1"/>
  <c r="D206" i="208"/>
  <c r="W202" i="208"/>
  <c r="V202" i="208"/>
  <c r="F11" i="270" s="1"/>
  <c r="U202" i="208"/>
  <c r="F11" i="269" s="1"/>
  <c r="T202" i="208"/>
  <c r="F11" i="268" s="1"/>
  <c r="S202" i="208"/>
  <c r="F11" i="267" s="1"/>
  <c r="R202" i="208"/>
  <c r="F11" i="266" s="1"/>
  <c r="Q202" i="208"/>
  <c r="F11" i="265" s="1"/>
  <c r="P202" i="208"/>
  <c r="F11" i="264" s="1"/>
  <c r="O202" i="208"/>
  <c r="F11" i="263" s="1"/>
  <c r="D202" i="208"/>
  <c r="W198" i="208"/>
  <c r="V198" i="208"/>
  <c r="E11" i="270" s="1"/>
  <c r="U198" i="208"/>
  <c r="E11" i="269" s="1"/>
  <c r="T198" i="208"/>
  <c r="E11" i="268" s="1"/>
  <c r="S198" i="208"/>
  <c r="E11" i="267" s="1"/>
  <c r="R198" i="208"/>
  <c r="E11" i="266" s="1"/>
  <c r="Q198" i="208"/>
  <c r="E11" i="265" s="1"/>
  <c r="P198" i="208"/>
  <c r="E11" i="264" s="1"/>
  <c r="O198" i="208"/>
  <c r="E11" i="263" s="1"/>
  <c r="D198" i="208"/>
  <c r="W194" i="208"/>
  <c r="V194" i="208"/>
  <c r="U194" i="208"/>
  <c r="T194" i="208"/>
  <c r="S194" i="208"/>
  <c r="R194" i="208"/>
  <c r="Q194" i="208"/>
  <c r="P194" i="208"/>
  <c r="O194" i="208"/>
  <c r="D194" i="208"/>
  <c r="W187" i="208"/>
  <c r="V187" i="208"/>
  <c r="H10" i="270" s="1"/>
  <c r="U187" i="208"/>
  <c r="H10" i="269" s="1"/>
  <c r="T187" i="208"/>
  <c r="H10" i="268" s="1"/>
  <c r="S187" i="208"/>
  <c r="H10" i="267" s="1"/>
  <c r="R187" i="208"/>
  <c r="H10" i="266" s="1"/>
  <c r="Q187" i="208"/>
  <c r="H10" i="265" s="1"/>
  <c r="P187" i="208"/>
  <c r="H10" i="264" s="1"/>
  <c r="O187" i="208"/>
  <c r="H10" i="263" s="1"/>
  <c r="D187" i="208"/>
  <c r="H10" i="271" s="1"/>
  <c r="W183" i="208"/>
  <c r="V183" i="208"/>
  <c r="G10" i="270" s="1"/>
  <c r="U183" i="208"/>
  <c r="G10" i="269" s="1"/>
  <c r="T183" i="208"/>
  <c r="G10" i="268" s="1"/>
  <c r="S183" i="208"/>
  <c r="G10" i="267" s="1"/>
  <c r="R183" i="208"/>
  <c r="G10" i="266" s="1"/>
  <c r="Q183" i="208"/>
  <c r="G10" i="265" s="1"/>
  <c r="P183" i="208"/>
  <c r="G10" i="264" s="1"/>
  <c r="O183" i="208"/>
  <c r="G10" i="263" s="1"/>
  <c r="D183" i="208"/>
  <c r="G10" i="271" s="1"/>
  <c r="W179" i="208"/>
  <c r="V179" i="208"/>
  <c r="F10" i="270" s="1"/>
  <c r="U179" i="208"/>
  <c r="F10" i="269" s="1"/>
  <c r="T179" i="208"/>
  <c r="F10" i="268" s="1"/>
  <c r="S179" i="208"/>
  <c r="F10" i="267" s="1"/>
  <c r="R179" i="208"/>
  <c r="F10" i="266" s="1"/>
  <c r="Q179" i="208"/>
  <c r="F10" i="265" s="1"/>
  <c r="P179" i="208"/>
  <c r="F10" i="264" s="1"/>
  <c r="O179" i="208"/>
  <c r="F10" i="263" s="1"/>
  <c r="D179" i="208"/>
  <c r="F10" i="271" s="1"/>
  <c r="W175" i="208"/>
  <c r="V175" i="208"/>
  <c r="E10" i="270" s="1"/>
  <c r="U175" i="208"/>
  <c r="E10" i="269" s="1"/>
  <c r="T175" i="208"/>
  <c r="E10" i="268" s="1"/>
  <c r="S175" i="208"/>
  <c r="E10" i="267" s="1"/>
  <c r="R175" i="208"/>
  <c r="E10" i="266" s="1"/>
  <c r="Q175" i="208"/>
  <c r="E10" i="265" s="1"/>
  <c r="P175" i="208"/>
  <c r="E10" i="264" s="1"/>
  <c r="O175" i="208"/>
  <c r="E10" i="263" s="1"/>
  <c r="D175" i="208"/>
  <c r="E10" i="271" s="1"/>
  <c r="W171" i="208"/>
  <c r="V171" i="208"/>
  <c r="U171" i="208"/>
  <c r="T171" i="208"/>
  <c r="S171" i="208"/>
  <c r="R171" i="208"/>
  <c r="Q171" i="208"/>
  <c r="P171" i="208"/>
  <c r="O171" i="208"/>
  <c r="D171" i="208"/>
  <c r="A82" i="210"/>
  <c r="B82" i="210"/>
  <c r="X82" i="210"/>
  <c r="S19" i="263" s="1"/>
  <c r="Z82" i="210"/>
  <c r="S19" i="264" s="1"/>
  <c r="AB82" i="210"/>
  <c r="S19" i="265" s="1"/>
  <c r="AD82" i="210"/>
  <c r="S19" i="266" s="1"/>
  <c r="AF82" i="210"/>
  <c r="S19" i="267" s="1"/>
  <c r="AH82" i="210"/>
  <c r="S19" i="268" s="1"/>
  <c r="AJ82" i="210"/>
  <c r="S19" i="269" s="1"/>
  <c r="AL82" i="210"/>
  <c r="S19" i="270" s="1"/>
  <c r="AN82" i="210"/>
  <c r="S19" i="271" s="1"/>
  <c r="A83" i="210"/>
  <c r="B83" i="210"/>
  <c r="X83" i="210"/>
  <c r="S20" i="263" s="1"/>
  <c r="Z83" i="210"/>
  <c r="S20" i="264" s="1"/>
  <c r="AB83" i="210"/>
  <c r="S20" i="265" s="1"/>
  <c r="AD83" i="210"/>
  <c r="S20" i="266" s="1"/>
  <c r="AF83" i="210"/>
  <c r="S20" i="267" s="1"/>
  <c r="AH83" i="210"/>
  <c r="S20" i="268" s="1"/>
  <c r="AJ83" i="210"/>
  <c r="S20" i="269" s="1"/>
  <c r="AL83" i="210"/>
  <c r="S20" i="270" s="1"/>
  <c r="AN83" i="210"/>
  <c r="S20" i="271" s="1"/>
  <c r="A84" i="210"/>
  <c r="B84" i="210"/>
  <c r="X84" i="210"/>
  <c r="S21" i="263" s="1"/>
  <c r="Z84" i="210"/>
  <c r="S21" i="264" s="1"/>
  <c r="AB84" i="210"/>
  <c r="S21" i="265" s="1"/>
  <c r="AD84" i="210"/>
  <c r="S21" i="266" s="1"/>
  <c r="AF84" i="210"/>
  <c r="S21" i="267" s="1"/>
  <c r="AH84" i="210"/>
  <c r="S21" i="268" s="1"/>
  <c r="AJ84" i="210"/>
  <c r="S21" i="269" s="1"/>
  <c r="AL84" i="210"/>
  <c r="S21" i="270" s="1"/>
  <c r="AN84" i="210"/>
  <c r="S21" i="271" s="1"/>
  <c r="A85" i="210"/>
  <c r="B85" i="210"/>
  <c r="X85" i="210"/>
  <c r="S22" i="263" s="1"/>
  <c r="Z85" i="210"/>
  <c r="S22" i="264" s="1"/>
  <c r="AB85" i="210"/>
  <c r="S22" i="265" s="1"/>
  <c r="AD85" i="210"/>
  <c r="S22" i="266" s="1"/>
  <c r="AF85" i="210"/>
  <c r="S22" i="267" s="1"/>
  <c r="AH85" i="210"/>
  <c r="S22" i="268" s="1"/>
  <c r="AJ85" i="210"/>
  <c r="S22" i="269" s="1"/>
  <c r="AL85" i="210"/>
  <c r="S22" i="270" s="1"/>
  <c r="AN85" i="210"/>
  <c r="S22" i="271" s="1"/>
  <c r="A86" i="210"/>
  <c r="B86" i="210"/>
  <c r="X86" i="210"/>
  <c r="S23" i="263" s="1"/>
  <c r="Z86" i="210"/>
  <c r="S23" i="264" s="1"/>
  <c r="AB86" i="210"/>
  <c r="S23" i="265" s="1"/>
  <c r="AD86" i="210"/>
  <c r="S23" i="266" s="1"/>
  <c r="AF86" i="210"/>
  <c r="S23" i="267" s="1"/>
  <c r="AH86" i="210"/>
  <c r="S23" i="268" s="1"/>
  <c r="AJ86" i="210"/>
  <c r="S23" i="269" s="1"/>
  <c r="AL86" i="210"/>
  <c r="S23" i="270" s="1"/>
  <c r="AN86" i="210"/>
  <c r="S23" i="271" s="1"/>
  <c r="A87" i="210"/>
  <c r="B87" i="210"/>
  <c r="X87" i="210"/>
  <c r="S24" i="263" s="1"/>
  <c r="Z87" i="210"/>
  <c r="S24" i="264" s="1"/>
  <c r="AB87" i="210"/>
  <c r="S24" i="265" s="1"/>
  <c r="AD87" i="210"/>
  <c r="S24" i="266" s="1"/>
  <c r="AF87" i="210"/>
  <c r="S24" i="267" s="1"/>
  <c r="AH87" i="210"/>
  <c r="S24" i="268" s="1"/>
  <c r="AJ87" i="210"/>
  <c r="S24" i="269" s="1"/>
  <c r="AL87" i="210"/>
  <c r="S24" i="270" s="1"/>
  <c r="AN87" i="210"/>
  <c r="S24" i="271" s="1"/>
  <c r="A88" i="210"/>
  <c r="B88" i="210"/>
  <c r="X88" i="210"/>
  <c r="S25" i="263" s="1"/>
  <c r="Z88" i="210"/>
  <c r="S25" i="264" s="1"/>
  <c r="AB88" i="210"/>
  <c r="S25" i="265" s="1"/>
  <c r="AD88" i="210"/>
  <c r="S25" i="266" s="1"/>
  <c r="AF88" i="210"/>
  <c r="S25" i="267" s="1"/>
  <c r="AH88" i="210"/>
  <c r="S25" i="268" s="1"/>
  <c r="AJ88" i="210"/>
  <c r="S25" i="269" s="1"/>
  <c r="AL88" i="210"/>
  <c r="S25" i="270" s="1"/>
  <c r="AN88" i="210"/>
  <c r="S25" i="271" s="1"/>
  <c r="A89" i="210"/>
  <c r="B89" i="210"/>
  <c r="X89" i="210"/>
  <c r="S26" i="263" s="1"/>
  <c r="Z89" i="210"/>
  <c r="S26" i="264" s="1"/>
  <c r="AB89" i="210"/>
  <c r="S26" i="265" s="1"/>
  <c r="AD89" i="210"/>
  <c r="S26" i="266" s="1"/>
  <c r="AF89" i="210"/>
  <c r="S26" i="267" s="1"/>
  <c r="AH89" i="210"/>
  <c r="S26" i="268" s="1"/>
  <c r="AJ89" i="210"/>
  <c r="S26" i="269" s="1"/>
  <c r="AL89" i="210"/>
  <c r="S26" i="270" s="1"/>
  <c r="AN89" i="210"/>
  <c r="S26" i="271" s="1"/>
  <c r="A90" i="210"/>
  <c r="B90" i="210"/>
  <c r="X90" i="210"/>
  <c r="S27" i="263" s="1"/>
  <c r="Z90" i="210"/>
  <c r="S27" i="264" s="1"/>
  <c r="AB90" i="210"/>
  <c r="S27" i="265" s="1"/>
  <c r="AD90" i="210"/>
  <c r="S27" i="266" s="1"/>
  <c r="AF90" i="210"/>
  <c r="S27" i="267" s="1"/>
  <c r="AH90" i="210"/>
  <c r="S27" i="268" s="1"/>
  <c r="AJ90" i="210"/>
  <c r="S27" i="269" s="1"/>
  <c r="AL90" i="210"/>
  <c r="S27" i="270" s="1"/>
  <c r="AN90" i="210"/>
  <c r="S27" i="271" s="1"/>
  <c r="A91" i="210"/>
  <c r="B91" i="210"/>
  <c r="X91" i="210"/>
  <c r="S28" i="263" s="1"/>
  <c r="Z91" i="210"/>
  <c r="S28" i="264" s="1"/>
  <c r="AB91" i="210"/>
  <c r="S28" i="265" s="1"/>
  <c r="AD91" i="210"/>
  <c r="S28" i="266" s="1"/>
  <c r="AF91" i="210"/>
  <c r="S28" i="267" s="1"/>
  <c r="AH91" i="210"/>
  <c r="S28" i="268" s="1"/>
  <c r="AJ91" i="210"/>
  <c r="S28" i="269" s="1"/>
  <c r="AL91" i="210"/>
  <c r="S28" i="270" s="1"/>
  <c r="AN91" i="210"/>
  <c r="S28" i="271" s="1"/>
  <c r="AN121" i="210"/>
  <c r="S57" i="271" s="1"/>
  <c r="AL121" i="210"/>
  <c r="S57" i="270" s="1"/>
  <c r="AJ121" i="210"/>
  <c r="S57" i="269" s="1"/>
  <c r="AH121" i="210"/>
  <c r="S57" i="268" s="1"/>
  <c r="AF121" i="210"/>
  <c r="S57" i="267" s="1"/>
  <c r="AD121" i="210"/>
  <c r="S57" i="266" s="1"/>
  <c r="AB121" i="210"/>
  <c r="S57" i="265" s="1"/>
  <c r="Z121" i="210"/>
  <c r="S57" i="264" s="1"/>
  <c r="X121" i="210"/>
  <c r="S57" i="263" s="1"/>
  <c r="B121" i="210"/>
  <c r="AN120" i="210"/>
  <c r="S56" i="271" s="1"/>
  <c r="AL120" i="210"/>
  <c r="S56" i="270" s="1"/>
  <c r="AJ120" i="210"/>
  <c r="S56" i="269" s="1"/>
  <c r="AH120" i="210"/>
  <c r="S56" i="268" s="1"/>
  <c r="AF120" i="210"/>
  <c r="S56" i="267" s="1"/>
  <c r="AD120" i="210"/>
  <c r="S56" i="266" s="1"/>
  <c r="AB120" i="210"/>
  <c r="S56" i="265" s="1"/>
  <c r="Z120" i="210"/>
  <c r="S56" i="264" s="1"/>
  <c r="X120" i="210"/>
  <c r="S56" i="263" s="1"/>
  <c r="B120" i="210"/>
  <c r="AN119" i="210"/>
  <c r="S55" i="271" s="1"/>
  <c r="AL119" i="210"/>
  <c r="S55" i="270" s="1"/>
  <c r="AJ119" i="210"/>
  <c r="S55" i="269" s="1"/>
  <c r="AH119" i="210"/>
  <c r="S55" i="268" s="1"/>
  <c r="AF119" i="210"/>
  <c r="S55" i="267" s="1"/>
  <c r="AD119" i="210"/>
  <c r="S55" i="266" s="1"/>
  <c r="AB119" i="210"/>
  <c r="S55" i="265" s="1"/>
  <c r="Z119" i="210"/>
  <c r="S55" i="264" s="1"/>
  <c r="X119" i="210"/>
  <c r="S55" i="263" s="1"/>
  <c r="B119" i="210"/>
  <c r="AN118" i="210"/>
  <c r="S54" i="271" s="1"/>
  <c r="AL118" i="210"/>
  <c r="S54" i="270" s="1"/>
  <c r="AJ118" i="210"/>
  <c r="S54" i="269" s="1"/>
  <c r="AH118" i="210"/>
  <c r="S54" i="268" s="1"/>
  <c r="AF118" i="210"/>
  <c r="S54" i="267" s="1"/>
  <c r="AD118" i="210"/>
  <c r="S54" i="266" s="1"/>
  <c r="AB118" i="210"/>
  <c r="S54" i="265" s="1"/>
  <c r="Z118" i="210"/>
  <c r="S54" i="264" s="1"/>
  <c r="X118" i="210"/>
  <c r="S54" i="263" s="1"/>
  <c r="B118" i="210"/>
  <c r="AN117" i="210"/>
  <c r="S53" i="271" s="1"/>
  <c r="AL117" i="210"/>
  <c r="S53" i="270" s="1"/>
  <c r="AJ117" i="210"/>
  <c r="S53" i="269" s="1"/>
  <c r="AH117" i="210"/>
  <c r="S53" i="268" s="1"/>
  <c r="AF117" i="210"/>
  <c r="S53" i="267" s="1"/>
  <c r="AD117" i="210"/>
  <c r="S53" i="266" s="1"/>
  <c r="AB117" i="210"/>
  <c r="S53" i="265" s="1"/>
  <c r="Z117" i="210"/>
  <c r="S53" i="264" s="1"/>
  <c r="X117" i="210"/>
  <c r="S53" i="263" s="1"/>
  <c r="B117" i="210"/>
  <c r="AN116" i="210"/>
  <c r="S52" i="271" s="1"/>
  <c r="AL116" i="210"/>
  <c r="S52" i="270" s="1"/>
  <c r="AJ116" i="210"/>
  <c r="S52" i="269" s="1"/>
  <c r="AH116" i="210"/>
  <c r="S52" i="268" s="1"/>
  <c r="AF116" i="210"/>
  <c r="S52" i="267" s="1"/>
  <c r="AD116" i="210"/>
  <c r="S52" i="266" s="1"/>
  <c r="AB116" i="210"/>
  <c r="S52" i="265" s="1"/>
  <c r="Z116" i="210"/>
  <c r="S52" i="264" s="1"/>
  <c r="X116" i="210"/>
  <c r="S52" i="263" s="1"/>
  <c r="B116" i="210"/>
  <c r="AN115" i="210"/>
  <c r="S51" i="271" s="1"/>
  <c r="AL115" i="210"/>
  <c r="S51" i="270" s="1"/>
  <c r="AJ115" i="210"/>
  <c r="S51" i="269" s="1"/>
  <c r="AH115" i="210"/>
  <c r="S51" i="268" s="1"/>
  <c r="AF115" i="210"/>
  <c r="S51" i="267" s="1"/>
  <c r="AD115" i="210"/>
  <c r="S51" i="266" s="1"/>
  <c r="AB115" i="210"/>
  <c r="S51" i="265" s="1"/>
  <c r="Z115" i="210"/>
  <c r="S51" i="264" s="1"/>
  <c r="X115" i="210"/>
  <c r="S51" i="263" s="1"/>
  <c r="B115" i="210"/>
  <c r="AN114" i="210"/>
  <c r="S50" i="271" s="1"/>
  <c r="AL114" i="210"/>
  <c r="S50" i="270" s="1"/>
  <c r="AJ114" i="210"/>
  <c r="S50" i="269" s="1"/>
  <c r="AH114" i="210"/>
  <c r="S50" i="268" s="1"/>
  <c r="AF114" i="210"/>
  <c r="S50" i="267" s="1"/>
  <c r="AD114" i="210"/>
  <c r="S50" i="266" s="1"/>
  <c r="AB114" i="210"/>
  <c r="S50" i="265" s="1"/>
  <c r="Z114" i="210"/>
  <c r="S50" i="264" s="1"/>
  <c r="X114" i="210"/>
  <c r="S50" i="263" s="1"/>
  <c r="B114" i="210"/>
  <c r="AN113" i="210"/>
  <c r="S49" i="271" s="1"/>
  <c r="AL113" i="210"/>
  <c r="S49" i="270" s="1"/>
  <c r="AJ113" i="210"/>
  <c r="S49" i="269" s="1"/>
  <c r="AH113" i="210"/>
  <c r="S49" i="268" s="1"/>
  <c r="AF113" i="210"/>
  <c r="S49" i="267" s="1"/>
  <c r="AD113" i="210"/>
  <c r="S49" i="266" s="1"/>
  <c r="AB113" i="210"/>
  <c r="S49" i="265" s="1"/>
  <c r="Z113" i="210"/>
  <c r="S49" i="264" s="1"/>
  <c r="X113" i="210"/>
  <c r="S49" i="263" s="1"/>
  <c r="B113" i="210"/>
  <c r="AN112" i="210"/>
  <c r="S48" i="271" s="1"/>
  <c r="AL112" i="210"/>
  <c r="S48" i="270" s="1"/>
  <c r="AJ112" i="210"/>
  <c r="S48" i="269" s="1"/>
  <c r="AH112" i="210"/>
  <c r="S48" i="268" s="1"/>
  <c r="AF112" i="210"/>
  <c r="S48" i="267" s="1"/>
  <c r="AD112" i="210"/>
  <c r="S48" i="266" s="1"/>
  <c r="AB112" i="210"/>
  <c r="S48" i="265" s="1"/>
  <c r="Z112" i="210"/>
  <c r="S48" i="264" s="1"/>
  <c r="X112" i="210"/>
  <c r="S48" i="263" s="1"/>
  <c r="B112" i="210"/>
  <c r="AN111" i="210"/>
  <c r="S47" i="271" s="1"/>
  <c r="AL111" i="210"/>
  <c r="S47" i="270" s="1"/>
  <c r="AJ111" i="210"/>
  <c r="S47" i="269" s="1"/>
  <c r="AH111" i="210"/>
  <c r="S47" i="268" s="1"/>
  <c r="AF111" i="210"/>
  <c r="S47" i="267" s="1"/>
  <c r="AD111" i="210"/>
  <c r="S47" i="266" s="1"/>
  <c r="AB111" i="210"/>
  <c r="S47" i="265" s="1"/>
  <c r="Z111" i="210"/>
  <c r="S47" i="264" s="1"/>
  <c r="X111" i="210"/>
  <c r="S47" i="263" s="1"/>
  <c r="B111" i="210"/>
  <c r="AN110" i="210"/>
  <c r="S46" i="271" s="1"/>
  <c r="AL110" i="210"/>
  <c r="S46" i="270" s="1"/>
  <c r="AJ110" i="210"/>
  <c r="S46" i="269" s="1"/>
  <c r="AH110" i="210"/>
  <c r="S46" i="268" s="1"/>
  <c r="AF110" i="210"/>
  <c r="S46" i="267" s="1"/>
  <c r="AD110" i="210"/>
  <c r="S46" i="266" s="1"/>
  <c r="AB110" i="210"/>
  <c r="S46" i="265" s="1"/>
  <c r="Z110" i="210"/>
  <c r="S46" i="264" s="1"/>
  <c r="X110" i="210"/>
  <c r="S46" i="263" s="1"/>
  <c r="B110" i="210"/>
  <c r="AN109" i="210"/>
  <c r="S45" i="271" s="1"/>
  <c r="AL109" i="210"/>
  <c r="S45" i="270" s="1"/>
  <c r="AJ109" i="210"/>
  <c r="S45" i="269" s="1"/>
  <c r="AH109" i="210"/>
  <c r="S45" i="268" s="1"/>
  <c r="AF109" i="210"/>
  <c r="S45" i="267" s="1"/>
  <c r="AD109" i="210"/>
  <c r="S45" i="266" s="1"/>
  <c r="AB109" i="210"/>
  <c r="S45" i="265" s="1"/>
  <c r="Z109" i="210"/>
  <c r="S45" i="264" s="1"/>
  <c r="X109" i="210"/>
  <c r="S45" i="263" s="1"/>
  <c r="B109" i="210"/>
  <c r="AN108" i="210"/>
  <c r="S44" i="271" s="1"/>
  <c r="AL108" i="210"/>
  <c r="S44" i="270" s="1"/>
  <c r="AJ108" i="210"/>
  <c r="S44" i="269" s="1"/>
  <c r="AH108" i="210"/>
  <c r="S44" i="268" s="1"/>
  <c r="AF108" i="210"/>
  <c r="S44" i="267" s="1"/>
  <c r="AD108" i="210"/>
  <c r="S44" i="266" s="1"/>
  <c r="AB108" i="210"/>
  <c r="S44" i="265" s="1"/>
  <c r="Z108" i="210"/>
  <c r="S44" i="264" s="1"/>
  <c r="X108" i="210"/>
  <c r="S44" i="263" s="1"/>
  <c r="B108" i="210"/>
  <c r="AN107" i="210"/>
  <c r="S43" i="271" s="1"/>
  <c r="AL107" i="210"/>
  <c r="S43" i="270" s="1"/>
  <c r="AJ107" i="210"/>
  <c r="S43" i="269" s="1"/>
  <c r="AH107" i="210"/>
  <c r="S43" i="268" s="1"/>
  <c r="AF107" i="210"/>
  <c r="S43" i="267" s="1"/>
  <c r="AD107" i="210"/>
  <c r="S43" i="266" s="1"/>
  <c r="AB107" i="210"/>
  <c r="S43" i="265" s="1"/>
  <c r="Z107" i="210"/>
  <c r="S43" i="264" s="1"/>
  <c r="X107" i="210"/>
  <c r="S43" i="263" s="1"/>
  <c r="B107" i="210"/>
  <c r="AN106" i="210"/>
  <c r="S42" i="271" s="1"/>
  <c r="AL106" i="210"/>
  <c r="S42" i="270" s="1"/>
  <c r="AJ106" i="210"/>
  <c r="S42" i="269" s="1"/>
  <c r="AH106" i="210"/>
  <c r="S42" i="268" s="1"/>
  <c r="AF106" i="210"/>
  <c r="S42" i="267" s="1"/>
  <c r="AD106" i="210"/>
  <c r="S42" i="266" s="1"/>
  <c r="AB106" i="210"/>
  <c r="S42" i="265" s="1"/>
  <c r="Z106" i="210"/>
  <c r="S42" i="264" s="1"/>
  <c r="X106" i="210"/>
  <c r="S42" i="263" s="1"/>
  <c r="B106" i="210"/>
  <c r="AN105" i="210"/>
  <c r="S41" i="271" s="1"/>
  <c r="AL105" i="210"/>
  <c r="S41" i="270" s="1"/>
  <c r="AJ105" i="210"/>
  <c r="S41" i="269" s="1"/>
  <c r="AH105" i="210"/>
  <c r="S41" i="268" s="1"/>
  <c r="AF105" i="210"/>
  <c r="S41" i="267" s="1"/>
  <c r="AD105" i="210"/>
  <c r="S41" i="266" s="1"/>
  <c r="AB105" i="210"/>
  <c r="S41" i="265" s="1"/>
  <c r="Z105" i="210"/>
  <c r="S41" i="264" s="1"/>
  <c r="X105" i="210"/>
  <c r="S41" i="263" s="1"/>
  <c r="B105" i="210"/>
  <c r="AN104" i="210"/>
  <c r="S40" i="271" s="1"/>
  <c r="AL104" i="210"/>
  <c r="S40" i="270" s="1"/>
  <c r="AJ104" i="210"/>
  <c r="S40" i="269" s="1"/>
  <c r="AH104" i="210"/>
  <c r="S40" i="268" s="1"/>
  <c r="AF104" i="210"/>
  <c r="S40" i="267" s="1"/>
  <c r="AD104" i="210"/>
  <c r="S40" i="266" s="1"/>
  <c r="AB104" i="210"/>
  <c r="S40" i="265" s="1"/>
  <c r="Z104" i="210"/>
  <c r="S40" i="264" s="1"/>
  <c r="X104" i="210"/>
  <c r="S40" i="263" s="1"/>
  <c r="B104" i="210"/>
  <c r="AN103" i="210"/>
  <c r="S39" i="271" s="1"/>
  <c r="AL103" i="210"/>
  <c r="S39" i="270" s="1"/>
  <c r="AJ103" i="210"/>
  <c r="S39" i="269" s="1"/>
  <c r="AH103" i="210"/>
  <c r="S39" i="268" s="1"/>
  <c r="AF103" i="210"/>
  <c r="S39" i="267" s="1"/>
  <c r="AD103" i="210"/>
  <c r="S39" i="266" s="1"/>
  <c r="AB103" i="210"/>
  <c r="S39" i="265" s="1"/>
  <c r="Z103" i="210"/>
  <c r="S39" i="264" s="1"/>
  <c r="X103" i="210"/>
  <c r="S39" i="263" s="1"/>
  <c r="B103" i="210"/>
  <c r="AN102" i="210"/>
  <c r="S38" i="271" s="1"/>
  <c r="AL102" i="210"/>
  <c r="S38" i="270" s="1"/>
  <c r="AJ102" i="210"/>
  <c r="S38" i="269" s="1"/>
  <c r="AH102" i="210"/>
  <c r="S38" i="268" s="1"/>
  <c r="AF102" i="210"/>
  <c r="S38" i="267" s="1"/>
  <c r="AD102" i="210"/>
  <c r="S38" i="266" s="1"/>
  <c r="AB102" i="210"/>
  <c r="S38" i="265" s="1"/>
  <c r="Z102" i="210"/>
  <c r="S38" i="264" s="1"/>
  <c r="X102" i="210"/>
  <c r="S38" i="263" s="1"/>
  <c r="B102" i="210"/>
  <c r="AN101" i="210"/>
  <c r="S37" i="271" s="1"/>
  <c r="AL101" i="210"/>
  <c r="S37" i="270" s="1"/>
  <c r="AJ101" i="210"/>
  <c r="S37" i="269" s="1"/>
  <c r="AH101" i="210"/>
  <c r="S37" i="268" s="1"/>
  <c r="AF101" i="210"/>
  <c r="S37" i="267" s="1"/>
  <c r="AD101" i="210"/>
  <c r="S37" i="266" s="1"/>
  <c r="AB101" i="210"/>
  <c r="S37" i="265" s="1"/>
  <c r="Z101" i="210"/>
  <c r="S37" i="264" s="1"/>
  <c r="X101" i="210"/>
  <c r="S37" i="263" s="1"/>
  <c r="B101" i="210"/>
  <c r="AN100" i="210"/>
  <c r="S36" i="271" s="1"/>
  <c r="AL100" i="210"/>
  <c r="S36" i="270" s="1"/>
  <c r="AJ100" i="210"/>
  <c r="S36" i="269" s="1"/>
  <c r="AH100" i="210"/>
  <c r="S36" i="268" s="1"/>
  <c r="AF100" i="210"/>
  <c r="S36" i="267" s="1"/>
  <c r="AD100" i="210"/>
  <c r="S36" i="266" s="1"/>
  <c r="AB100" i="210"/>
  <c r="S36" i="265" s="1"/>
  <c r="Z100" i="210"/>
  <c r="S36" i="264" s="1"/>
  <c r="X100" i="210"/>
  <c r="S36" i="263" s="1"/>
  <c r="B100" i="210"/>
  <c r="AN99" i="210"/>
  <c r="S35" i="271" s="1"/>
  <c r="AL99" i="210"/>
  <c r="S35" i="270" s="1"/>
  <c r="AJ99" i="210"/>
  <c r="S35" i="269" s="1"/>
  <c r="AH99" i="210"/>
  <c r="S35" i="268" s="1"/>
  <c r="AF99" i="210"/>
  <c r="S35" i="267" s="1"/>
  <c r="AD99" i="210"/>
  <c r="S35" i="266" s="1"/>
  <c r="AB99" i="210"/>
  <c r="S35" i="265" s="1"/>
  <c r="Z99" i="210"/>
  <c r="S35" i="264" s="1"/>
  <c r="X99" i="210"/>
  <c r="S35" i="263" s="1"/>
  <c r="B99" i="210"/>
  <c r="AN98" i="210"/>
  <c r="S34" i="271" s="1"/>
  <c r="AL98" i="210"/>
  <c r="S34" i="270" s="1"/>
  <c r="AJ98" i="210"/>
  <c r="S34" i="269" s="1"/>
  <c r="AH98" i="210"/>
  <c r="S34" i="268" s="1"/>
  <c r="AF98" i="210"/>
  <c r="S34" i="267" s="1"/>
  <c r="AD98" i="210"/>
  <c r="S34" i="266" s="1"/>
  <c r="AB98" i="210"/>
  <c r="S34" i="265" s="1"/>
  <c r="Z98" i="210"/>
  <c r="S34" i="264" s="1"/>
  <c r="X98" i="210"/>
  <c r="S34" i="263" s="1"/>
  <c r="B98" i="210"/>
  <c r="AN97" i="210"/>
  <c r="S33" i="271" s="1"/>
  <c r="AL97" i="210"/>
  <c r="S33" i="270" s="1"/>
  <c r="AJ97" i="210"/>
  <c r="S33" i="269" s="1"/>
  <c r="AH97" i="210"/>
  <c r="S33" i="268" s="1"/>
  <c r="AF97" i="210"/>
  <c r="S33" i="267" s="1"/>
  <c r="AD97" i="210"/>
  <c r="S33" i="266" s="1"/>
  <c r="AB97" i="210"/>
  <c r="S33" i="265" s="1"/>
  <c r="Z97" i="210"/>
  <c r="S33" i="264" s="1"/>
  <c r="X97" i="210"/>
  <c r="S33" i="263" s="1"/>
  <c r="B97" i="210"/>
  <c r="AN96" i="210"/>
  <c r="S32" i="271" s="1"/>
  <c r="AL96" i="210"/>
  <c r="S32" i="270" s="1"/>
  <c r="AJ96" i="210"/>
  <c r="S32" i="269" s="1"/>
  <c r="AH96" i="210"/>
  <c r="S32" i="268" s="1"/>
  <c r="AF96" i="210"/>
  <c r="S32" i="267" s="1"/>
  <c r="AD96" i="210"/>
  <c r="S32" i="266" s="1"/>
  <c r="AB96" i="210"/>
  <c r="S32" i="265" s="1"/>
  <c r="Z96" i="210"/>
  <c r="S32" i="264" s="1"/>
  <c r="X96" i="210"/>
  <c r="S32" i="263" s="1"/>
  <c r="B96" i="210"/>
  <c r="AN95" i="210"/>
  <c r="S31" i="271" s="1"/>
  <c r="AL95" i="210"/>
  <c r="S31" i="270" s="1"/>
  <c r="AJ95" i="210"/>
  <c r="S31" i="269" s="1"/>
  <c r="AH95" i="210"/>
  <c r="S31" i="268" s="1"/>
  <c r="AF95" i="210"/>
  <c r="S31" i="267" s="1"/>
  <c r="AD95" i="210"/>
  <c r="S31" i="266" s="1"/>
  <c r="AB95" i="210"/>
  <c r="S31" i="265" s="1"/>
  <c r="Z95" i="210"/>
  <c r="S31" i="264" s="1"/>
  <c r="X95" i="210"/>
  <c r="S31" i="263" s="1"/>
  <c r="B95" i="210"/>
  <c r="AN81" i="210"/>
  <c r="S18" i="271" s="1"/>
  <c r="AL81" i="210"/>
  <c r="S18" i="270" s="1"/>
  <c r="AJ81" i="210"/>
  <c r="S18" i="269" s="1"/>
  <c r="AH81" i="210"/>
  <c r="S18" i="268" s="1"/>
  <c r="AF81" i="210"/>
  <c r="S18" i="267" s="1"/>
  <c r="AD81" i="210"/>
  <c r="S18" i="266" s="1"/>
  <c r="AB81" i="210"/>
  <c r="S18" i="265" s="1"/>
  <c r="Z81" i="210"/>
  <c r="S18" i="264" s="1"/>
  <c r="X81" i="210"/>
  <c r="S18" i="263" s="1"/>
  <c r="B81" i="210"/>
  <c r="AN80" i="210"/>
  <c r="S17" i="271" s="1"/>
  <c r="AL80" i="210"/>
  <c r="S17" i="270" s="1"/>
  <c r="AJ80" i="210"/>
  <c r="S17" i="269" s="1"/>
  <c r="AH80" i="210"/>
  <c r="S17" i="268" s="1"/>
  <c r="AF80" i="210"/>
  <c r="S17" i="267" s="1"/>
  <c r="AD80" i="210"/>
  <c r="S17" i="266" s="1"/>
  <c r="AB80" i="210"/>
  <c r="S17" i="265" s="1"/>
  <c r="Z80" i="210"/>
  <c r="S17" i="264" s="1"/>
  <c r="X80" i="210"/>
  <c r="S17" i="263" s="1"/>
  <c r="B80" i="210"/>
  <c r="AN79" i="210"/>
  <c r="S16" i="271" s="1"/>
  <c r="AL79" i="210"/>
  <c r="S16" i="270" s="1"/>
  <c r="AJ79" i="210"/>
  <c r="S16" i="269" s="1"/>
  <c r="AH79" i="210"/>
  <c r="S16" i="268" s="1"/>
  <c r="AF79" i="210"/>
  <c r="S16" i="267" s="1"/>
  <c r="AD79" i="210"/>
  <c r="S16" i="266" s="1"/>
  <c r="AB79" i="210"/>
  <c r="S16" i="265" s="1"/>
  <c r="Z79" i="210"/>
  <c r="S16" i="264" s="1"/>
  <c r="X79" i="210"/>
  <c r="S16" i="263" s="1"/>
  <c r="B79" i="210"/>
  <c r="W58" i="76"/>
  <c r="AN72" i="210" s="1"/>
  <c r="I63" i="271" s="1"/>
  <c r="V58" i="76"/>
  <c r="AL72" i="210" s="1"/>
  <c r="I63" i="270" s="1"/>
  <c r="U58" i="76"/>
  <c r="AJ72" i="210" s="1"/>
  <c r="I63" i="269" s="1"/>
  <c r="T58" i="76"/>
  <c r="AH72" i="210" s="1"/>
  <c r="I63" i="268" s="1"/>
  <c r="S58" i="76"/>
  <c r="AF72" i="210" s="1"/>
  <c r="I63" i="267" s="1"/>
  <c r="R58" i="76"/>
  <c r="AD72" i="210" s="1"/>
  <c r="I63" i="266" s="1"/>
  <c r="Q58" i="76"/>
  <c r="AB72" i="210" s="1"/>
  <c r="I63" i="265" s="1"/>
  <c r="P58" i="76"/>
  <c r="Z72" i="210" s="1"/>
  <c r="I63" i="264" s="1"/>
  <c r="O58" i="76"/>
  <c r="X72" i="210" s="1"/>
  <c r="I63" i="263" s="1"/>
  <c r="D58" i="76"/>
  <c r="B72" i="210" s="1"/>
  <c r="W51" i="76"/>
  <c r="V51" i="76"/>
  <c r="U51" i="76"/>
  <c r="T51" i="76"/>
  <c r="S51" i="76"/>
  <c r="R51" i="76"/>
  <c r="Q51" i="76"/>
  <c r="P51" i="76"/>
  <c r="O51" i="76"/>
  <c r="D51" i="76"/>
  <c r="B71" i="210" s="1"/>
  <c r="W31" i="229"/>
  <c r="V31" i="229"/>
  <c r="U31" i="229"/>
  <c r="T31" i="229"/>
  <c r="S31" i="229"/>
  <c r="R31" i="229"/>
  <c r="Q31" i="229"/>
  <c r="P31" i="229"/>
  <c r="O31" i="229"/>
  <c r="D31" i="229"/>
  <c r="D26" i="229" s="1"/>
  <c r="W22" i="229"/>
  <c r="V22" i="229"/>
  <c r="U22" i="229"/>
  <c r="T22" i="229"/>
  <c r="S22" i="229"/>
  <c r="R22" i="229"/>
  <c r="Q22" i="229"/>
  <c r="P22" i="229"/>
  <c r="O22" i="229"/>
  <c r="D22" i="229"/>
  <c r="D15" i="229" s="1"/>
  <c r="W11" i="229"/>
  <c r="V11" i="229"/>
  <c r="U11" i="229"/>
  <c r="T11" i="229"/>
  <c r="S11" i="229"/>
  <c r="R11" i="229"/>
  <c r="Q11" i="229"/>
  <c r="P11" i="229"/>
  <c r="O11" i="229"/>
  <c r="D11" i="229"/>
  <c r="A43" i="210"/>
  <c r="C36" i="229"/>
  <c r="C35" i="229"/>
  <c r="C34" i="229"/>
  <c r="D10" i="266" l="1"/>
  <c r="R188" i="208"/>
  <c r="D11" i="264"/>
  <c r="P211" i="208"/>
  <c r="D11" i="270"/>
  <c r="V211" i="208"/>
  <c r="D4" i="268"/>
  <c r="T50" i="208"/>
  <c r="D7" i="266"/>
  <c r="R119" i="208"/>
  <c r="D23" i="264"/>
  <c r="P234" i="208"/>
  <c r="D23" i="270"/>
  <c r="V234" i="208"/>
  <c r="D22" i="268"/>
  <c r="T257" i="208"/>
  <c r="D42" i="266"/>
  <c r="R280" i="208"/>
  <c r="D12" i="264"/>
  <c r="P315" i="208"/>
  <c r="D12" i="270"/>
  <c r="V315" i="208"/>
  <c r="D13" i="268"/>
  <c r="T338" i="208"/>
  <c r="D44" i="266"/>
  <c r="R419" i="208"/>
  <c r="D43" i="270"/>
  <c r="V495" i="208"/>
  <c r="D10" i="267"/>
  <c r="S188" i="208"/>
  <c r="D11" i="265"/>
  <c r="Q211" i="208"/>
  <c r="W211" i="208"/>
  <c r="D4" i="263"/>
  <c r="O50" i="208"/>
  <c r="D4" i="269"/>
  <c r="U50" i="208"/>
  <c r="D7" i="267"/>
  <c r="S119" i="208"/>
  <c r="D23" i="265"/>
  <c r="Q234" i="208"/>
  <c r="W234" i="208"/>
  <c r="D22" i="263"/>
  <c r="O257" i="208"/>
  <c r="D22" i="269"/>
  <c r="U257" i="208"/>
  <c r="D42" i="267"/>
  <c r="S280" i="208"/>
  <c r="D12" i="265"/>
  <c r="Q315" i="208"/>
  <c r="W315" i="208"/>
  <c r="D13" i="263"/>
  <c r="O338" i="208"/>
  <c r="D13" i="269"/>
  <c r="U338" i="208"/>
  <c r="D44" i="267"/>
  <c r="S419" i="208"/>
  <c r="W495" i="208"/>
  <c r="D10" i="271"/>
  <c r="D188" i="208"/>
  <c r="D10" i="268"/>
  <c r="T188" i="208"/>
  <c r="D11" i="266"/>
  <c r="R211" i="208"/>
  <c r="D4" i="264"/>
  <c r="P50" i="208"/>
  <c r="D4" i="270"/>
  <c r="V50" i="208"/>
  <c r="D7" i="268"/>
  <c r="T119" i="208"/>
  <c r="D23" i="266"/>
  <c r="R234" i="208"/>
  <c r="D22" i="264"/>
  <c r="P257" i="208"/>
  <c r="D22" i="270"/>
  <c r="V257" i="208"/>
  <c r="D280" i="208"/>
  <c r="D42" i="268"/>
  <c r="T280" i="208"/>
  <c r="D12" i="266"/>
  <c r="R315" i="208"/>
  <c r="D13" i="264"/>
  <c r="P338" i="208"/>
  <c r="D13" i="270"/>
  <c r="V338" i="208"/>
  <c r="D419" i="208"/>
  <c r="D44" i="268"/>
  <c r="T419" i="208"/>
  <c r="D10" i="263"/>
  <c r="O188" i="208"/>
  <c r="D10" i="269"/>
  <c r="U188" i="208"/>
  <c r="D11" i="267"/>
  <c r="S211" i="208"/>
  <c r="D4" i="265"/>
  <c r="Q50" i="208"/>
  <c r="D7" i="263"/>
  <c r="O119" i="208"/>
  <c r="D7" i="269"/>
  <c r="U119" i="208"/>
  <c r="D23" i="267"/>
  <c r="S234" i="208"/>
  <c r="D22" i="265"/>
  <c r="Q257" i="208"/>
  <c r="D42" i="263"/>
  <c r="O280" i="208"/>
  <c r="D42" i="269"/>
  <c r="U280" i="208"/>
  <c r="D12" i="267"/>
  <c r="S315" i="208"/>
  <c r="D13" i="265"/>
  <c r="Q338" i="208"/>
  <c r="D44" i="263"/>
  <c r="O419" i="208"/>
  <c r="D44" i="269"/>
  <c r="U419" i="208"/>
  <c r="D10" i="264"/>
  <c r="P188" i="208"/>
  <c r="D10" i="270"/>
  <c r="V188" i="208"/>
  <c r="D211" i="208"/>
  <c r="D11" i="268"/>
  <c r="T211" i="208"/>
  <c r="D4" i="266"/>
  <c r="R50" i="208"/>
  <c r="D7" i="264"/>
  <c r="P119" i="208"/>
  <c r="D7" i="270"/>
  <c r="V119" i="208"/>
  <c r="D234" i="208"/>
  <c r="D23" i="268"/>
  <c r="T234" i="208"/>
  <c r="D22" i="266"/>
  <c r="R257" i="208"/>
  <c r="D42" i="264"/>
  <c r="P280" i="208"/>
  <c r="D42" i="270"/>
  <c r="V280" i="208"/>
  <c r="D12" i="268"/>
  <c r="T315" i="208"/>
  <c r="D13" i="266"/>
  <c r="R338" i="208"/>
  <c r="D44" i="264"/>
  <c r="P419" i="208"/>
  <c r="D44" i="270"/>
  <c r="V419" i="208"/>
  <c r="D10" i="265"/>
  <c r="Q188" i="208"/>
  <c r="W188" i="208"/>
  <c r="D11" i="263"/>
  <c r="O211" i="208"/>
  <c r="D11" i="269"/>
  <c r="U211" i="208"/>
  <c r="D4" i="267"/>
  <c r="S50" i="208"/>
  <c r="D7" i="265"/>
  <c r="Q119" i="208"/>
  <c r="W119" i="208"/>
  <c r="D23" i="263"/>
  <c r="O234" i="208"/>
  <c r="D23" i="269"/>
  <c r="U234" i="208"/>
  <c r="D22" i="267"/>
  <c r="S257" i="208"/>
  <c r="D42" i="265"/>
  <c r="Q280" i="208"/>
  <c r="W280" i="208"/>
  <c r="D12" i="263"/>
  <c r="O315" i="208"/>
  <c r="D12" i="269"/>
  <c r="U315" i="208"/>
  <c r="D13" i="267"/>
  <c r="S338" i="208"/>
  <c r="D44" i="265"/>
  <c r="Q419" i="208"/>
  <c r="W419" i="208"/>
  <c r="D43" i="269"/>
  <c r="U495" i="208"/>
  <c r="D7" i="229"/>
  <c r="D315" i="208"/>
  <c r="D119" i="208"/>
  <c r="F43" i="263"/>
  <c r="O495" i="208"/>
  <c r="O35" i="229" s="1"/>
  <c r="F43" i="264"/>
  <c r="P495" i="208"/>
  <c r="P35" i="229" s="1"/>
  <c r="F43" i="265"/>
  <c r="Q495" i="208"/>
  <c r="Q35" i="229" s="1"/>
  <c r="F43" i="266"/>
  <c r="R495" i="208"/>
  <c r="R35" i="229" s="1"/>
  <c r="F43" i="267"/>
  <c r="S495" i="208"/>
  <c r="S35" i="229" s="1"/>
  <c r="D43" i="268"/>
  <c r="T495" i="208"/>
  <c r="T35" i="229" s="1"/>
  <c r="D495" i="208"/>
  <c r="D35" i="229" s="1"/>
  <c r="I24" i="238"/>
  <c r="K24" i="238" s="1"/>
  <c r="D12" i="235"/>
  <c r="D12" i="271"/>
  <c r="F12" i="235"/>
  <c r="F12" i="271"/>
  <c r="H12" i="235"/>
  <c r="H12" i="271"/>
  <c r="E13" i="235"/>
  <c r="E13" i="271"/>
  <c r="G13" i="235"/>
  <c r="G13" i="271"/>
  <c r="E44" i="235"/>
  <c r="E44" i="271"/>
  <c r="G44" i="235"/>
  <c r="G44" i="271"/>
  <c r="E43" i="235"/>
  <c r="E43" i="271"/>
  <c r="G43" i="235"/>
  <c r="G43" i="271"/>
  <c r="E11" i="235"/>
  <c r="E11" i="271"/>
  <c r="G11" i="235"/>
  <c r="G11" i="271"/>
  <c r="D4" i="235"/>
  <c r="D4" i="271"/>
  <c r="F4" i="235"/>
  <c r="F4" i="271"/>
  <c r="H4" i="235"/>
  <c r="H4" i="271"/>
  <c r="E7" i="235"/>
  <c r="E7" i="271"/>
  <c r="G7" i="235"/>
  <c r="G7" i="271"/>
  <c r="D23" i="235"/>
  <c r="D23" i="271"/>
  <c r="F23" i="235"/>
  <c r="F23" i="271"/>
  <c r="H23" i="235"/>
  <c r="H23" i="271"/>
  <c r="E22" i="235"/>
  <c r="E22" i="271"/>
  <c r="G22" i="235"/>
  <c r="G22" i="271"/>
  <c r="D42" i="235"/>
  <c r="D42" i="271"/>
  <c r="F42" i="235"/>
  <c r="F42" i="271"/>
  <c r="H42" i="235"/>
  <c r="H42" i="271"/>
  <c r="E12" i="235"/>
  <c r="E12" i="271"/>
  <c r="G12" i="235"/>
  <c r="G12" i="271"/>
  <c r="D13" i="235"/>
  <c r="D13" i="271"/>
  <c r="F13" i="235"/>
  <c r="F13" i="271"/>
  <c r="H13" i="235"/>
  <c r="H13" i="271"/>
  <c r="D44" i="235"/>
  <c r="D44" i="271"/>
  <c r="F44" i="235"/>
  <c r="F44" i="271"/>
  <c r="H44" i="235"/>
  <c r="H44" i="271"/>
  <c r="D43" i="235"/>
  <c r="D43" i="271"/>
  <c r="F43" i="235"/>
  <c r="F43" i="271"/>
  <c r="H43" i="235"/>
  <c r="H43" i="271"/>
  <c r="D11" i="235"/>
  <c r="D11" i="271"/>
  <c r="F11" i="235"/>
  <c r="F11" i="271"/>
  <c r="H11" i="235"/>
  <c r="H11" i="271"/>
  <c r="E4" i="235"/>
  <c r="E4" i="271"/>
  <c r="G4" i="235"/>
  <c r="G4" i="271"/>
  <c r="D7" i="235"/>
  <c r="D7" i="271"/>
  <c r="F7" i="235"/>
  <c r="F7" i="271"/>
  <c r="H7" i="235"/>
  <c r="H7" i="271"/>
  <c r="E23" i="235"/>
  <c r="E23" i="271"/>
  <c r="G23" i="235"/>
  <c r="G23" i="271"/>
  <c r="D22" i="235"/>
  <c r="D22" i="271"/>
  <c r="F22" i="235"/>
  <c r="F22" i="271"/>
  <c r="H22" i="235"/>
  <c r="H22" i="271"/>
  <c r="E42" i="235"/>
  <c r="E42" i="271"/>
  <c r="G42" i="235"/>
  <c r="G42" i="271"/>
  <c r="I17" i="238"/>
  <c r="K17" i="238" s="1"/>
  <c r="I33" i="238"/>
  <c r="K33" i="238" s="1"/>
  <c r="I37" i="238"/>
  <c r="K37" i="238" s="1"/>
  <c r="I41" i="238"/>
  <c r="K41" i="238" s="1"/>
  <c r="I45" i="238"/>
  <c r="K45" i="238" s="1"/>
  <c r="I49" i="238"/>
  <c r="K49" i="238" s="1"/>
  <c r="I53" i="238"/>
  <c r="K53" i="238" s="1"/>
  <c r="I57" i="238"/>
  <c r="K57" i="238" s="1"/>
  <c r="I21" i="238"/>
  <c r="K21" i="238" s="1"/>
  <c r="I26" i="238"/>
  <c r="K26" i="238" s="1"/>
  <c r="I18" i="238"/>
  <c r="K18" i="238" s="1"/>
  <c r="I54" i="238"/>
  <c r="K54" i="238" s="1"/>
  <c r="I23" i="238"/>
  <c r="K23" i="238" s="1"/>
  <c r="I38" i="238"/>
  <c r="K38" i="238" s="1"/>
  <c r="I50" i="238"/>
  <c r="K50" i="238" s="1"/>
  <c r="I28" i="238"/>
  <c r="K28" i="238" s="1"/>
  <c r="I20" i="238"/>
  <c r="K20" i="238" s="1"/>
  <c r="I34" i="238"/>
  <c r="K34" i="238" s="1"/>
  <c r="I46" i="238"/>
  <c r="K46" i="238" s="1"/>
  <c r="I35" i="238"/>
  <c r="K35" i="238" s="1"/>
  <c r="I39" i="238"/>
  <c r="K39" i="238" s="1"/>
  <c r="I47" i="238"/>
  <c r="K47" i="238" s="1"/>
  <c r="I55" i="238"/>
  <c r="K55" i="238" s="1"/>
  <c r="I25" i="238"/>
  <c r="K25" i="238" s="1"/>
  <c r="I42" i="238"/>
  <c r="K42" i="238" s="1"/>
  <c r="D58" i="238"/>
  <c r="F58" i="238" s="1"/>
  <c r="I31" i="238"/>
  <c r="K31" i="238" s="1"/>
  <c r="I43" i="238"/>
  <c r="K43" i="238" s="1"/>
  <c r="I51" i="238"/>
  <c r="K51" i="238" s="1"/>
  <c r="I22" i="238"/>
  <c r="K22" i="238" s="1"/>
  <c r="I16" i="238"/>
  <c r="K16" i="238" s="1"/>
  <c r="I32" i="238"/>
  <c r="K32" i="238" s="1"/>
  <c r="I36" i="238"/>
  <c r="K36" i="238" s="1"/>
  <c r="I40" i="238"/>
  <c r="K40" i="238" s="1"/>
  <c r="I44" i="238"/>
  <c r="K44" i="238" s="1"/>
  <c r="I48" i="238"/>
  <c r="K48" i="238" s="1"/>
  <c r="I52" i="238"/>
  <c r="K52" i="238" s="1"/>
  <c r="I56" i="238"/>
  <c r="K56" i="238" s="1"/>
  <c r="I27" i="238"/>
  <c r="K27" i="238" s="1"/>
  <c r="I19" i="238"/>
  <c r="K19" i="238" s="1"/>
  <c r="S24" i="235"/>
  <c r="S16" i="235"/>
  <c r="S31" i="235"/>
  <c r="S34" i="235"/>
  <c r="S37" i="235"/>
  <c r="S40" i="235"/>
  <c r="S43" i="235"/>
  <c r="S46" i="235"/>
  <c r="S49" i="235"/>
  <c r="S52" i="235"/>
  <c r="S55" i="235"/>
  <c r="S25" i="235"/>
  <c r="S19" i="235"/>
  <c r="S26" i="235"/>
  <c r="S20" i="235"/>
  <c r="S18" i="235"/>
  <c r="S33" i="235"/>
  <c r="S36" i="235"/>
  <c r="S39" i="235"/>
  <c r="S42" i="235"/>
  <c r="S45" i="235"/>
  <c r="S48" i="235"/>
  <c r="S51" i="235"/>
  <c r="S54" i="235"/>
  <c r="S27" i="235"/>
  <c r="S21" i="235"/>
  <c r="S28" i="235"/>
  <c r="S22" i="235"/>
  <c r="S17" i="235"/>
  <c r="S32" i="235"/>
  <c r="S35" i="235"/>
  <c r="S38" i="235"/>
  <c r="S41" i="235"/>
  <c r="S44" i="235"/>
  <c r="S47" i="235"/>
  <c r="S50" i="235"/>
  <c r="S53" i="235"/>
  <c r="S56" i="235"/>
  <c r="S23" i="235"/>
  <c r="H10" i="235"/>
  <c r="F10" i="235"/>
  <c r="G10" i="235"/>
  <c r="E10" i="235"/>
  <c r="D10" i="235"/>
  <c r="I63" i="235"/>
  <c r="S57" i="235"/>
  <c r="I62" i="235"/>
  <c r="N4" i="235"/>
  <c r="R5" i="235"/>
  <c r="N7" i="235"/>
  <c r="O8" i="235"/>
  <c r="Q4" i="235"/>
  <c r="O5" i="235"/>
  <c r="P6" i="235"/>
  <c r="Q7" i="235"/>
  <c r="R8" i="235"/>
  <c r="P4" i="235"/>
  <c r="N5" i="235"/>
  <c r="Q5" i="235"/>
  <c r="O6" i="235"/>
  <c r="R6" i="235"/>
  <c r="P7" i="235"/>
  <c r="N8" i="235"/>
  <c r="Q8" i="235"/>
  <c r="O4" i="235"/>
  <c r="R4" i="235"/>
  <c r="P5" i="235"/>
  <c r="N6" i="235"/>
  <c r="Q6" i="235"/>
  <c r="O7" i="235"/>
  <c r="R7" i="235"/>
  <c r="P8" i="235"/>
  <c r="U35" i="229"/>
  <c r="T34" i="229"/>
  <c r="O36" i="229"/>
  <c r="D34" i="229"/>
  <c r="U36" i="229"/>
  <c r="D36" i="229"/>
  <c r="T36" i="229"/>
  <c r="P34" i="229"/>
  <c r="V34" i="229"/>
  <c r="Q36" i="229"/>
  <c r="W36" i="229"/>
  <c r="W35" i="229"/>
  <c r="S34" i="229"/>
  <c r="W15" i="229"/>
  <c r="R28" i="213"/>
  <c r="V51" i="213"/>
  <c r="T74" i="213"/>
  <c r="V120" i="213"/>
  <c r="P7" i="229"/>
  <c r="R15" i="229"/>
  <c r="T26" i="229"/>
  <c r="S28" i="213"/>
  <c r="Q51" i="213"/>
  <c r="W51" i="213"/>
  <c r="O74" i="213"/>
  <c r="U74" i="213"/>
  <c r="S97" i="213"/>
  <c r="Q120" i="213"/>
  <c r="W120" i="213"/>
  <c r="V7" i="229"/>
  <c r="AD71" i="210"/>
  <c r="I62" i="266" s="1"/>
  <c r="Q7" i="229"/>
  <c r="W7" i="229"/>
  <c r="S15" i="229"/>
  <c r="O26" i="229"/>
  <c r="U26" i="229"/>
  <c r="AF71" i="210"/>
  <c r="I62" i="267" s="1"/>
  <c r="O34" i="229"/>
  <c r="P36" i="229"/>
  <c r="V36" i="229"/>
  <c r="V35" i="229"/>
  <c r="T28" i="213"/>
  <c r="R51" i="213"/>
  <c r="P74" i="213"/>
  <c r="V74" i="213"/>
  <c r="T97" i="213"/>
  <c r="R120" i="213"/>
  <c r="U7" i="229"/>
  <c r="AN71" i="210"/>
  <c r="I62" i="271" s="1"/>
  <c r="R7" i="229"/>
  <c r="T15" i="229"/>
  <c r="P26" i="229"/>
  <c r="V26" i="229"/>
  <c r="AH71" i="210"/>
  <c r="I62" i="268" s="1"/>
  <c r="O28" i="213"/>
  <c r="U28" i="213"/>
  <c r="S51" i="213"/>
  <c r="Q74" i="213"/>
  <c r="W74" i="213"/>
  <c r="O97" i="213"/>
  <c r="U97" i="213"/>
  <c r="S120" i="213"/>
  <c r="O7" i="229"/>
  <c r="S26" i="229"/>
  <c r="P51" i="213"/>
  <c r="P120" i="213"/>
  <c r="S7" i="229"/>
  <c r="U15" i="229"/>
  <c r="AJ71" i="210"/>
  <c r="I62" i="269" s="1"/>
  <c r="Q34" i="229"/>
  <c r="W34" i="229"/>
  <c r="R36" i="229"/>
  <c r="P28" i="213"/>
  <c r="V28" i="213"/>
  <c r="T51" i="213"/>
  <c r="R74" i="213"/>
  <c r="P97" i="213"/>
  <c r="V97" i="213"/>
  <c r="T120" i="213"/>
  <c r="Q15" i="229"/>
  <c r="AB71" i="210"/>
  <c r="I62" i="265" s="1"/>
  <c r="R97" i="213"/>
  <c r="O15" i="229"/>
  <c r="Q26" i="229"/>
  <c r="W26" i="229"/>
  <c r="X71" i="210"/>
  <c r="T7" i="229"/>
  <c r="P15" i="229"/>
  <c r="V15" i="229"/>
  <c r="R26" i="229"/>
  <c r="Z71" i="210"/>
  <c r="I62" i="264" s="1"/>
  <c r="AL71" i="210"/>
  <c r="I62" i="270" s="1"/>
  <c r="R34" i="229"/>
  <c r="S36" i="229"/>
  <c r="Q28" i="213"/>
  <c r="W28" i="213"/>
  <c r="O51" i="213"/>
  <c r="U51" i="213"/>
  <c r="S74" i="213"/>
  <c r="Q97" i="213"/>
  <c r="W97" i="213"/>
  <c r="O120" i="213"/>
  <c r="U120" i="213"/>
  <c r="D28" i="213"/>
  <c r="D51" i="213"/>
  <c r="D74" i="213"/>
  <c r="D97" i="213"/>
  <c r="D120" i="213"/>
  <c r="AN15" i="210"/>
  <c r="I42" i="271" s="1"/>
  <c r="AL15" i="210"/>
  <c r="I42" i="270" s="1"/>
  <c r="AH15" i="210"/>
  <c r="I42" i="268" s="1"/>
  <c r="Z15" i="210"/>
  <c r="I42" i="264" s="1"/>
  <c r="AJ22" i="210"/>
  <c r="I44" i="269" s="1"/>
  <c r="AH22" i="210"/>
  <c r="I44" i="268" s="1"/>
  <c r="AD22" i="210"/>
  <c r="I44" i="266" s="1"/>
  <c r="AB22" i="210"/>
  <c r="I44" i="265" s="1"/>
  <c r="X22" i="210"/>
  <c r="I44" i="263" s="1"/>
  <c r="D57" i="238" l="1"/>
  <c r="F57" i="238" s="1"/>
  <c r="I62" i="263"/>
  <c r="AN22" i="210"/>
  <c r="I44" i="271" s="1"/>
  <c r="AF22" i="210"/>
  <c r="I44" i="267" s="1"/>
  <c r="D37" i="229"/>
  <c r="D39" i="229" s="1"/>
  <c r="D33" i="229" s="1"/>
  <c r="D62" i="76" s="1"/>
  <c r="D64" i="76" s="1"/>
  <c r="O37" i="229"/>
  <c r="T37" i="229"/>
  <c r="T39" i="229" s="1"/>
  <c r="T33" i="229" s="1"/>
  <c r="W37" i="229"/>
  <c r="W39" i="229" s="1"/>
  <c r="W33" i="229" s="1"/>
  <c r="R37" i="229"/>
  <c r="R39" i="229" s="1"/>
  <c r="R33" i="229" s="1"/>
  <c r="V37" i="229"/>
  <c r="Q37" i="229"/>
  <c r="Q39" i="229" s="1"/>
  <c r="Q33" i="229" s="1"/>
  <c r="Q62" i="76" s="1"/>
  <c r="Q64" i="76" s="1"/>
  <c r="P37" i="229"/>
  <c r="P39" i="229" s="1"/>
  <c r="P33" i="229" s="1"/>
  <c r="S37" i="229"/>
  <c r="S39" i="229" s="1"/>
  <c r="S33" i="229" s="1"/>
  <c r="Z22" i="210"/>
  <c r="I44" i="264" s="1"/>
  <c r="AF15" i="210"/>
  <c r="I42" i="267" s="1"/>
  <c r="AJ15" i="210"/>
  <c r="I42" i="269" s="1"/>
  <c r="U34" i="229"/>
  <c r="U37" i="229" s="1"/>
  <c r="U39" i="229" s="1"/>
  <c r="U33" i="229" s="1"/>
  <c r="X15" i="210"/>
  <c r="I42" i="263" s="1"/>
  <c r="AB15" i="210"/>
  <c r="I42" i="265" s="1"/>
  <c r="AD15" i="210"/>
  <c r="I42" i="266" s="1"/>
  <c r="AL22" i="210"/>
  <c r="I44" i="270" s="1"/>
  <c r="B22" i="210"/>
  <c r="B15" i="210"/>
  <c r="X25" i="210"/>
  <c r="I19" i="263" s="1"/>
  <c r="Z25" i="210"/>
  <c r="I19" i="264" s="1"/>
  <c r="AB25" i="210"/>
  <c r="I19" i="265" s="1"/>
  <c r="AD25" i="210"/>
  <c r="I19" i="266" s="1"/>
  <c r="AF25" i="210"/>
  <c r="I19" i="267" s="1"/>
  <c r="AH25" i="210"/>
  <c r="I19" i="268" s="1"/>
  <c r="AJ25" i="210"/>
  <c r="I19" i="269" s="1"/>
  <c r="AL25" i="210"/>
  <c r="I19" i="270" s="1"/>
  <c r="AN25" i="210"/>
  <c r="I19" i="271" s="1"/>
  <c r="B25" i="210"/>
  <c r="D42" i="238" l="1"/>
  <c r="F42" i="238" s="1"/>
  <c r="W62" i="76"/>
  <c r="W64" i="76" s="1"/>
  <c r="U62" i="76"/>
  <c r="U64" i="76" s="1"/>
  <c r="R62" i="76"/>
  <c r="R64" i="76" s="1"/>
  <c r="T62" i="76"/>
  <c r="T64" i="76" s="1"/>
  <c r="P62" i="76"/>
  <c r="P64" i="76" s="1"/>
  <c r="S62" i="76"/>
  <c r="S64" i="76" s="1"/>
  <c r="D40" i="238"/>
  <c r="F40" i="238" s="1"/>
  <c r="D17" i="238"/>
  <c r="F17" i="238" s="1"/>
  <c r="I42" i="235"/>
  <c r="I44" i="235"/>
  <c r="I19" i="235"/>
  <c r="R60" i="76"/>
  <c r="T60" i="76"/>
  <c r="O39" i="229"/>
  <c r="Q60" i="76"/>
  <c r="V39" i="229"/>
  <c r="S60" i="76"/>
  <c r="U60" i="76"/>
  <c r="P60" i="76"/>
  <c r="W60" i="76"/>
  <c r="D60" i="76"/>
  <c r="V62" i="76" l="1"/>
  <c r="V64" i="76" s="1"/>
  <c r="V33" i="229"/>
  <c r="V60" i="76" s="1"/>
  <c r="O33" i="229"/>
  <c r="O62" i="76" s="1"/>
  <c r="O64" i="76" s="1"/>
  <c r="C2" i="230"/>
  <c r="C1" i="230"/>
  <c r="C2" i="229"/>
  <c r="C1" i="229"/>
  <c r="O60" i="76" l="1"/>
  <c r="A98" i="210"/>
  <c r="AN42" i="210" l="1"/>
  <c r="I41" i="271" s="1"/>
  <c r="AL42" i="210"/>
  <c r="I41" i="270" s="1"/>
  <c r="AJ42" i="210"/>
  <c r="I41" i="269" s="1"/>
  <c r="AH42" i="210"/>
  <c r="I41" i="268" s="1"/>
  <c r="AF42" i="210"/>
  <c r="I41" i="267" s="1"/>
  <c r="AD42" i="210"/>
  <c r="I41" i="266" s="1"/>
  <c r="AB42" i="210"/>
  <c r="I41" i="265" s="1"/>
  <c r="Z42" i="210"/>
  <c r="I41" i="264" s="1"/>
  <c r="X42" i="210"/>
  <c r="I41" i="263" s="1"/>
  <c r="B42" i="210"/>
  <c r="AN41" i="210"/>
  <c r="I40" i="271" s="1"/>
  <c r="AL41" i="210"/>
  <c r="I40" i="270" s="1"/>
  <c r="AJ41" i="210"/>
  <c r="I40" i="269" s="1"/>
  <c r="AH41" i="210"/>
  <c r="I40" i="268" s="1"/>
  <c r="AF41" i="210"/>
  <c r="I40" i="267" s="1"/>
  <c r="AD41" i="210"/>
  <c r="I40" i="266" s="1"/>
  <c r="AB41" i="210"/>
  <c r="I40" i="265" s="1"/>
  <c r="Z41" i="210"/>
  <c r="I40" i="264" s="1"/>
  <c r="X41" i="210"/>
  <c r="I40" i="263" s="1"/>
  <c r="B41" i="210"/>
  <c r="AN40" i="210"/>
  <c r="I39" i="271" s="1"/>
  <c r="AL40" i="210"/>
  <c r="I39" i="270" s="1"/>
  <c r="AJ40" i="210"/>
  <c r="I39" i="269" s="1"/>
  <c r="AH40" i="210"/>
  <c r="I39" i="268" s="1"/>
  <c r="AF40" i="210"/>
  <c r="I39" i="267" s="1"/>
  <c r="AD40" i="210"/>
  <c r="I39" i="266" s="1"/>
  <c r="AB40" i="210"/>
  <c r="I39" i="265" s="1"/>
  <c r="Z40" i="210"/>
  <c r="I39" i="264" s="1"/>
  <c r="X40" i="210"/>
  <c r="I39" i="263" s="1"/>
  <c r="B40" i="210"/>
  <c r="D37" i="238" l="1"/>
  <c r="F37" i="238" s="1"/>
  <c r="K39" i="268"/>
  <c r="K5" i="268"/>
  <c r="K40" i="266"/>
  <c r="K6" i="266"/>
  <c r="K6" i="270"/>
  <c r="K40" i="270"/>
  <c r="K41" i="264"/>
  <c r="K7" i="264"/>
  <c r="K7" i="268"/>
  <c r="K41" i="268"/>
  <c r="K5" i="264"/>
  <c r="K39" i="264"/>
  <c r="K39" i="265"/>
  <c r="K5" i="265"/>
  <c r="K5" i="269"/>
  <c r="K39" i="269"/>
  <c r="K40" i="263"/>
  <c r="K6" i="263"/>
  <c r="K40" i="267"/>
  <c r="K6" i="267"/>
  <c r="K6" i="271"/>
  <c r="K40" i="271"/>
  <c r="K41" i="265"/>
  <c r="K7" i="265"/>
  <c r="K41" i="269"/>
  <c r="K7" i="269"/>
  <c r="K39" i="270"/>
  <c r="K5" i="270"/>
  <c r="K40" i="264"/>
  <c r="K6" i="264"/>
  <c r="K40" i="268"/>
  <c r="K6" i="268"/>
  <c r="D39" i="238"/>
  <c r="F39" i="238" s="1"/>
  <c r="K7" i="266"/>
  <c r="K41" i="266"/>
  <c r="K41" i="270"/>
  <c r="K7" i="270"/>
  <c r="K39" i="266"/>
  <c r="K5" i="266"/>
  <c r="K5" i="263"/>
  <c r="K39" i="263"/>
  <c r="K39" i="267"/>
  <c r="K5" i="267"/>
  <c r="K39" i="271"/>
  <c r="K5" i="271"/>
  <c r="K6" i="265"/>
  <c r="K40" i="265"/>
  <c r="K40" i="269"/>
  <c r="K6" i="269"/>
  <c r="K41" i="263"/>
  <c r="K7" i="263"/>
  <c r="K7" i="267"/>
  <c r="K41" i="267"/>
  <c r="K41" i="271"/>
  <c r="K7" i="271"/>
  <c r="D38" i="238"/>
  <c r="F38" i="238" s="1"/>
  <c r="I41" i="235"/>
  <c r="I39" i="235"/>
  <c r="G5" i="238"/>
  <c r="I40" i="235"/>
  <c r="G7" i="238" l="1"/>
  <c r="G6" i="238"/>
  <c r="K7" i="235"/>
  <c r="K41" i="235"/>
  <c r="K6" i="235"/>
  <c r="K40" i="235"/>
  <c r="K5" i="235"/>
  <c r="K39" i="235"/>
  <c r="X67" i="210"/>
  <c r="I58" i="263" s="1"/>
  <c r="Z67" i="210"/>
  <c r="I58" i="264" s="1"/>
  <c r="AB67" i="210"/>
  <c r="I58" i="265" s="1"/>
  <c r="AD67" i="210"/>
  <c r="I58" i="266" s="1"/>
  <c r="B67" i="210"/>
  <c r="D53" i="238" l="1"/>
  <c r="F53" i="238" s="1"/>
  <c r="I58" i="235"/>
  <c r="C1" i="232"/>
  <c r="C2" i="232"/>
  <c r="C1" i="213"/>
  <c r="C2" i="213"/>
  <c r="C2" i="208"/>
  <c r="C1" i="208"/>
  <c r="A73" i="210" l="1"/>
  <c r="A80" i="210" l="1"/>
  <c r="A81" i="210"/>
  <c r="A79" i="210"/>
  <c r="A71" i="210"/>
  <c r="A68" i="210"/>
  <c r="A67" i="210"/>
  <c r="Z93" i="210"/>
  <c r="I67" i="264" s="1"/>
  <c r="AJ93" i="210"/>
  <c r="I67" i="269" s="1"/>
  <c r="X74" i="210"/>
  <c r="I65" i="263" s="1"/>
  <c r="Z74" i="210"/>
  <c r="I65" i="264" s="1"/>
  <c r="AB74" i="210"/>
  <c r="I65" i="265" s="1"/>
  <c r="AD74" i="210"/>
  <c r="I65" i="266" s="1"/>
  <c r="U48" i="207"/>
  <c r="T48" i="207"/>
  <c r="S48" i="207"/>
  <c r="R48" i="207"/>
  <c r="Q48" i="207"/>
  <c r="P48" i="207"/>
  <c r="O48" i="207"/>
  <c r="N48" i="207"/>
  <c r="M48" i="207"/>
  <c r="B48" i="207"/>
  <c r="V47" i="207"/>
  <c r="V46" i="207"/>
  <c r="V45" i="207"/>
  <c r="V44" i="207"/>
  <c r="V43" i="207"/>
  <c r="V42" i="207"/>
  <c r="V41" i="207"/>
  <c r="V40" i="207"/>
  <c r="V39" i="207"/>
  <c r="V38" i="207"/>
  <c r="V37" i="207"/>
  <c r="V36" i="207"/>
  <c r="V35" i="207"/>
  <c r="V34" i="207"/>
  <c r="V33" i="207"/>
  <c r="V32" i="207"/>
  <c r="V31" i="207"/>
  <c r="V30" i="207"/>
  <c r="V29" i="207"/>
  <c r="V28" i="207"/>
  <c r="AH93" i="210" l="1"/>
  <c r="I67" i="268" s="1"/>
  <c r="AB93" i="210"/>
  <c r="I67" i="265" s="1"/>
  <c r="AL93" i="210"/>
  <c r="I67" i="270" s="1"/>
  <c r="AD93" i="210"/>
  <c r="I67" i="266" s="1"/>
  <c r="AN93" i="210"/>
  <c r="I67" i="271" s="1"/>
  <c r="AF93" i="210"/>
  <c r="I67" i="267" s="1"/>
  <c r="X93" i="210"/>
  <c r="I67" i="263" s="1"/>
  <c r="AD16" i="210"/>
  <c r="I25" i="266" s="1"/>
  <c r="AL16" i="210"/>
  <c r="I25" i="270" s="1"/>
  <c r="V48" i="207"/>
  <c r="AJ74" i="210"/>
  <c r="I65" i="269" s="1"/>
  <c r="AL74" i="210"/>
  <c r="I65" i="270" s="1"/>
  <c r="AH74" i="210"/>
  <c r="I65" i="268" s="1"/>
  <c r="AN74" i="210"/>
  <c r="I65" i="271" s="1"/>
  <c r="AF74" i="210"/>
  <c r="I65" i="267" s="1"/>
  <c r="B93" i="210" l="1"/>
  <c r="D62" i="238" s="1"/>
  <c r="F62" i="238" s="1"/>
  <c r="AF13" i="210"/>
  <c r="I23" i="267" s="1"/>
  <c r="AN13" i="210"/>
  <c r="I23" i="271" s="1"/>
  <c r="X13" i="210"/>
  <c r="I23" i="263" s="1"/>
  <c r="AL13" i="210"/>
  <c r="I23" i="270" s="1"/>
  <c r="AH16" i="210"/>
  <c r="I25" i="268" s="1"/>
  <c r="AJ13" i="210"/>
  <c r="I23" i="269" s="1"/>
  <c r="AB16" i="210"/>
  <c r="I25" i="265" s="1"/>
  <c r="Z13" i="210"/>
  <c r="I23" i="264" s="1"/>
  <c r="AN16" i="210"/>
  <c r="I25" i="271" s="1"/>
  <c r="AD13" i="210"/>
  <c r="I23" i="266" s="1"/>
  <c r="Z16" i="210"/>
  <c r="I25" i="264" s="1"/>
  <c r="AB13" i="210"/>
  <c r="I23" i="265" s="1"/>
  <c r="AJ16" i="210"/>
  <c r="I25" i="269" s="1"/>
  <c r="AH13" i="210"/>
  <c r="I23" i="268" s="1"/>
  <c r="AF16" i="210"/>
  <c r="I25" i="267" s="1"/>
  <c r="X16" i="210"/>
  <c r="I25" i="263" s="1"/>
  <c r="B16" i="210"/>
  <c r="B13" i="210"/>
  <c r="D23" i="238" l="1"/>
  <c r="F23" i="238" s="1"/>
  <c r="D21" i="238"/>
  <c r="F21" i="238" s="1"/>
  <c r="I25" i="235"/>
  <c r="I23" i="235"/>
  <c r="I67" i="235"/>
  <c r="X73" i="210"/>
  <c r="I64" i="263" s="1"/>
  <c r="AD73" i="210"/>
  <c r="I64" i="266" s="1"/>
  <c r="AJ73" i="210"/>
  <c r="I64" i="269" s="1"/>
  <c r="AL73" i="210"/>
  <c r="I64" i="270" s="1"/>
  <c r="AN73" i="210"/>
  <c r="I64" i="271" s="1"/>
  <c r="AH73" i="210"/>
  <c r="I64" i="268" s="1"/>
  <c r="AF73" i="210"/>
  <c r="I64" i="267" s="1"/>
  <c r="AB73" i="210"/>
  <c r="I64" i="265" s="1"/>
  <c r="Z73" i="210"/>
  <c r="I64" i="264" s="1"/>
  <c r="B73" i="210"/>
  <c r="AN56" i="210"/>
  <c r="S8" i="271" s="1"/>
  <c r="AJ56" i="210"/>
  <c r="S8" i="269" s="1"/>
  <c r="AF56" i="210"/>
  <c r="S8" i="267" s="1"/>
  <c r="AB56" i="210"/>
  <c r="S8" i="265" s="1"/>
  <c r="X56" i="210"/>
  <c r="S8" i="263" s="1"/>
  <c r="AL53" i="210"/>
  <c r="S5" i="270" s="1"/>
  <c r="AH53" i="210"/>
  <c r="S5" i="268" s="1"/>
  <c r="AD53" i="210"/>
  <c r="S5" i="266" s="1"/>
  <c r="Z53" i="210"/>
  <c r="S5" i="264" s="1"/>
  <c r="AN53" i="210"/>
  <c r="S5" i="271" s="1"/>
  <c r="AJ53" i="210"/>
  <c r="S5" i="269" s="1"/>
  <c r="AF53" i="210"/>
  <c r="S5" i="267" s="1"/>
  <c r="AB53" i="210"/>
  <c r="S5" i="265" s="1"/>
  <c r="X53" i="210"/>
  <c r="S5" i="263" s="1"/>
  <c r="D59" i="238" l="1"/>
  <c r="F59" i="238" s="1"/>
  <c r="I64" i="235"/>
  <c r="X55" i="210"/>
  <c r="S7" i="263" s="1"/>
  <c r="AB55" i="210"/>
  <c r="S7" i="265" s="1"/>
  <c r="AF55" i="210"/>
  <c r="S7" i="267" s="1"/>
  <c r="AJ55" i="210"/>
  <c r="S7" i="269" s="1"/>
  <c r="AN55" i="210"/>
  <c r="S7" i="271" s="1"/>
  <c r="Z55" i="210"/>
  <c r="S7" i="264" s="1"/>
  <c r="AD55" i="210"/>
  <c r="S7" i="266" s="1"/>
  <c r="AH55" i="210"/>
  <c r="S7" i="268" s="1"/>
  <c r="AL55" i="210"/>
  <c r="S7" i="270" s="1"/>
  <c r="X52" i="210"/>
  <c r="S4" i="263" s="1"/>
  <c r="AB52" i="210"/>
  <c r="S4" i="265" s="1"/>
  <c r="AF52" i="210"/>
  <c r="S4" i="267" s="1"/>
  <c r="AJ52" i="210"/>
  <c r="S4" i="269" s="1"/>
  <c r="AN52" i="210"/>
  <c r="S4" i="271" s="1"/>
  <c r="Z52" i="210"/>
  <c r="S4" i="264" s="1"/>
  <c r="AD52" i="210"/>
  <c r="S4" i="266" s="1"/>
  <c r="AH52" i="210"/>
  <c r="S4" i="268" s="1"/>
  <c r="AL52" i="210"/>
  <c r="S4" i="270" s="1"/>
  <c r="X54" i="210"/>
  <c r="S6" i="263" s="1"/>
  <c r="AB54" i="210"/>
  <c r="S6" i="265" s="1"/>
  <c r="AF54" i="210"/>
  <c r="S6" i="267" s="1"/>
  <c r="AJ54" i="210"/>
  <c r="S6" i="269" s="1"/>
  <c r="AN54" i="210"/>
  <c r="S6" i="271" s="1"/>
  <c r="Z54" i="210"/>
  <c r="S6" i="264" s="1"/>
  <c r="AD54" i="210"/>
  <c r="S6" i="266" s="1"/>
  <c r="AH54" i="210"/>
  <c r="S6" i="268" s="1"/>
  <c r="AL54" i="210"/>
  <c r="S6" i="270" s="1"/>
  <c r="Z56" i="210"/>
  <c r="S8" i="264" s="1"/>
  <c r="AD56" i="210"/>
  <c r="S8" i="266" s="1"/>
  <c r="AH56" i="210"/>
  <c r="S8" i="268" s="1"/>
  <c r="AL56" i="210"/>
  <c r="S8" i="270" s="1"/>
  <c r="B56" i="210" l="1"/>
  <c r="I8" i="238" s="1"/>
  <c r="K8" i="238" s="1"/>
  <c r="B54" i="210"/>
  <c r="I6" i="238" s="1"/>
  <c r="K6" i="238" s="1"/>
  <c r="B52" i="210"/>
  <c r="I4" i="238" s="1"/>
  <c r="K4" i="238" s="1"/>
  <c r="B55" i="210"/>
  <c r="I7" i="238" s="1"/>
  <c r="K7" i="238" s="1"/>
  <c r="B53" i="210"/>
  <c r="I5" i="238" s="1"/>
  <c r="K5" i="238" s="1"/>
  <c r="A121" i="210"/>
  <c r="A120" i="210"/>
  <c r="A119" i="210"/>
  <c r="A118" i="210"/>
  <c r="A117" i="210"/>
  <c r="A116" i="210"/>
  <c r="A115" i="210"/>
  <c r="A114" i="210"/>
  <c r="A113" i="210"/>
  <c r="A112" i="210"/>
  <c r="A111" i="210"/>
  <c r="A110" i="210"/>
  <c r="A109" i="210"/>
  <c r="A108" i="210"/>
  <c r="A107" i="210"/>
  <c r="A106" i="210"/>
  <c r="A105" i="210"/>
  <c r="A104" i="210"/>
  <c r="A103" i="210"/>
  <c r="A101" i="210"/>
  <c r="A100" i="210"/>
  <c r="A99" i="210"/>
  <c r="A97" i="210"/>
  <c r="A96" i="210"/>
  <c r="A95" i="210"/>
  <c r="S5" i="235" l="1"/>
  <c r="S7" i="235"/>
  <c r="S4" i="235"/>
  <c r="S6" i="235"/>
  <c r="S8" i="235"/>
  <c r="X19" i="210" l="1"/>
  <c r="I24" i="263" s="1"/>
  <c r="AB19" i="210"/>
  <c r="I24" i="265" s="1"/>
  <c r="AF19" i="210"/>
  <c r="I24" i="267" s="1"/>
  <c r="AJ19" i="210"/>
  <c r="I24" i="269" s="1"/>
  <c r="AN19" i="210"/>
  <c r="I24" i="271" s="1"/>
  <c r="Z19" i="210"/>
  <c r="I24" i="264" s="1"/>
  <c r="AD19" i="210"/>
  <c r="I24" i="266" s="1"/>
  <c r="AH19" i="210"/>
  <c r="I24" i="268" s="1"/>
  <c r="AL19" i="210"/>
  <c r="I24" i="270" s="1"/>
  <c r="B19" i="210"/>
  <c r="U25" i="207"/>
  <c r="T25" i="207"/>
  <c r="S25" i="207"/>
  <c r="R25" i="207"/>
  <c r="Q25" i="207"/>
  <c r="P25" i="207"/>
  <c r="O25" i="207"/>
  <c r="N25" i="207"/>
  <c r="M25" i="207"/>
  <c r="B25" i="207"/>
  <c r="V24" i="207"/>
  <c r="V23" i="207"/>
  <c r="V22" i="207"/>
  <c r="V21" i="207"/>
  <c r="V20" i="207"/>
  <c r="V19" i="207"/>
  <c r="V18" i="207"/>
  <c r="V17" i="207"/>
  <c r="V16" i="207"/>
  <c r="V15" i="207"/>
  <c r="V14" i="207"/>
  <c r="V13" i="207"/>
  <c r="V12" i="207"/>
  <c r="V11" i="207"/>
  <c r="V10" i="207"/>
  <c r="V9" i="207"/>
  <c r="V8" i="207"/>
  <c r="V7" i="207"/>
  <c r="V6" i="207"/>
  <c r="V5" i="207"/>
  <c r="D22" i="238" l="1"/>
  <c r="F22" i="238" s="1"/>
  <c r="I24" i="235"/>
  <c r="Z8" i="210"/>
  <c r="I7" i="264" s="1"/>
  <c r="X8" i="210"/>
  <c r="I7" i="263" s="1"/>
  <c r="AD14" i="210"/>
  <c r="I22" i="266" s="1"/>
  <c r="AH26" i="210"/>
  <c r="I43" i="268" s="1"/>
  <c r="AD12" i="210"/>
  <c r="I11" i="266" s="1"/>
  <c r="AH11" i="210"/>
  <c r="I10" i="268" s="1"/>
  <c r="AH18" i="210"/>
  <c r="I13" i="268" s="1"/>
  <c r="AL14" i="210"/>
  <c r="I22" i="270" s="1"/>
  <c r="Z26" i="210"/>
  <c r="I43" i="264" s="1"/>
  <c r="AL12" i="210"/>
  <c r="I11" i="270" s="1"/>
  <c r="Z11" i="210"/>
  <c r="I10" i="264" s="1"/>
  <c r="AL8" i="210"/>
  <c r="I7" i="270" s="1"/>
  <c r="Z18" i="210"/>
  <c r="I13" i="264" s="1"/>
  <c r="AL5" i="210"/>
  <c r="I4" i="270" s="1"/>
  <c r="Z17" i="210"/>
  <c r="I12" i="264" s="1"/>
  <c r="AN14" i="210"/>
  <c r="I22" i="271" s="1"/>
  <c r="AJ11" i="210"/>
  <c r="I10" i="269" s="1"/>
  <c r="AN11" i="210"/>
  <c r="I10" i="271" s="1"/>
  <c r="X11" i="210"/>
  <c r="I10" i="263" s="1"/>
  <c r="AL11" i="210"/>
  <c r="I10" i="270" s="1"/>
  <c r="AB18" i="210"/>
  <c r="I13" i="265" s="1"/>
  <c r="AN18" i="210"/>
  <c r="I13" i="271" s="1"/>
  <c r="AD18" i="210"/>
  <c r="I13" i="266" s="1"/>
  <c r="AF14" i="210"/>
  <c r="I22" i="267" s="1"/>
  <c r="AB14" i="210"/>
  <c r="I22" i="265" s="1"/>
  <c r="Z14" i="210"/>
  <c r="I22" i="264" s="1"/>
  <c r="AJ12" i="210"/>
  <c r="I11" i="269" s="1"/>
  <c r="Z12" i="210"/>
  <c r="I11" i="264" s="1"/>
  <c r="X5" i="210"/>
  <c r="I4" i="263" s="1"/>
  <c r="AJ5" i="210"/>
  <c r="I4" i="269" s="1"/>
  <c r="Z5" i="210"/>
  <c r="I4" i="264" s="1"/>
  <c r="AB17" i="210"/>
  <c r="I12" i="265" s="1"/>
  <c r="AN17" i="210"/>
  <c r="I12" i="271" s="1"/>
  <c r="AD17" i="210"/>
  <c r="I12" i="266" s="1"/>
  <c r="AJ26" i="210"/>
  <c r="I43" i="269" s="1"/>
  <c r="AF26" i="210"/>
  <c r="I43" i="267" s="1"/>
  <c r="AL26" i="210"/>
  <c r="I43" i="270" s="1"/>
  <c r="AF12" i="210"/>
  <c r="I11" i="267" s="1"/>
  <c r="X18" i="210"/>
  <c r="I13" i="263" s="1"/>
  <c r="AJ8" i="210"/>
  <c r="I7" i="269" s="1"/>
  <c r="AH8" i="210"/>
  <c r="I7" i="268" s="1"/>
  <c r="AL17" i="210"/>
  <c r="I12" i="270" s="1"/>
  <c r="AH12" i="210"/>
  <c r="I11" i="268" s="1"/>
  <c r="AD5" i="210"/>
  <c r="I4" i="266" s="1"/>
  <c r="AH17" i="210"/>
  <c r="I12" i="268" s="1"/>
  <c r="AF11" i="210"/>
  <c r="I10" i="267" s="1"/>
  <c r="AD11" i="210"/>
  <c r="I10" i="266" s="1"/>
  <c r="AN8" i="210"/>
  <c r="I7" i="271" s="1"/>
  <c r="AF18" i="210"/>
  <c r="I13" i="267" s="1"/>
  <c r="X14" i="210"/>
  <c r="I22" i="263" s="1"/>
  <c r="AJ14" i="210"/>
  <c r="I22" i="269" s="1"/>
  <c r="AH14" i="210"/>
  <c r="I22" i="268" s="1"/>
  <c r="AB12" i="210"/>
  <c r="I11" i="265" s="1"/>
  <c r="AF5" i="210"/>
  <c r="I4" i="267" s="1"/>
  <c r="AB5" i="210"/>
  <c r="I4" i="265" s="1"/>
  <c r="AJ17" i="210"/>
  <c r="I12" i="269" s="1"/>
  <c r="AF17" i="210"/>
  <c r="I12" i="267" s="1"/>
  <c r="AB26" i="210"/>
  <c r="I43" i="265" s="1"/>
  <c r="AN26" i="210"/>
  <c r="I43" i="271" s="1"/>
  <c r="X26" i="210"/>
  <c r="I43" i="263" s="1"/>
  <c r="AD26" i="210"/>
  <c r="I43" i="266" s="1"/>
  <c r="AN12" i="210"/>
  <c r="I11" i="271" s="1"/>
  <c r="AF8" i="210"/>
  <c r="I7" i="267" s="1"/>
  <c r="AN5" i="210"/>
  <c r="I4" i="271" s="1"/>
  <c r="AL18" i="210"/>
  <c r="I13" i="270" s="1"/>
  <c r="AJ18" i="210"/>
  <c r="I13" i="269" s="1"/>
  <c r="X17" i="210"/>
  <c r="I12" i="263" s="1"/>
  <c r="AB11" i="210"/>
  <c r="I10" i="265" s="1"/>
  <c r="X12" i="210"/>
  <c r="I11" i="263" s="1"/>
  <c r="AH5" i="210"/>
  <c r="I4" i="268" s="1"/>
  <c r="AD8" i="210"/>
  <c r="I7" i="266" s="1"/>
  <c r="AB8" i="210"/>
  <c r="I7" i="265" s="1"/>
  <c r="B11" i="210"/>
  <c r="B26" i="210"/>
  <c r="B14" i="210"/>
  <c r="B12" i="210"/>
  <c r="B8" i="210"/>
  <c r="B5" i="210"/>
  <c r="B18" i="210"/>
  <c r="B17" i="210"/>
  <c r="V25" i="207"/>
  <c r="K8" i="265" l="1"/>
  <c r="K45" i="265"/>
  <c r="K45" i="266"/>
  <c r="K8" i="266"/>
  <c r="K8" i="270"/>
  <c r="K45" i="270"/>
  <c r="K45" i="264"/>
  <c r="K8" i="264"/>
  <c r="D11" i="238"/>
  <c r="F11" i="238" s="1"/>
  <c r="K45" i="263"/>
  <c r="K8" i="263"/>
  <c r="K8" i="267"/>
  <c r="K45" i="267"/>
  <c r="K8" i="268"/>
  <c r="K45" i="268"/>
  <c r="K8" i="271"/>
  <c r="K45" i="271"/>
  <c r="K8" i="269"/>
  <c r="K45" i="269"/>
  <c r="D20" i="238"/>
  <c r="F20" i="238" s="1"/>
  <c r="D10" i="238"/>
  <c r="F10" i="238" s="1"/>
  <c r="D13" i="238"/>
  <c r="F13" i="238" s="1"/>
  <c r="D12" i="238"/>
  <c r="F12" i="238" s="1"/>
  <c r="D41" i="238"/>
  <c r="F41" i="238" s="1"/>
  <c r="D4" i="238"/>
  <c r="F4" i="238" s="1"/>
  <c r="D7" i="238"/>
  <c r="F7" i="238" s="1"/>
  <c r="I43" i="235"/>
  <c r="I12" i="235"/>
  <c r="I22" i="235"/>
  <c r="I10" i="235"/>
  <c r="I13" i="235"/>
  <c r="I4" i="235"/>
  <c r="I7" i="235"/>
  <c r="I11" i="235"/>
  <c r="W18" i="72"/>
  <c r="W11" i="72"/>
  <c r="AB18" i="72"/>
  <c r="AA18" i="72"/>
  <c r="Z18" i="72"/>
  <c r="Y18" i="72"/>
  <c r="X18" i="72"/>
  <c r="Y11" i="72"/>
  <c r="Z11" i="72"/>
  <c r="AA11" i="72"/>
  <c r="AB11" i="72"/>
  <c r="X11" i="72"/>
  <c r="V18" i="72"/>
  <c r="U18" i="72"/>
  <c r="D18" i="72"/>
  <c r="T11" i="72"/>
  <c r="U11" i="72"/>
  <c r="V11" i="72"/>
  <c r="D11" i="72"/>
  <c r="C1" i="177"/>
  <c r="C2" i="177"/>
  <c r="C2" i="76"/>
  <c r="C1" i="76"/>
  <c r="C2" i="72"/>
  <c r="C1" i="72"/>
  <c r="G64" i="269" l="1"/>
  <c r="H64" i="269"/>
  <c r="F64" i="269"/>
  <c r="H64" i="268"/>
  <c r="G64" i="268"/>
  <c r="F64" i="268"/>
  <c r="F64" i="264"/>
  <c r="H64" i="264"/>
  <c r="G64" i="264"/>
  <c r="H64" i="266"/>
  <c r="G64" i="266"/>
  <c r="F64" i="266"/>
  <c r="H64" i="263"/>
  <c r="F64" i="263"/>
  <c r="G64" i="263"/>
  <c r="H64" i="270"/>
  <c r="F64" i="270"/>
  <c r="G64" i="270"/>
  <c r="F64" i="265"/>
  <c r="G64" i="265"/>
  <c r="H64" i="265"/>
  <c r="H64" i="271"/>
  <c r="G64" i="271"/>
  <c r="F64" i="271"/>
  <c r="H64" i="267"/>
  <c r="G64" i="267"/>
  <c r="F64" i="267"/>
  <c r="K8" i="235"/>
  <c r="K45" i="235"/>
  <c r="G8" i="238"/>
  <c r="B74" i="210"/>
  <c r="D60" i="238" s="1"/>
  <c r="F60" i="238" s="1"/>
  <c r="F64" i="235" l="1"/>
  <c r="H64" i="235"/>
  <c r="G64" i="235"/>
  <c r="I65" i="2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 Moen</author>
    <author>Audra</author>
    <author>Audra Edmunds</author>
  </authors>
  <commentList>
    <comment ref="C6" authorId="0" shapeId="0" xr:uid="{43DD12AB-B04C-4321-AE1B-EB6DA993220B}">
      <text>
        <r>
          <rPr>
            <b/>
            <sz val="9"/>
            <color indexed="81"/>
            <rFont val="Tahoma"/>
            <family val="2"/>
          </rPr>
          <t>Choose your outdoor adventure.</t>
        </r>
        <r>
          <rPr>
            <b/>
            <i/>
            <sz val="9"/>
            <color indexed="81"/>
            <rFont val="Tahoma"/>
            <family val="2"/>
          </rPr>
          <t xml:space="preserve">
</t>
        </r>
        <r>
          <rPr>
            <sz val="9"/>
            <color indexed="81"/>
            <rFont val="Tahoma"/>
            <family val="2"/>
          </rPr>
          <t xml:space="preserve">Is a multiday snow trekking trip on your bucket list? Or do you dream about an adventure where you can put your </t>
        </r>
        <r>
          <rPr>
            <b/>
            <sz val="9"/>
            <color indexed="81"/>
            <rFont val="Tahoma"/>
            <family val="2"/>
          </rPr>
          <t>climbing skills</t>
        </r>
        <r>
          <rPr>
            <sz val="9"/>
            <color indexed="81"/>
            <rFont val="Tahoma"/>
            <family val="2"/>
          </rPr>
          <t xml:space="preserve"> to the test? Explore both options, and then choose your outdoor adventure!
ADVENTURE OPTIONS
  →Snow Trekking: You will experience a snowy adventure on a three-day winter backpacking trip in the backcountry. Backcountry trekking is a high-adventure experience and not to be taken lightly! If you’re traveling in an avalanche-prone area, you are required to take an avalanche safety course (AIARE 1 recommended) and have the necessary avalanche safety gear.
  →</t>
        </r>
        <r>
          <rPr>
            <b/>
            <sz val="9"/>
            <color indexed="81"/>
            <rFont val="Tahoma"/>
            <family val="2"/>
          </rPr>
          <t>Climbing Adventure</t>
        </r>
        <r>
          <rPr>
            <sz val="9"/>
            <color indexed="81"/>
            <rFont val="Tahoma"/>
            <family val="2"/>
          </rPr>
          <t>: You will go on a three-day climbing trip where you will climb and belay using a top-rope climbing system, rappel, do gear safety checks, and practice setting up top-rope anchor systems. Aim for two to three practice sessions using an artificial climbing wall (indoor or outdoor) before your outdoor adventure. You can expand your climbing know-how without being an expert climber—climb at your skill level while earning this badge. Want to take things up a notch? See the "Try Multi-Pitch Climbing" box.</t>
        </r>
      </text>
    </comment>
    <comment ref="C7" authorId="1" shapeId="0" xr:uid="{291B03A9-37F4-4878-B217-68757129CCF5}">
      <text>
        <r>
          <rPr>
            <b/>
            <sz val="9"/>
            <color indexed="81"/>
            <rFont val="Tahoma"/>
            <family val="2"/>
          </rPr>
          <t>Talk to an experienced</t>
        </r>
        <r>
          <rPr>
            <sz val="9"/>
            <color indexed="81"/>
            <rFont val="Tahoma"/>
            <family val="2"/>
          </rPr>
          <t xml:space="preserve"> snow trekker and </t>
        </r>
        <r>
          <rPr>
            <b/>
            <sz val="9"/>
            <color indexed="81"/>
            <rFont val="Tahoma"/>
            <family val="2"/>
          </rPr>
          <t>outdoor climber.</t>
        </r>
        <r>
          <rPr>
            <sz val="9"/>
            <color indexed="81"/>
            <rFont val="Tahoma"/>
            <family val="2"/>
          </rPr>
          <t xml:space="preserve"> Find out what they like best about what they do. Which one are you more interested in trying for yourself? Share your thoughts with your family or Girl Scout friends.</t>
        </r>
      </text>
    </comment>
    <comment ref="C8" authorId="1" shapeId="0" xr:uid="{0413BE21-4D1F-4D47-847D-0BD61D1B7A5F}">
      <text>
        <r>
          <rPr>
            <b/>
            <sz val="9"/>
            <color indexed="81"/>
            <rFont val="Tahoma"/>
            <family val="2"/>
          </rPr>
          <t>Watch videos or read about</t>
        </r>
        <r>
          <rPr>
            <sz val="9"/>
            <color indexed="81"/>
            <rFont val="Tahoma"/>
            <family val="2"/>
          </rPr>
          <t xml:space="preserve"> snow trekking and </t>
        </r>
        <r>
          <rPr>
            <b/>
            <sz val="9"/>
            <color indexed="81"/>
            <rFont val="Tahoma"/>
            <family val="2"/>
          </rPr>
          <t>outdoor climbing adventures.</t>
        </r>
        <r>
          <rPr>
            <sz val="9"/>
            <color indexed="81"/>
            <rFont val="Tahoma"/>
            <family val="2"/>
          </rPr>
          <t xml:space="preserve"> Find a story about one female snow trekker and one female outdoor climber. You can read books and articles or watch videos. Outdoor organizations and retail websites are excellent resources for videos featuring women with inspirational high-adventure stories. Which activity are you more interested in trying for yourself? Share your thoughts with your family or Girl Scout friends.</t>
        </r>
      </text>
    </comment>
    <comment ref="C9" authorId="1" shapeId="0" xr:uid="{A0EDD781-AB72-404F-A33B-AF73F336B534}">
      <text>
        <r>
          <rPr>
            <b/>
            <sz val="9"/>
            <color indexed="81"/>
            <rFont val="Tahoma"/>
            <family val="2"/>
          </rPr>
          <t>Explore what you will do for</t>
        </r>
        <r>
          <rPr>
            <sz val="9"/>
            <color indexed="81"/>
            <rFont val="Tahoma"/>
            <family val="2"/>
          </rPr>
          <t xml:space="preserve"> snow trekking and </t>
        </r>
        <r>
          <rPr>
            <b/>
            <sz val="9"/>
            <color indexed="81"/>
            <rFont val="Tahoma"/>
            <family val="2"/>
          </rPr>
          <t>outdoor climbing.</t>
        </r>
        <r>
          <rPr>
            <sz val="9"/>
            <color indexed="81"/>
            <rFont val="Tahoma"/>
            <family val="2"/>
          </rPr>
          <t xml:space="preserve"> Do your own research too! Check out online guides or books that give you background on snow trekking and higher-level rock climbing. Then, decide on one you like best and pitch why you selected it to your family or Girl Scout friends.</t>
        </r>
      </text>
    </comment>
    <comment ref="C10" authorId="0" shapeId="0" xr:uid="{199B4FED-9C7B-4B62-B5F5-3879E6ADC0B0}">
      <text>
        <r>
          <rPr>
            <b/>
            <sz val="9"/>
            <color indexed="81"/>
            <rFont val="Tahoma"/>
            <family val="2"/>
          </rPr>
          <t>Plan and prepare.</t>
        </r>
        <r>
          <rPr>
            <sz val="9"/>
            <color indexed="81"/>
            <rFont val="Tahoma"/>
            <family val="2"/>
          </rPr>
          <t xml:space="preserve">
Now that you’ve decided on a snow trekking or </t>
        </r>
        <r>
          <rPr>
            <b/>
            <sz val="9"/>
            <color indexed="81"/>
            <rFont val="Tahoma"/>
            <family val="2"/>
          </rPr>
          <t>climbing adventure</t>
        </r>
        <r>
          <rPr>
            <sz val="9"/>
            <color indexed="81"/>
            <rFont val="Tahoma"/>
            <family val="2"/>
          </rPr>
          <t xml:space="preserve">, you’re ready to lay the groundwork. Where do you plan to trek or </t>
        </r>
        <r>
          <rPr>
            <b/>
            <sz val="9"/>
            <color indexed="81"/>
            <rFont val="Tahoma"/>
            <family val="2"/>
          </rPr>
          <t>climb</t>
        </r>
        <r>
          <rPr>
            <sz val="9"/>
            <color indexed="81"/>
            <rFont val="Tahoma"/>
            <family val="2"/>
          </rPr>
          <t xml:space="preserve">? How far will you go? In this step, make sure all your plans and preparation are in place.
TO COMPLETE THIS STEP, MAKE SURE YOU:
  →Pick your destination. (See “Location Guide.”)
  →Explore your destination. Look online for reports from other campers and </t>
        </r>
        <r>
          <rPr>
            <b/>
            <sz val="9"/>
            <color indexed="81"/>
            <rFont val="Tahoma"/>
            <family val="2"/>
          </rPr>
          <t>climbers</t>
        </r>
        <r>
          <rPr>
            <sz val="9"/>
            <color indexed="81"/>
            <rFont val="Tahoma"/>
            <family val="2"/>
          </rPr>
          <t>.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this? You and your troop or group may want to use Girl Scout Cookie™ earnings, especially if you need to travel far.</t>
        </r>
      </text>
    </comment>
    <comment ref="C11" authorId="1" shapeId="0" xr:uid="{C747A324-AA73-4A8A-A5FB-9BEAAA15F5DF}">
      <text>
        <r>
          <rPr>
            <b/>
            <sz val="9"/>
            <color indexed="81"/>
            <rFont val="Tahoma"/>
            <family val="2"/>
          </rPr>
          <t>Know the language for your adventure.</t>
        </r>
        <r>
          <rPr>
            <sz val="9"/>
            <color indexed="81"/>
            <rFont val="Tahoma"/>
            <family val="2"/>
          </rPr>
          <t xml:space="preserve"> Go online to find out what these basic terms for your adventure mean. Then, add more to the list!
For snow trekking: four-season tent, avalanche transceiver, balaclava, down and synthetic materials, gaiters, igloo, probe, quinzee, sled, sleeping bag liner, snow shovel, and snow stakes.
</t>
        </r>
        <r>
          <rPr>
            <b/>
            <sz val="9"/>
            <color indexed="81"/>
            <rFont val="Tahoma"/>
            <family val="2"/>
          </rPr>
          <t>For outdoor climbing</t>
        </r>
        <r>
          <rPr>
            <sz val="9"/>
            <color indexed="81"/>
            <rFont val="Tahoma"/>
            <family val="2"/>
          </rPr>
          <t>: anchor, belay, crux, harness, rating, multi-pitch climb, rappel, SERENE and ERNEST anchors, self-equalization anchor, static equalization anchor, and top-rope climbing.</t>
        </r>
      </text>
    </comment>
    <comment ref="C12" authorId="1" shapeId="0" xr:uid="{9F41CDAD-C187-4677-9658-796A3C83120B}">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winter camper, or an expert </t>
        </r>
        <r>
          <rPr>
            <b/>
            <sz val="9"/>
            <color indexed="81"/>
            <rFont val="Tahoma"/>
            <family val="2"/>
          </rPr>
          <t>outdoor climber</t>
        </r>
        <r>
          <rPr>
            <sz val="9"/>
            <color indexed="81"/>
            <rFont val="Tahoma"/>
            <family val="2"/>
          </rPr>
          <t>.</t>
        </r>
      </text>
    </comment>
    <comment ref="C13" authorId="1" shapeId="0" xr:uid="{D937AD0E-5B64-45AB-B877-416FFFDF546E}">
      <text>
        <r>
          <rPr>
            <b/>
            <sz val="9"/>
            <color indexed="81"/>
            <rFont val="Tahoma"/>
            <family val="2"/>
          </rPr>
          <t>Explore the muscles used in</t>
        </r>
        <r>
          <rPr>
            <sz val="9"/>
            <color indexed="81"/>
            <rFont val="Tahoma"/>
            <family val="2"/>
          </rPr>
          <t xml:space="preserve"> snow trekking or </t>
        </r>
        <r>
          <rPr>
            <b/>
            <sz val="9"/>
            <color indexed="81"/>
            <rFont val="Tahoma"/>
            <family val="2"/>
          </rPr>
          <t>rock climbing.</t>
        </r>
        <r>
          <rPr>
            <sz val="9"/>
            <color indexed="81"/>
            <rFont val="Tahoma"/>
            <family val="2"/>
          </rPr>
          <t xml:space="preserve"> What are the main muscles used? What are the secondary muscles? Why is it important to train these muscle groups specifically? Take this knowledge and apply it to your training plan in Step 4.</t>
        </r>
      </text>
    </comment>
    <comment ref="C14" authorId="0" shapeId="0" xr:uid="{734A7D46-2CB4-4F83-A693-174106DE11C1}">
      <text>
        <r>
          <rPr>
            <b/>
            <sz val="9"/>
            <color indexed="81"/>
            <rFont val="Tahoma"/>
            <family val="2"/>
          </rPr>
          <t>Gather your gear.</t>
        </r>
        <r>
          <rPr>
            <sz val="9"/>
            <color indexed="81"/>
            <rFont val="Tahoma"/>
            <family val="2"/>
          </rPr>
          <t xml:space="preserve">
Be prepared with the right gear for your adventure! What will you need to ensure a successful trip? Try to borrow gear from family or friends so you don’t need to buy it.
BEFORE YOU BEGIN: ESSENTIALS FOR OUTDOOR ADVENTURES
  →Use this list to help create a checklist of things you need for your outdoor adventure. And add things too! For example, for camping, you will need a backpack, tent, sleeping bag, and a portable stove to prepare food.
• Proper clothing and footwear     •Navigational tools
• Sun protection                         •Form of shelter
• Water                                     •Light source
• Food                                       •Fire starter
• First-aid kit                               •Repair kit
  →Snow Trekking: Ski poles, snowshoes, cross-country skis, backcountry skis, split board, boots, snow shovel, snow claw, snow saw, and avalanche safety gear, if applicable.* (</t>
        </r>
        <r>
          <rPr>
            <b/>
            <sz val="9"/>
            <color indexed="81"/>
            <rFont val="Tahoma"/>
            <family val="2"/>
          </rPr>
          <t>Note</t>
        </r>
        <r>
          <rPr>
            <sz val="9"/>
            <color indexed="81"/>
            <rFont val="Tahoma"/>
            <family val="2"/>
          </rPr>
          <t>: Find out about the varieties of snowshoes, skis, and snowboards you can use in the backcountry. Learn about layering for warmth. Find out what kind of sleeping bag and pad you need to stay warm at night.)
  →</t>
        </r>
        <r>
          <rPr>
            <b/>
            <sz val="9"/>
            <color indexed="81"/>
            <rFont val="Tahoma"/>
            <family val="2"/>
          </rPr>
          <t>Climbing Adventure:</t>
        </r>
        <r>
          <rPr>
            <sz val="9"/>
            <color indexed="81"/>
            <rFont val="Tahoma"/>
            <family val="2"/>
          </rPr>
          <t xml:space="preserve"> Climbing rope, rope bag, harness, helmet, chalk and chalk bag, climbing shoes, different types of carabiners, webbing, belay and rappel devices, accessory cord, and Personal Anchor System*</t>
        </r>
      </text>
    </comment>
    <comment ref="C15" authorId="1" shapeId="0" xr:uid="{E91261C8-146F-48A2-8ED0-329EB78A0DF9}">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 For example, you’ll need a bigger backpack for bulky clothes when winter camping. Will you plan on carrying skis or snowshoes? How about climbing gear?</t>
        </r>
      </text>
    </comment>
    <comment ref="C16" authorId="1" shapeId="0" xr:uid="{FA3E2D1E-72E4-4E4D-8ABB-FD6B409989CC}">
      <text>
        <r>
          <rPr>
            <b/>
            <sz val="9"/>
            <color indexed="81"/>
            <rFont val="Tahoma"/>
            <family val="2"/>
          </rPr>
          <t>Go online to find out what gear you need.</t>
        </r>
        <r>
          <rPr>
            <sz val="9"/>
            <color indexed="81"/>
            <rFont val="Tahoma"/>
            <family val="2"/>
          </rPr>
          <t xml:space="preserve"> Use the list of essential gear and find out what each item is used for and where and how to get it.</t>
        </r>
      </text>
    </comment>
    <comment ref="C17" authorId="1" shapeId="0" xr:uid="{762BEFAE-A7AA-4E45-8369-8EB185D2277A}">
      <text>
        <r>
          <rPr>
            <b/>
            <sz val="9"/>
            <color indexed="81"/>
            <rFont val="Tahoma"/>
            <family val="2"/>
          </rPr>
          <t>Compare and share.</t>
        </r>
        <r>
          <rPr>
            <sz val="9"/>
            <color indexed="81"/>
            <rFont val="Tahoma"/>
            <family val="2"/>
          </rPr>
          <t xml:space="preserve"> Bring essential gear to a troop meeting to share and compare. See if you can borrow gear from friends and family. Do you know an adult with experience in your outdoor adventure who can help guide your meeting?</t>
        </r>
      </text>
    </comment>
    <comment ref="C18" authorId="0" shapeId="0" xr:uid="{46C52AB9-F679-40B8-86AC-6BA315311EC8}">
      <text>
        <r>
          <rPr>
            <b/>
            <sz val="9"/>
            <color indexed="81"/>
            <rFont val="Tahoma"/>
            <family val="2"/>
          </rPr>
          <t>Set a goal and train for your adventure.</t>
        </r>
        <r>
          <rPr>
            <sz val="9"/>
            <color indexed="81"/>
            <rFont val="Tahoma"/>
            <family val="2"/>
          </rPr>
          <t xml:space="preserve">
How far do you want to trek, and what challenges do you want to do along the way? Or what kind of climbing adventure are you seeking?
TO COMPLETE THIS STEP, MAKE SURE YOU:
  →Practice the skills for your adventure. See “Skills Practice” lists.
  →Follow safety tips. Train only with a trusted adult or friend. Make sure an adult (one who is not with you) knows your location and the estimated time you should return home.
  →Practice your first-aid skills. Learn how to respond to emergency medical situations that can arise, such as sprains, cuts, frostbite, hypothermia, and sunburn.
  →Set a goal for what you want to achieve. Write it down.</t>
        </r>
      </text>
    </comment>
    <comment ref="C19" authorId="1" shapeId="0" xr:uid="{8E103B7A-2B2B-4066-BD6A-D592D1CE9E84}">
      <text>
        <r>
          <rPr>
            <b/>
            <sz val="9"/>
            <color indexed="81"/>
            <rFont val="Tahoma"/>
            <family val="2"/>
          </rPr>
          <t>Learn how mental imagery can help improve your outdoor adventure.</t>
        </r>
        <r>
          <rPr>
            <sz val="9"/>
            <color indexed="81"/>
            <rFont val="Tahoma"/>
            <family val="2"/>
          </rPr>
          <t xml:space="preserve"> This means visualizing your snow trekking or</t>
        </r>
        <r>
          <rPr>
            <b/>
            <sz val="9"/>
            <color indexed="81"/>
            <rFont val="Tahoma"/>
            <family val="2"/>
          </rPr>
          <t xml:space="preserve"> climbing</t>
        </r>
        <r>
          <rPr>
            <sz val="9"/>
            <color indexed="81"/>
            <rFont val="Tahoma"/>
            <family val="2"/>
          </rPr>
          <t xml:space="preserve"> trip. Find an experienced winter camper or expert </t>
        </r>
        <r>
          <rPr>
            <b/>
            <sz val="9"/>
            <color indexed="81"/>
            <rFont val="Tahoma"/>
            <family val="2"/>
          </rPr>
          <t>outdoor climber</t>
        </r>
        <r>
          <rPr>
            <sz val="9"/>
            <color indexed="81"/>
            <rFont val="Tahoma"/>
            <family val="2"/>
          </rPr>
          <t xml:space="preserve"> and ask them how they use mental imagery on their outdoor adventures. Incorporate mental imagery into your training. Always be positive about how you are performing, even in your imagination!</t>
        </r>
      </text>
    </comment>
    <comment ref="C20" authorId="1" shapeId="0" xr:uid="{51ECFC84-2BFE-4BBD-A50A-A7CF0DCCCE8D}">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and strength you’ll need for snow trekking and outdoor </t>
        </r>
        <r>
          <rPr>
            <b/>
            <sz val="9"/>
            <color indexed="81"/>
            <rFont val="Tahoma"/>
            <family val="2"/>
          </rPr>
          <t>climbing</t>
        </r>
        <r>
          <rPr>
            <sz val="9"/>
            <color indexed="81"/>
            <rFont val="Tahoma"/>
            <family val="2"/>
          </rPr>
          <t>. Look for a free class being held outdoors at a park.</t>
        </r>
      </text>
    </comment>
    <comment ref="C21" authorId="1" shapeId="0" xr:uid="{09B8F0DA-10B9-4318-A45C-5315F28F4B20}">
      <text>
        <r>
          <rPr>
            <b/>
            <sz val="9"/>
            <color indexed="81"/>
            <rFont val="Tahoma"/>
            <family val="2"/>
          </rPr>
          <t>Get expert training tips.</t>
        </r>
        <r>
          <rPr>
            <sz val="9"/>
            <color indexed="81"/>
            <rFont val="Tahoma"/>
            <family val="2"/>
          </rPr>
          <t xml:space="preserve"> Ask an experienced snow camper or outdoor climber to give you tips on goals and training. Or go online to search outdoor organizations, publications, and retail websites that offer valuable information and advice.</t>
        </r>
      </text>
    </comment>
    <comment ref="C22" authorId="0" shapeId="0" xr:uid="{81CD65FA-626B-4224-B898-51B60AB91882}">
      <text>
        <r>
          <rPr>
            <b/>
            <sz val="9"/>
            <color indexed="81"/>
            <rFont val="Tahoma"/>
            <family val="2"/>
          </rPr>
          <t>Go on your outdoor adventure.</t>
        </r>
        <r>
          <rPr>
            <sz val="9"/>
            <color indexed="81"/>
            <rFont val="Tahoma"/>
            <family val="2"/>
          </rPr>
          <t xml:space="preserve">
All your planning and training has led up to this moment. You’re ready to see how your hard work will make this an adventure to remember!
BEFORE YOU TAKE THIS STEP, REVIEW THIS CHECKLIST:
  →Safety: Always train and go on outdoor adventures with at least one buddy. Leave behind with an adult:
     •Emergency contact names and numbers of everyone going on the adventure
     •Where you are going, including trail names
     •How to reach you in case of an emergency
     •What time to expect you to return.
  →Permission: Get permission slips, if needed, from your Girl Scout council, parent, or guardian. Get permits, if needed, for the areas where you’ll be snow camping or rock climbing.
  →Gear check: Make sure you have all the gear from Step 3 with you, including snacks and water in reusable containers and a first-aid kit.
  →Weather: Always check the weather before leaving. Be sure your gear and clothing choices are right for the weather. Check with the land management agency for the area of your adventure for updates on conditions.</t>
        </r>
      </text>
    </comment>
    <comment ref="C23" authorId="1" shapeId="0" xr:uid="{5AD0729D-7B3F-4C7B-98AE-8DAF0894F048}">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24" authorId="1" shapeId="0" xr:uid="{22706733-FC82-4FD9-8D9A-788C1F99FCDD}">
      <text>
        <r>
          <rPr>
            <b/>
            <sz val="9"/>
            <color indexed="81"/>
            <rFont val="Tahoma"/>
            <family val="2"/>
          </rPr>
          <t>Engage and explore.</t>
        </r>
        <r>
          <rPr>
            <sz val="9"/>
            <color indexed="81"/>
            <rFont val="Tahoma"/>
            <family val="2"/>
          </rPr>
          <t xml:space="preserve"> Your outdoor adventure is about more than just accomplishing the activity. On your adventure, try something new - like exploring nature, a camping skill, or different way of doing an activity.</t>
        </r>
      </text>
    </comment>
    <comment ref="C25" authorId="1" shapeId="0" xr:uid="{7A8B1286-902D-43C7-A34C-6EC3383CA8BE}">
      <text>
        <r>
          <rPr>
            <b/>
            <sz val="9"/>
            <color indexed="81"/>
            <rFont val="Tahoma"/>
            <family val="2"/>
          </rPr>
          <t>Keep an adventure journal.</t>
        </r>
        <r>
          <rPr>
            <sz val="9"/>
            <color indexed="81"/>
            <rFont val="Tahoma"/>
            <family val="2"/>
          </rPr>
          <t xml:space="preserve"> How far did you </t>
        </r>
        <r>
          <rPr>
            <b/>
            <sz val="9"/>
            <color indexed="81"/>
            <rFont val="Tahoma"/>
            <family val="2"/>
          </rPr>
          <t>climb</t>
        </r>
        <r>
          <rPr>
            <sz val="9"/>
            <color indexed="81"/>
            <rFont val="Tahoma"/>
            <family val="2"/>
          </rPr>
          <t>? What did you like most about trekking in snow? What was hardest? What do you want to improve for next time? Write your notes in a journal or find a free app where you can document your journey, including how you felt at each phase of your adventure.</t>
        </r>
      </text>
    </comment>
    <comment ref="C29" authorId="0" shapeId="0" xr:uid="{00000000-0006-0000-0500-000029000000}">
      <text>
        <r>
          <rPr>
            <b/>
            <sz val="9"/>
            <color indexed="81"/>
            <rFont val="Tahoma"/>
            <family val="2"/>
          </rPr>
          <t xml:space="preserve">Begin to outline your coaching strategy </t>
        </r>
        <r>
          <rPr>
            <sz val="9"/>
            <color indexed="81"/>
            <rFont val="Tahoma"/>
            <family val="2"/>
          </rPr>
          <t>Before you identify your team and the activity you plan to coach, dig into coaching strategies. In this step, focus on three areas: how to motivate a team, how to train, and how to assess progress. After you've gathered tips from pros, gather the tips together, and start your personal coaching playbook. (As you grow through the badge with more ideas observations, you can add to the playbook - it's your personal and inspirational reference.)</t>
        </r>
      </text>
    </comment>
    <comment ref="C30" authorId="1" shapeId="0" xr:uid="{00000000-0006-0000-0500-00002A000000}">
      <text>
        <r>
          <rPr>
            <b/>
            <sz val="9"/>
            <color indexed="81"/>
            <rFont val="Tahoma"/>
            <family val="2"/>
          </rPr>
          <t xml:space="preserve">Talk to a great coach or highly experienced athlete. </t>
        </r>
        <r>
          <rPr>
            <sz val="9"/>
            <color indexed="81"/>
            <rFont val="Tahoma"/>
            <family val="2"/>
          </rPr>
          <t xml:space="preserve"> Ask for insights from a coach or a professional or amateur athlete. It might be someone who coaches at or plays for a school, an after-school program, or a local college or university. If possible, shadow them during a practice or a game. You might ask to see a playbook - and take notes!
</t>
        </r>
      </text>
    </comment>
    <comment ref="C31" authorId="1" shapeId="0" xr:uid="{00000000-0006-0000-0500-00002B000000}">
      <text>
        <r>
          <rPr>
            <b/>
            <sz val="9"/>
            <color indexed="81"/>
            <rFont val="Tahoma"/>
            <family val="2"/>
          </rPr>
          <t xml:space="preserve">Watch three sports documentaries. </t>
        </r>
        <r>
          <rPr>
            <sz val="9"/>
            <color indexed="81"/>
            <rFont val="Tahoma"/>
            <family val="2"/>
          </rPr>
          <t xml:space="preserve"> The sport doesn't have to be the one you'll coach - this is about the nitty-gritty of strategy. As you watch, keep the three focus categories in mind, and analyze what makes the coaches you see successful.</t>
        </r>
      </text>
    </comment>
    <comment ref="C32" authorId="1" shapeId="0" xr:uid="{00000000-0006-0000-0500-00002C000000}">
      <text>
        <r>
          <rPr>
            <b/>
            <sz val="9"/>
            <color indexed="81"/>
            <rFont val="Tahoma"/>
            <family val="2"/>
          </rPr>
          <t xml:space="preserve">Attend a coaching clinic seminar. </t>
        </r>
        <r>
          <rPr>
            <sz val="9"/>
            <color indexed="81"/>
            <rFont val="Tahoma"/>
            <family val="2"/>
          </rPr>
          <t xml:space="preserve"> If there isn't a class nearby, check online for various coaching clinics and sports camps. At the clinic or seminar, look specifically for ideas about the three focus areas.</t>
        </r>
      </text>
    </comment>
    <comment ref="C33" authorId="0" shapeId="0" xr:uid="{00000000-0006-0000-0500-00002D000000}">
      <text>
        <r>
          <rPr>
            <b/>
            <sz val="9"/>
            <color indexed="81"/>
            <rFont val="Tahoma"/>
            <family val="2"/>
          </rPr>
          <t xml:space="preserve">Conduct a first assessment </t>
        </r>
        <r>
          <rPr>
            <sz val="9"/>
            <color indexed="81"/>
            <rFont val="Tahoma"/>
            <family val="2"/>
          </rPr>
          <t>Do once choice to clearly define each of your athletes' objectives for your sessions, as well as the teal goal (if appropriate). Depending on the sport or event you're coaching for - or what individual or group assessment may be most appropriate - decide which choice is best for your group.</t>
        </r>
      </text>
    </comment>
    <comment ref="C34" authorId="1" shapeId="0" xr:uid="{00000000-0006-0000-0500-00002E000000}">
      <text>
        <r>
          <rPr>
            <b/>
            <sz val="9"/>
            <color indexed="81"/>
            <rFont val="Tahoma"/>
            <family val="2"/>
          </rPr>
          <t xml:space="preserve">Prepare individual questionnaires. </t>
        </r>
        <r>
          <rPr>
            <sz val="9"/>
            <color indexed="81"/>
            <rFont val="Tahoma"/>
            <family val="2"/>
          </rPr>
          <t xml:space="preserve"> Ask each athlete to assess where they are in their sport and what they want to gain in your time together. Review the questionnaires, and meet with each person to set goals and outline how they might achieve them.</t>
        </r>
      </text>
    </comment>
    <comment ref="C35" authorId="1" shapeId="0" xr:uid="{00000000-0006-0000-0500-00002F000000}">
      <text>
        <r>
          <rPr>
            <b/>
            <sz val="9"/>
            <color indexed="81"/>
            <rFont val="Tahoma"/>
            <family val="2"/>
          </rPr>
          <t xml:space="preserve">Host an initial session. </t>
        </r>
        <r>
          <rPr>
            <sz val="9"/>
            <color indexed="81"/>
            <rFont val="Tahoma"/>
            <family val="2"/>
          </rPr>
          <t xml:space="preserve"> Design a fun session that tests players' skills and/or how they work together as a team. The drills should help them decide on goals for your sessions. During the session, make notes to assess the skill level of each player and how your think you can help.</t>
        </r>
      </text>
    </comment>
    <comment ref="C36" authorId="1" shapeId="0" xr:uid="{00000000-0006-0000-0500-000030000000}">
      <text>
        <r>
          <rPr>
            <b/>
            <sz val="9"/>
            <color indexed="81"/>
            <rFont val="Tahoma"/>
            <family val="2"/>
          </rPr>
          <t xml:space="preserve">Prepare a goal chart together. </t>
        </r>
        <r>
          <rPr>
            <sz val="9"/>
            <color indexed="81"/>
            <rFont val="Tahoma"/>
            <family val="2"/>
          </rPr>
          <t xml:space="preserve"> In a group, ask players to discuss what they hope to accomplish in their sessions. Together, make a chart outlining a training schedule and goals for each layer, as well as for the team collectively, if appropriate. Use the chart to help you guide each session.</t>
        </r>
      </text>
    </comment>
    <comment ref="C37" authorId="0" shapeId="0" xr:uid="{00000000-0006-0000-0500-000031000000}">
      <text>
        <r>
          <rPr>
            <b/>
            <sz val="9"/>
            <color indexed="81"/>
            <rFont val="Tahoma"/>
            <family val="2"/>
          </rPr>
          <t xml:space="preserve">Design your coaching plan </t>
        </r>
        <r>
          <rPr>
            <sz val="9"/>
            <color indexed="81"/>
            <rFont val="Tahoma"/>
            <family val="2"/>
          </rPr>
          <t xml:space="preserve">Combine what you learned about coaching strategies and what you now know about your players into a coaching plan that utilizes everyone's best skills. Use at least one of these choices to help define and design your plan for each of your sessions. You'll need to run at least one session in each of the four weeks to complete this badge. </t>
        </r>
      </text>
    </comment>
    <comment ref="C38" authorId="1" shapeId="0" xr:uid="{00000000-0006-0000-0500-000032000000}">
      <text>
        <r>
          <rPr>
            <b/>
            <sz val="9"/>
            <color indexed="81"/>
            <rFont val="Tahoma"/>
            <family val="2"/>
          </rPr>
          <t xml:space="preserve">Design a special warm-up and cool-down. </t>
        </r>
        <r>
          <rPr>
            <sz val="9"/>
            <color indexed="81"/>
            <rFont val="Tahoma"/>
            <family val="2"/>
          </rPr>
          <t>For any sport, in's important to stretch before and after training. Instead of running through these components in a basic way, research the best stretches and warm-up exercises for your sport, and put them together in a unique format. You might incorporate some fun and trust-building games or exercises.</t>
        </r>
      </text>
    </comment>
    <comment ref="C39" authorId="1" shapeId="0" xr:uid="{00000000-0006-0000-0500-000033000000}">
      <text>
        <r>
          <rPr>
            <b/>
            <sz val="9"/>
            <color indexed="81"/>
            <rFont val="Tahoma"/>
            <family val="2"/>
          </rPr>
          <t xml:space="preserve">Research and choose some training drills. </t>
        </r>
        <r>
          <rPr>
            <sz val="9"/>
            <color indexed="81"/>
            <rFont val="Tahoma"/>
            <family val="2"/>
          </rPr>
          <t xml:space="preserve"> Are they too hard, to easy? Try them out on your own if nightery you nor any of your athletes can do a particular skull your team needs to practice, find someone who can demonstrate it. (See the sidebar for tips on drills.)</t>
        </r>
      </text>
    </comment>
    <comment ref="C40" authorId="1" shapeId="0" xr:uid="{00000000-0006-0000-0500-000034000000}">
      <text>
        <r>
          <rPr>
            <b/>
            <sz val="9"/>
            <color indexed="81"/>
            <rFont val="Tahoma"/>
            <family val="2"/>
          </rPr>
          <t xml:space="preserve">Open and close each session with a message. </t>
        </r>
        <r>
          <rPr>
            <sz val="9"/>
            <color indexed="81"/>
            <rFont val="Tahoma"/>
            <family val="2"/>
          </rPr>
          <t xml:space="preserve"> Interview a sports psychologist or find some sports psychology tips (perhaps on motivation, teamwork, or perseverance) to inspire your athletes. Incorporate these tips into the opening and closing of each of your sessions. You might even get creative with visuals and music or by singing an inspirational song.</t>
        </r>
      </text>
    </comment>
    <comment ref="C41" authorId="0" shapeId="0" xr:uid="{00000000-0006-0000-0500-000035000000}">
      <text>
        <r>
          <rPr>
            <b/>
            <sz val="9"/>
            <color indexed="81"/>
            <rFont val="Tahoma"/>
            <family val="2"/>
          </rPr>
          <t xml:space="preserve">Put your plan into action - and revise it, if necessary </t>
        </r>
        <r>
          <rPr>
            <sz val="9"/>
            <color indexed="81"/>
            <rFont val="Tahoma"/>
            <family val="2"/>
          </rPr>
          <t xml:space="preserve">How's the time to start your sessions. At some point during your four weeks of coaching, get some feedback to help you assess and improve your coaching plan. </t>
        </r>
      </text>
    </comment>
    <comment ref="C42" authorId="1" shapeId="0" xr:uid="{00000000-0006-0000-0500-000036000000}">
      <text>
        <r>
          <rPr>
            <b/>
            <sz val="9"/>
            <color indexed="81"/>
            <rFont val="Tahoma"/>
            <family val="2"/>
          </rPr>
          <t>Add a morale-boosting time-out.</t>
        </r>
        <r>
          <rPr>
            <sz val="9"/>
            <color indexed="81"/>
            <rFont val="Tahoma"/>
            <family val="2"/>
          </rPr>
          <t xml:space="preserve"> Find a place outside your practice sessions where you and your team can talk. It might be a coffeehouse, a picnic table in the shade, or in front of a fire on a cold afternoon. Get your athletes together to ask questions, to inspire discussion about sportsmanship and goals, and to review how your sessions are going.</t>
        </r>
      </text>
    </comment>
    <comment ref="C43" authorId="1" shapeId="0" xr:uid="{00000000-0006-0000-0500-000037000000}">
      <text>
        <r>
          <rPr>
            <b/>
            <sz val="9"/>
            <color indexed="81"/>
            <rFont val="Tahoma"/>
            <family val="2"/>
          </rPr>
          <t>Ask your players to coach you!</t>
        </r>
        <r>
          <rPr>
            <sz val="9"/>
            <color indexed="81"/>
            <rFont val="Tahoma"/>
            <family val="2"/>
          </rPr>
          <t xml:space="preserve"> Discuss with your athletes, as a group or individually, how you're doing as a coach. What have they loved about your sessions, and what suggestions for improvement do they have for you? You might design a questionnaire, and then discuss their answers to lead the conversation.</t>
        </r>
      </text>
    </comment>
    <comment ref="C44" authorId="1" shapeId="0" xr:uid="{00000000-0006-0000-0500-000038000000}">
      <text>
        <r>
          <rPr>
            <b/>
            <sz val="9"/>
            <color indexed="81"/>
            <rFont val="Tahoma"/>
            <family val="2"/>
          </rPr>
          <t>Bring in another coach to watch a session.</t>
        </r>
        <r>
          <rPr>
            <sz val="9"/>
            <color indexed="81"/>
            <rFont val="Tahoma"/>
            <family val="2"/>
          </rPr>
          <t xml:space="preserve"> You can do this in one of your initial sessions or when you feel more comfortable with your athletes and your routine. Ask for advice on the content of your sessions and your coaching style.
FOR MORE FUN: Ask the coach to co-run your sessions so the group gets double the feedback and double the fu</t>
        </r>
        <r>
          <rPr>
            <sz val="9"/>
            <color indexed="81"/>
            <rFont val="Arial"/>
            <family val="2"/>
          </rPr>
          <t>n!</t>
        </r>
      </text>
    </comment>
    <comment ref="C45" authorId="0" shapeId="0" xr:uid="{00000000-0006-0000-0500-000039000000}">
      <text>
        <r>
          <rPr>
            <b/>
            <sz val="9"/>
            <color indexed="81"/>
            <rFont val="Tahoma"/>
            <family val="2"/>
          </rPr>
          <t xml:space="preserve">Attend the big event, and make a final assessment </t>
        </r>
        <r>
          <rPr>
            <sz val="9"/>
            <color indexed="81"/>
            <rFont val="Tahoma"/>
            <family val="2"/>
          </rPr>
          <t>Be there at the final event - whether a game, tryout, race, or performance - to coach your athletes to success or to cheer them on! Review their goals, and take notes on their performance so you can offer specific feedback.</t>
        </r>
      </text>
    </comment>
    <comment ref="C46" authorId="1" shapeId="0" xr:uid="{00000000-0006-0000-0500-00003A000000}">
      <text>
        <r>
          <rPr>
            <sz val="9"/>
            <color indexed="81"/>
            <rFont val="Tahoma"/>
            <family val="2"/>
          </rPr>
          <t>post-training assessment. While there, ask each athlete to share two or three things they learned in your sessions. Find out if they think they met their goals, and if not, why. Tell them how you think they did and why you're proud of their accomplishments.</t>
        </r>
      </text>
    </comment>
    <comment ref="C47" authorId="1" shapeId="0" xr:uid="{00000000-0006-0000-0500-00003B000000}">
      <text>
        <r>
          <rPr>
            <sz val="9"/>
            <color indexed="81"/>
            <rFont val="Tahoma"/>
            <family val="2"/>
          </rPr>
          <t>Get everyone together for a post-event party. Over food and fun, discuss how it went. Focus on what goals were accomplished, and share encouragement for the future.</t>
        </r>
      </text>
    </comment>
    <comment ref="C48" authorId="1" shapeId="0" xr:uid="{00000000-0006-0000-0500-00003C000000}">
      <text>
        <r>
          <rPr>
            <sz val="9"/>
            <color indexed="81"/>
            <rFont val="Tahoma"/>
            <family val="2"/>
          </rPr>
          <t>You'll need a photo of each person in your group (you could take one at a practice session or during the final event). Review your final assessment and how far each person has come toward reaching their goals. Choose decoration, statistics, sayings or inspirational tidbits specific to each person.</t>
        </r>
      </text>
    </comment>
    <comment ref="C52" authorId="0" shapeId="0" xr:uid="{00000000-0006-0000-0500-00003D000000}">
      <text>
        <r>
          <rPr>
            <sz val="9"/>
            <color indexed="81"/>
            <rFont val="Tahoma"/>
            <family val="2"/>
          </rPr>
          <t xml:space="preserve">The first step in applying to college is figuring out where you might like to go. If you have a school-or group of schools-that you're interested in, you're already on your way. If not, that's just fine! You can start by looking online at </t>
        </r>
        <r>
          <rPr>
            <b/>
            <sz val="9"/>
            <color indexed="81"/>
            <rFont val="Tahoma"/>
            <family val="2"/>
          </rPr>
          <t>www.bigfuture.org</t>
        </r>
        <r>
          <rPr>
            <sz val="9"/>
            <color indexed="81"/>
            <rFont val="Tahoma"/>
            <family val="2"/>
          </rPr>
          <t>, where you can research for schools all over the country, find detailed information about each one, and build lists to help you compare schools. Talk to your parents or guardians about anything non-negotiable that will guide your search: maybe your future school needs to be close enough that you can live at home, or affiliated with your religion.
Choose at least three schools that interest you and meet your family's needs, and compare them in this step.</t>
        </r>
      </text>
    </comment>
    <comment ref="C53" authorId="1" shapeId="0" xr:uid="{00000000-0006-0000-0500-00003E000000}">
      <text>
        <r>
          <rPr>
            <b/>
            <sz val="9"/>
            <color indexed="81"/>
            <rFont val="Tahoma"/>
            <family val="2"/>
          </rPr>
          <t>Find your place.</t>
        </r>
        <r>
          <rPr>
            <sz val="9"/>
            <color indexed="81"/>
            <rFont val="Tahoma"/>
            <family val="2"/>
          </rPr>
          <t xml:space="preserve"> The location of a school plays a big part in the experience you'd have there. Do you plan to live at home while you attend your school, or go home on weekends? Do you want to be in a major city, or do crowds stress you out? Do you </t>
        </r>
        <r>
          <rPr>
            <i/>
            <sz val="9"/>
            <color indexed="81"/>
            <rFont val="Tahoma"/>
            <family val="2"/>
          </rPr>
          <t>love</t>
        </r>
        <r>
          <rPr>
            <sz val="9"/>
            <color indexed="81"/>
            <rFont val="Tahoma"/>
            <family val="2"/>
          </rPr>
          <t xml:space="preserve"> warm weather? Look into the places that are home to your chosen schools and compare them. Think about the cost of living, entertainment options, and access to public transportation. Talk about your findings with family and friends or see the schools in person to help narrow down your choices, if possible.
</t>
        </r>
      </text>
    </comment>
    <comment ref="C54" authorId="1" shapeId="0" xr:uid="{00000000-0006-0000-0500-00003F000000}">
      <text>
        <r>
          <rPr>
            <b/>
            <sz val="9"/>
            <color indexed="81"/>
            <rFont val="Tahoma"/>
            <family val="2"/>
          </rPr>
          <t>Investigate your interests.</t>
        </r>
        <r>
          <rPr>
            <sz val="9"/>
            <color indexed="81"/>
            <rFont val="Tahoma"/>
            <family val="2"/>
          </rPr>
          <t xml:space="preserve"> Yes, you're going to college to further your education-but you want to have fun, too! Activities and groups will help you get plugged into college life and make new friends. Are you an athlete? Passionate about politics? Do you want to join a sorority? Sing in an a capella group? Research the activities and groups offered by your chosen schools and compare them. Talk about your findings with family and friends or see the schools in person to help narrow down your choices, if possible.</t>
        </r>
      </text>
    </comment>
    <comment ref="C55" authorId="1" shapeId="0" xr:uid="{00000000-0006-0000-0500-000040000000}">
      <text>
        <r>
          <rPr>
            <b/>
            <sz val="9"/>
            <color indexed="81"/>
            <rFont val="Tahoma"/>
            <family val="2"/>
          </rPr>
          <t>Compare your program.</t>
        </r>
        <r>
          <rPr>
            <sz val="9"/>
            <color indexed="81"/>
            <rFont val="Tahoma"/>
            <family val="2"/>
          </rPr>
          <t xml:space="preserve"> Many people start college without any idea of what subject they'd like to specialize in. (And many change their minds along the way!) That's totally fine-college is all about self-discovery. But if you're passionate about a particular subject or career path, you'll want to make sure your college can guide you to your goals. Research your potential focus of study at your chosen schools, and compare the options. Is the school known for having a solid program in your field? What kinds of classes are offered? Are there student clubs or groups (Computer Science Club, Pre-Law Society)? Talk about your findings with family and friends or see the schools in person to help narrow down your choices, if possible.</t>
        </r>
      </text>
    </comment>
    <comment ref="C56" authorId="0" shapeId="0" xr:uid="{00000000-0006-0000-0500-000041000000}">
      <text>
        <r>
          <rPr>
            <sz val="9"/>
            <color indexed="81"/>
            <rFont val="Tahoma"/>
            <family val="2"/>
          </rPr>
          <t>Each college and university has its own process for accepting students. In addition to the application, many schools ask for specific test scores (such as the SAT or ACT), personal essays, and face-to-face interviews. Get prepared for the college admission process in this step.</t>
        </r>
      </text>
    </comment>
    <comment ref="C57" authorId="1" shapeId="0" xr:uid="{00000000-0006-0000-0500-000042000000}">
      <text>
        <r>
          <rPr>
            <b/>
            <sz val="9"/>
            <color indexed="81"/>
            <rFont val="Tahoma"/>
            <family val="2"/>
          </rPr>
          <t>Apply yourself.</t>
        </r>
        <r>
          <rPr>
            <sz val="9"/>
            <color indexed="81"/>
            <rFont val="Tahoma"/>
            <family val="2"/>
          </rPr>
          <t xml:space="preserve"> The first step in the application process is the application itself! College applications can look overwhelming, but don't be intimidated. Look at the application for one of the schools you're interested in, and practice filling it out. (Alternatively, you may be able to use the Common Application for multiple schools-go online to read about it and see if it's used by the schools you're interested in.) Have a guidance counselor, teacher, or another adult review your practice application and give you suggestions for improvement before you fill out the final draft.</t>
        </r>
      </text>
    </comment>
    <comment ref="C58" authorId="1" shapeId="0" xr:uid="{00000000-0006-0000-0500-000043000000}">
      <text>
        <r>
          <rPr>
            <b/>
            <sz val="9"/>
            <color indexed="81"/>
            <rFont val="Tahoma"/>
            <family val="2"/>
          </rPr>
          <t>Do your best on the test.</t>
        </r>
        <r>
          <rPr>
            <sz val="9"/>
            <color indexed="81"/>
            <rFont val="Tahoma"/>
            <family val="2"/>
          </rPr>
          <t xml:space="preserve"> If you've been dreading the SAT or ACT, now's the time to face your fears. How do you improve your test-taking skills? </t>
        </r>
        <r>
          <rPr>
            <i/>
            <sz val="9"/>
            <color indexed="81"/>
            <rFont val="Tahoma"/>
            <family val="2"/>
          </rPr>
          <t>Practice</t>
        </r>
        <r>
          <rPr>
            <sz val="9"/>
            <color indexed="81"/>
            <rFont val="Tahoma"/>
            <family val="2"/>
          </rPr>
          <t>. There are lots of practice methods available: you can check out a book from the library, take online practice tests, sign up for a prep class, or work with a tutor. Whichever method (or methods) you choose, keep working at it until you see improvement in your results.</t>
        </r>
      </text>
    </comment>
    <comment ref="C59" authorId="1" shapeId="0" xr:uid="{00000000-0006-0000-0500-000044000000}">
      <text>
        <r>
          <rPr>
            <b/>
            <sz val="9"/>
            <color indexed="81"/>
            <rFont val="Tahoma"/>
            <family val="2"/>
          </rPr>
          <t>Share your story.</t>
        </r>
        <r>
          <rPr>
            <sz val="9"/>
            <color indexed="81"/>
            <rFont val="Tahoma"/>
            <family val="2"/>
          </rPr>
          <t xml:space="preserve"> Colleges and universities want to see more than just a list of grades and activities-they're interested in who you are as a person. Admission essays and interviews give you the chance to show your best self: you can share what makes you stand out from the crowd, why you'd be a good fit for a particular school, and how your personal experiences have made you who are today. Sharpen your storytelling skills by taking part in a mock interview with a friend or family member-you can find sample questions online-or writing a first draft of an application essay to share with a teacher, guidance counselor, or another adult.</t>
        </r>
      </text>
    </comment>
    <comment ref="C60" authorId="0" shapeId="0" xr:uid="{00000000-0006-0000-0500-000045000000}">
      <text>
        <r>
          <rPr>
            <sz val="9"/>
            <color indexed="81"/>
            <rFont val="Tahoma"/>
            <family val="2"/>
          </rPr>
          <t>Higher education is exciting and beneficial in many ways, but it can also be very expensive. The full "sticker price "of a four-year college or university, whether public or private, is out of reach for many, many families in the United States. The good news is that some schools cost less than others-and there are ways to save money and help pay for tuition and other expenses. In this step, look into the cost of higher education and find out how you might receive financial assistance.</t>
        </r>
      </text>
    </comment>
    <comment ref="C61" authorId="1" shapeId="0" xr:uid="{00000000-0006-0000-0500-000046000000}">
      <text>
        <r>
          <rPr>
            <b/>
            <sz val="9"/>
            <color indexed="81"/>
            <rFont val="Tahoma"/>
            <family val="2"/>
          </rPr>
          <t>Research in-state and out-of-state tuition costs.</t>
        </r>
        <r>
          <rPr>
            <sz val="9"/>
            <color indexed="81"/>
            <rFont val="Tahoma"/>
            <family val="2"/>
          </rPr>
          <t xml:space="preserve"> If you've just started thinking about the cost of your college education, you may not have compared the expenses between in-state and out-of-state schools. The base tuition cost for state school in the state where you are a resident, and one state school in a different state. Compare the base tuition costs of each, and think about how you might be able to save money while attending both out-of-state and in-state schools. Talk about your findings with your family or guidance counselor.</t>
        </r>
      </text>
    </comment>
    <comment ref="C62" authorId="1" shapeId="0" xr:uid="{00000000-0006-0000-0500-000047000000}">
      <text>
        <r>
          <rPr>
            <b/>
            <sz val="9"/>
            <color indexed="81"/>
            <rFont val="Tahoma"/>
            <family val="2"/>
          </rPr>
          <t>Find out about scholarships.</t>
        </r>
        <r>
          <rPr>
            <sz val="9"/>
            <color indexed="81"/>
            <rFont val="Tahoma"/>
            <family val="2"/>
          </rPr>
          <t xml:space="preserve"> The cost of a college education can look overwhelming at first-but there are many options available for financial assistance, including scholarships. Are you highly ranked in your class? Are you an athlete? Are you the daughter of a veteran? Can you make a prom dress out of duct tape? (Seriously-look it up!) There are special scholarship opportunities available just for Girl Scouts, too. Visit </t>
        </r>
        <r>
          <rPr>
            <b/>
            <sz val="9"/>
            <color indexed="81"/>
            <rFont val="Tahoma"/>
            <family val="2"/>
          </rPr>
          <t>www.girlscouts.org/en/our-program/scholarships.html</t>
        </r>
        <r>
          <rPr>
            <sz val="9"/>
            <color indexed="81"/>
            <rFont val="Tahoma"/>
            <family val="2"/>
          </rPr>
          <t xml:space="preserve"> to see the latest offerings, and be sure to check with your local council as well. There are many other websites where you can search for different types of scholarships, too. Once you've researched your options, apply for at least one scholarship. Have a family member, teacher, or guidance counselor look over your application before you submit it.</t>
        </r>
      </text>
    </comment>
    <comment ref="C63" authorId="1" shapeId="0" xr:uid="{00000000-0006-0000-0500-000048000000}">
      <text>
        <r>
          <rPr>
            <b/>
            <sz val="9"/>
            <color indexed="81"/>
            <rFont val="Tahoma"/>
            <family val="2"/>
          </rPr>
          <t>Compare the costs of public, private, and junior college.</t>
        </r>
        <r>
          <rPr>
            <sz val="9"/>
            <color indexed="81"/>
            <rFont val="Tahoma"/>
            <family val="2"/>
          </rPr>
          <t xml:space="preserve"> People often assume that public schools are cheaper than private schools, but sometimes-depending on the location and financial aid received-they're similarly priced. Junior college (also called community college) can also be a great way to further your education at a significantly reduced cost. Choose the subject or career path you're most interested in and compare the cost of pursuing it at a public institution, private institution, and a junior college. Share your findings with your family, a teacher, or a guidance counselor to get their feedback.</t>
        </r>
      </text>
    </comment>
    <comment ref="C64" authorId="0" shapeId="0" xr:uid="{00000000-0006-0000-0500-000049000000}">
      <text>
        <r>
          <rPr>
            <sz val="9"/>
            <color indexed="81"/>
            <rFont val="Tahoma"/>
            <family val="2"/>
          </rPr>
          <t>Maybe you're an honor student who always prioritizes studying over fun, or maybe you have some room for growth in the study habits department. Either way, you'll be starting with a fresh academic slate on your first day of college, and the changes in your environment can challenge you in unexpected ways.</t>
        </r>
      </text>
    </comment>
    <comment ref="C65" authorId="1" shapeId="0" xr:uid="{00000000-0006-0000-0500-00004A000000}">
      <text>
        <r>
          <rPr>
            <b/>
            <sz val="9"/>
            <color indexed="81"/>
            <rFont val="Tahoma"/>
            <family val="2"/>
          </rPr>
          <t>Study, buddy.</t>
        </r>
        <r>
          <rPr>
            <sz val="9"/>
            <color indexed="81"/>
            <rFont val="Tahoma"/>
            <family val="2"/>
          </rPr>
          <t xml:space="preserve"> College courses can be quite different form high school courses. Your classes might be much larger than you're used to, and subjects that you found easy in high school may be more challenging at the college level. How do you face those challenges? Study! Make a plan for when, where, and how you will study at college. Start by looking at potential study locations at one of the schools you're interested in, keeping in mind how you like to study. Visit them in person, if possible. Do you prefer quiet or do you like to study to music? Public or private spaces? If you'll have a roommate, how will that affect your habits? If you'll be living at home, how will you step up your game to meet the increased time and effort you'll need to put in? Talk to your family members, teachers, or guidance counselor about their tips for studying in college, and share your thoughts with them.</t>
        </r>
      </text>
    </comment>
    <comment ref="C66" authorId="1" shapeId="0" xr:uid="{00000000-0006-0000-0500-00004B000000}">
      <text>
        <r>
          <rPr>
            <b/>
            <sz val="9"/>
            <color indexed="81"/>
            <rFont val="Tahoma"/>
            <family val="2"/>
          </rPr>
          <t>Plan for academic integrity.</t>
        </r>
        <r>
          <rPr>
            <sz val="9"/>
            <color indexed="81"/>
            <rFont val="Tahoma"/>
            <family val="2"/>
          </rPr>
          <t xml:space="preserve"> As a Girl Scout, you know all about being "honest and fair." However, college academic demands and deadlines may tempt even the most honest student to cut corners. Academic integrity means </t>
        </r>
        <r>
          <rPr>
            <i/>
            <sz val="9"/>
            <color indexed="81"/>
            <rFont val="Tahoma"/>
            <family val="2"/>
          </rPr>
          <t>never</t>
        </r>
        <r>
          <rPr>
            <sz val="9"/>
            <color indexed="81"/>
            <rFont val="Tahoma"/>
            <family val="2"/>
          </rPr>
          <t xml:space="preserve"> plagiarizing, chating, or misquoting information. Colleges and universitites take this very seriously. Choose one of the schools you're interested in and review their Academic Integrity Code (some schools may use a slightly different name, such as Academic Honor Code). Talk about what you've read with a teacher, guidance counselor, or another adult. Was any of the information new or surprising to you? How would you handle it if you saw a fellow student - or new friend - going against the code of your new school?</t>
        </r>
      </text>
    </comment>
    <comment ref="C67" authorId="1" shapeId="0" xr:uid="{00000000-0006-0000-0500-00004C000000}">
      <text>
        <r>
          <rPr>
            <b/>
            <sz val="9"/>
            <color indexed="81"/>
            <rFont val="Tahoma"/>
            <family val="2"/>
          </rPr>
          <t>Prevent procrastination.</t>
        </r>
        <r>
          <rPr>
            <sz val="9"/>
            <color indexed="81"/>
            <rFont val="Tahoma"/>
            <family val="2"/>
          </rPr>
          <t xml:space="preserve"> We've all been there: one more hit of the snooze button, one more episode of that amazing TV show, my paper's not due until Friday, so I'll just pull an all-nighter later this week…Procrastination can take many forms. When you put off assignments or studying, it almost always adds to your stress level and reduces the quality of the final product. Reseach techniques for fighting procrastination, either online or in books you can take out from the library. (Just make sure you're not doing it when you should be doing something else!) Try a few different techniques until you find what works best for you. Talk about your findings with a family member, teacher, or guidance counselor, and get their input. How do they address procrastination in their own lives?</t>
        </r>
      </text>
    </comment>
    <comment ref="C68" authorId="0" shapeId="0" xr:uid="{00000000-0006-0000-0500-00004D000000}">
      <text>
        <r>
          <rPr>
            <sz val="9"/>
            <color indexed="81"/>
            <rFont val="Tahoma"/>
            <family val="2"/>
          </rPr>
          <t xml:space="preserve">When you start college, you'll take your first step into an independent adult life. You'll be juggling classes, homework, friends, family, finances, and extracurricular activities. It can be challenging to balance it all and still find time to </t>
        </r>
        <r>
          <rPr>
            <i/>
            <sz val="9"/>
            <color indexed="81"/>
            <rFont val="Tahoma"/>
            <family val="2"/>
          </rPr>
          <t>breathe</t>
        </r>
        <r>
          <rPr>
            <sz val="9"/>
            <color indexed="81"/>
            <rFont val="Tahoma"/>
            <family val="2"/>
          </rPr>
          <t>- but you've got this!</t>
        </r>
      </text>
    </comment>
    <comment ref="C69" authorId="1" shapeId="0" xr:uid="{00000000-0006-0000-0500-00004E000000}">
      <text>
        <r>
          <rPr>
            <b/>
            <sz val="9"/>
            <color indexed="81"/>
            <rFont val="Tahoma"/>
            <family val="2"/>
          </rPr>
          <t>Be a self-starter.</t>
        </r>
        <r>
          <rPr>
            <sz val="9"/>
            <color indexed="81"/>
            <rFont val="Tahoma"/>
            <family val="2"/>
          </rPr>
          <t xml:space="preserve"> In high school, you may have a block schedule or the same classes each day. Your teachers may push you to turn in your assignemnts on time. In college, you may have a class as little as once a week. And your teacher may not even know your name, let alone ask where your homework is! It's all up to you - and some students can struggle to stay motivated. Plan to succeed by creating a practice calendar. Look at a traditional freshman student course load at one of the colleges or universities you're interested in. Then create a mock calendar for yourself. Schedule in study time, meals, rest, and personal things that are important to you (like exercise, phone calls home, or that one TV show you </t>
        </r>
        <r>
          <rPr>
            <i/>
            <sz val="9"/>
            <color indexed="81"/>
            <rFont val="Tahoma"/>
            <family val="2"/>
          </rPr>
          <t>can't</t>
        </r>
        <r>
          <rPr>
            <sz val="9"/>
            <color indexed="81"/>
            <rFont val="Tahoma"/>
            <family val="2"/>
          </rPr>
          <t xml:space="preserve"> miss). If you'll have a job on top of classes, be sure to include it, too. Then go over your calendar with your family, a teacher, or your guidance counselor to see what they think.</t>
        </r>
      </text>
    </comment>
    <comment ref="C70" authorId="1" shapeId="0" xr:uid="{00000000-0006-0000-0500-00004F000000}">
      <text>
        <r>
          <rPr>
            <b/>
            <sz val="9"/>
            <color indexed="81"/>
            <rFont val="Tahoma"/>
            <family val="2"/>
          </rPr>
          <t>Balance school and socializing.</t>
        </r>
        <r>
          <rPr>
            <sz val="9"/>
            <color indexed="81"/>
            <rFont val="Tahoma"/>
            <family val="2"/>
          </rPr>
          <t xml:space="preserve"> You're going to make a lot of new friends in college-and it's going to be so much fun. If you're living on campus, you're not going to have any adults saying it's time to go to bed, go to class, or write a paper. That means it's all up to </t>
        </r>
        <r>
          <rPr>
            <i/>
            <sz val="9"/>
            <color indexed="81"/>
            <rFont val="Tahoma"/>
            <family val="2"/>
          </rPr>
          <t>you</t>
        </r>
        <r>
          <rPr>
            <sz val="9"/>
            <color indexed="81"/>
            <rFont val="Tahoma"/>
            <family val="2"/>
          </rPr>
          <t xml:space="preserve"> to find a balance between spending time with your new friends and getting your work done. Talk to a current college student and ask how she balances her social life with schoolwork, then come up with your own plan. Discuss your plan with your closest friends, and see if they have other suggestions-remember, you'll want to carve out time for old friends, too!</t>
        </r>
      </text>
    </comment>
    <comment ref="C71" authorId="1" shapeId="0" xr:uid="{00000000-0006-0000-0500-000050000000}">
      <text>
        <r>
          <rPr>
            <b/>
            <sz val="9"/>
            <color indexed="81"/>
            <rFont val="Tahoma"/>
            <family val="2"/>
          </rPr>
          <t>Manage stress.</t>
        </r>
        <r>
          <rPr>
            <sz val="9"/>
            <color indexed="81"/>
            <rFont val="Tahoma"/>
            <family val="2"/>
          </rPr>
          <t xml:space="preserve"> College can be a lot of fun, but it can be stressful, too. Academic pressure may feel more intense when it's layered on top of a poor diet, lack of sleep, or homesickness. Along with at least one of your fiends, pay attention to your stress level over the course of several weeks, and take notes about it. When do you feel the most stressed? Do you notice a difference when you're tired or hungry, or when you've been looking at a screen for a long time? Does exercise make a difference? Caffeine? Do your hormones seem to factor in? Try at least three different healthy ways to prevent stress before you feel it, or push back against it when you do. Compare your ideas and results with your friends, and talk about what worked best. Then talk about times when you think you may feel stressed or anxious at college - maybe finals, writing papers, meeting your new roommate for the first time - and how you will manage it in a healthy way.</t>
        </r>
      </text>
    </comment>
    <comment ref="C75" authorId="0" shapeId="0" xr:uid="{0542C5CC-9CC6-4E46-AB18-D1908A4E8497}">
      <text>
        <r>
          <rPr>
            <b/>
            <sz val="9"/>
            <color indexed="81"/>
            <rFont val="Tahoma"/>
            <family val="2"/>
          </rPr>
          <t>Find out about local government.</t>
        </r>
        <r>
          <rPr>
            <sz val="9"/>
            <color indexed="81"/>
            <rFont val="Tahoma"/>
            <family val="2"/>
          </rPr>
          <t xml:space="preserve"> Have you ever looked at voting data from local elections? In most cases, turnout is very low - but some very important decisions are made at the local level of government. Get to know yours in this step.</t>
        </r>
      </text>
    </comment>
    <comment ref="C76" authorId="0" shapeId="0" xr:uid="{05A10B27-822E-4FE9-99D6-8F26B740FD52}">
      <text>
        <r>
          <rPr>
            <b/>
            <sz val="9"/>
            <color indexed="81"/>
            <rFont val="Tahoma"/>
            <family val="2"/>
          </rPr>
          <t>Visit your town hall or mayor’s office:</t>
        </r>
        <r>
          <rPr>
            <sz val="9"/>
            <color indexed="81"/>
            <rFont val="Tahoma"/>
            <family val="2"/>
          </rPr>
          <t xml:space="preserve"> Take a field trip to their local town office, city hall, or mayor's office to learn more about local government. Talk about local government and local elections. </t>
        </r>
      </text>
    </comment>
    <comment ref="C77" authorId="0" shapeId="0" xr:uid="{298C9DA0-6713-4071-8604-94F5BC2EBE31}">
      <text>
        <r>
          <rPr>
            <b/>
            <sz val="9"/>
            <color indexed="81"/>
            <rFont val="Tahoma"/>
            <family val="2"/>
          </rPr>
          <t>Talk to an expert:</t>
        </r>
        <r>
          <rPr>
            <sz val="9"/>
            <color indexed="81"/>
            <rFont val="Tahoma"/>
            <family val="2"/>
          </rPr>
          <t xml:space="preserve"> Talk to an expert (elected official, teacher, lawyer, judge) who can explain some of the jobs that are done in  local government and talk about local elections. </t>
        </r>
      </text>
    </comment>
    <comment ref="C78" authorId="0" shapeId="0" xr:uid="{2E9EAB17-AF89-4320-9280-E350045E9793}">
      <text>
        <r>
          <rPr>
            <b/>
            <sz val="9"/>
            <color indexed="81"/>
            <rFont val="Tahoma"/>
            <family val="2"/>
          </rPr>
          <t>Go to a city or townhall meeting:</t>
        </r>
        <r>
          <rPr>
            <sz val="9"/>
            <color indexed="81"/>
            <rFont val="Tahoma"/>
            <family val="2"/>
          </rPr>
          <t xml:space="preserve"> Discuss what issues or questions are going to be voted on and have them decide how they'd vote if they could. If possible, attend a meeting when the public is given time to speak, and have girls share their thoughts. After the meeting, talk about what they saw and answer any questions they may have.
</t>
        </r>
      </text>
    </comment>
    <comment ref="C79" authorId="0" shapeId="0" xr:uid="{85B663A0-5F57-4984-BF2A-2E741353D3F7}">
      <text>
        <r>
          <rPr>
            <b/>
            <sz val="9"/>
            <color indexed="81"/>
            <rFont val="Tahoma"/>
            <family val="2"/>
          </rPr>
          <t xml:space="preserve">Find out about state government. </t>
        </r>
        <r>
          <rPr>
            <sz val="9"/>
            <color indexed="81"/>
            <rFont val="Tahoma"/>
            <family val="2"/>
          </rPr>
          <t>State governments and the United Stated government are all made up of three parts, or branches. The names of the three branches are legislative, executive, and judicial. Before doing the rest of the steps in this badge, read “Three Branches of Government” at the bottom of this page.</t>
        </r>
      </text>
    </comment>
    <comment ref="C80" authorId="0" shapeId="0" xr:uid="{ECA13818-50C8-4F65-821E-FECF214C362F}">
      <text>
        <r>
          <rPr>
            <b/>
            <sz val="9"/>
            <color indexed="81"/>
            <rFont val="Tahoma"/>
            <family val="2"/>
          </rPr>
          <t>Visit your State Capitol building:</t>
        </r>
        <r>
          <rPr>
            <sz val="9"/>
            <color indexed="81"/>
            <rFont val="Tahoma"/>
            <family val="2"/>
          </rPr>
          <t xml:space="preserve"> Take a trip to the State Capitol building. Discuss state government: it has 3 branches, just like the federal government. If you've set up time for them to talk with someone, talk about who that person is and what kinds of questions they might want to ask. Give girls time to write down their questions in advance.</t>
        </r>
      </text>
    </comment>
    <comment ref="C81" authorId="0" shapeId="0" xr:uid="{61EB671C-BDCB-4ED7-A7F3-C3F6D882A9B0}">
      <text>
        <r>
          <rPr>
            <b/>
            <sz val="9"/>
            <color indexed="81"/>
            <rFont val="Tahoma"/>
            <family val="2"/>
          </rPr>
          <t>Explore two sides:</t>
        </r>
        <r>
          <rPr>
            <sz val="9"/>
            <color indexed="81"/>
            <rFont val="Tahoma"/>
            <family val="2"/>
          </rPr>
          <t xml:space="preserve"> Research a contentious issue from a recent--or upcoming--election in your state, then debate the issue from both sides.</t>
        </r>
      </text>
    </comment>
    <comment ref="C82" authorId="0" shapeId="0" xr:uid="{870E599A-82E5-443A-BCAC-09129BB9D5FB}">
      <text>
        <r>
          <rPr>
            <b/>
            <sz val="9"/>
            <color indexed="81"/>
            <rFont val="Tahoma"/>
            <family val="2"/>
          </rPr>
          <t>Compare your governments:</t>
        </r>
        <r>
          <rPr>
            <sz val="9"/>
            <color indexed="81"/>
            <rFont val="Tahoma"/>
            <family val="2"/>
          </rPr>
          <t xml:space="preserve"> Research your state government and how it is run and compare it to the federal government. How are they alike? How are they different? </t>
        </r>
      </text>
    </comment>
    <comment ref="C83" authorId="0" shapeId="0" xr:uid="{CF4F5F40-E7F0-42F0-A143-0A5DE1D4AAF7}">
      <text>
        <r>
          <rPr>
            <b/>
            <sz val="9"/>
            <color indexed="81"/>
            <rFont val="Tahoma"/>
            <family val="2"/>
          </rPr>
          <t xml:space="preserve">Find out about the federal legislative branch. </t>
        </r>
        <r>
          <rPr>
            <sz val="9"/>
            <color indexed="81"/>
            <rFont val="Tahoma"/>
            <family val="2"/>
          </rPr>
          <t>The legislative branch, or Congress, is the branch of the United States government that creates laws. Two groups make up Congress: the House of Representatives and the Senate. Find out more about the legislative branch in this step.</t>
        </r>
      </text>
    </comment>
    <comment ref="C84" authorId="0" shapeId="0" xr:uid="{7353DB2E-5F41-4B10-A0EC-AAEE206CA7FA}">
      <text>
        <r>
          <rPr>
            <b/>
            <sz val="9"/>
            <color indexed="81"/>
            <rFont val="Tahoma"/>
            <family val="2"/>
          </rPr>
          <t>Write a letter:</t>
        </r>
        <r>
          <rPr>
            <sz val="9"/>
            <color indexed="81"/>
            <rFont val="Tahoma"/>
            <family val="2"/>
          </rPr>
          <t xml:space="preserve"> Write a letter, either individually or as a group, to a federal senator or representative from your state about an issue that matters to you. Detail why the issue is important and what action they’d like to see from them.</t>
        </r>
      </text>
    </comment>
    <comment ref="C85" authorId="0" shapeId="0" xr:uid="{954759EF-CD63-40DB-A4DA-B605872C6C30}">
      <text>
        <r>
          <rPr>
            <b/>
            <sz val="9"/>
            <color indexed="81"/>
            <rFont val="Tahoma"/>
            <family val="2"/>
          </rPr>
          <t>Dive into Gerrymandering:</t>
        </r>
        <r>
          <rPr>
            <sz val="9"/>
            <color indexed="81"/>
            <rFont val="Tahoma"/>
            <family val="2"/>
          </rPr>
          <t xml:space="preserve"> Research gerrymandering and learn about some of the solutions that have been proposed. What is they history of gerrymandering? Do you see examples in your state? Research some of the solutions that have been proposed – and maybe come up with your own! Talk about your findings. </t>
        </r>
      </text>
    </comment>
    <comment ref="C86" authorId="0" shapeId="0" xr:uid="{EC80165E-9754-4FB6-B093-FF84F7CE49C4}">
      <text>
        <r>
          <rPr>
            <b/>
            <sz val="9"/>
            <color indexed="81"/>
            <rFont val="Tahoma"/>
            <family val="2"/>
          </rPr>
          <t>Visit a US Representative or Senator:</t>
        </r>
        <r>
          <rPr>
            <sz val="9"/>
            <color indexed="81"/>
            <rFont val="Tahoma"/>
            <family val="2"/>
          </rPr>
          <t xml:space="preserve">  take a field trip to Washington, D.C., to meet one of your federal representatives. (If a trip to Washington is not possible, set up an appointment with their local state office instead.) If you're talking with someone or take a tour, think about logistics and any questions you might want to ask.</t>
        </r>
      </text>
    </comment>
    <comment ref="C87" authorId="0" shapeId="0" xr:uid="{7DA59127-265A-423B-BDAA-C478F8C87722}">
      <text>
        <r>
          <rPr>
            <b/>
            <sz val="9"/>
            <color indexed="81"/>
            <rFont val="Tahoma"/>
            <family val="2"/>
          </rPr>
          <t>Find out about the federal executive branch.</t>
        </r>
        <r>
          <rPr>
            <sz val="9"/>
            <color indexed="81"/>
            <rFont val="Tahoma"/>
            <family val="2"/>
          </rPr>
          <t xml:space="preserve"> The head of the executive branch of the United States government is the president. The vice president and cabinet members are also part of this branch. (The president chooses members of their cabinet, or advisors; they are approved by the Senate.) Find out more about the executive branch in this step. </t>
        </r>
      </text>
    </comment>
    <comment ref="C88" authorId="0" shapeId="0" xr:uid="{9F2EF766-256D-42AA-8CFD-34051E63AA25}">
      <text>
        <r>
          <rPr>
            <b/>
            <sz val="9"/>
            <color indexed="81"/>
            <rFont val="Tahoma"/>
            <family val="2"/>
          </rPr>
          <t>Encourage voting:</t>
        </r>
        <r>
          <rPr>
            <sz val="9"/>
            <color indexed="81"/>
            <rFont val="Tahoma"/>
            <family val="2"/>
          </rPr>
          <t xml:space="preserve"> Look into voter turnout for the last presidential election and think about ways to increase it for future elections. Research turnout rates in your state and the rest of the country for the last presidential election. Did most adult citizens cast a vote? Research potential options for increasing voter turnout. Make a plan for taking part in at least one of those options. </t>
        </r>
      </text>
    </comment>
    <comment ref="C89" authorId="0" shapeId="0" xr:uid="{2A9A9269-F27D-4B65-B53D-28ECC180F866}">
      <text>
        <r>
          <rPr>
            <b/>
            <sz val="9"/>
            <color indexed="81"/>
            <rFont val="Tahoma"/>
            <family val="2"/>
          </rPr>
          <t>Explore parties:</t>
        </r>
        <r>
          <rPr>
            <sz val="9"/>
            <color indexed="81"/>
            <rFont val="Tahoma"/>
            <family val="2"/>
          </rPr>
          <t xml:space="preserve"> Research political parties and think about which one aligns most closely with your values. Research the ideologies, including one or two third parties. Which aligns most closely with your values. </t>
        </r>
      </text>
    </comment>
    <comment ref="C90" authorId="0" shapeId="0" xr:uid="{EBAF63BA-4567-407C-9315-884CD257C33B}">
      <text>
        <r>
          <rPr>
            <b/>
            <sz val="9"/>
            <color indexed="81"/>
            <rFont val="Tahoma"/>
            <family val="2"/>
          </rPr>
          <t>Look into Lobbying:</t>
        </r>
        <r>
          <rPr>
            <sz val="9"/>
            <color indexed="81"/>
            <rFont val="Tahoma"/>
            <family val="2"/>
          </rPr>
          <t xml:space="preserve"> Research the role of lobbyists in the most recent presidential election. What is a lobbyist? What role did they have in the most recent presidential election? What influence do you think they had, and how do you feel about it? </t>
        </r>
      </text>
    </comment>
    <comment ref="C91" authorId="0" shapeId="0" xr:uid="{B0C86079-FCB1-4B07-9171-B11DCFEBE4A4}">
      <text>
        <r>
          <rPr>
            <b/>
            <sz val="9"/>
            <color indexed="81"/>
            <rFont val="Tahoma"/>
            <family val="2"/>
          </rPr>
          <t>Find out about the federal judicial branch.</t>
        </r>
        <r>
          <rPr>
            <sz val="9"/>
            <color indexed="81"/>
            <rFont val="Tahoma"/>
            <family val="2"/>
          </rPr>
          <t xml:space="preserve"> The judicial branch of the government is made up of courts and judges. The system ladders up to the highest court in the country, the Supreme Court. Take a closer look at the judicial branch in this step. </t>
        </r>
      </text>
    </comment>
    <comment ref="C92" authorId="0" shapeId="0" xr:uid="{A18AAE8D-B1AA-4865-A95E-1AA87FD8B119}">
      <text>
        <r>
          <rPr>
            <b/>
            <sz val="9"/>
            <color indexed="81"/>
            <rFont val="Tahoma"/>
            <family val="2"/>
          </rPr>
          <t>Judge a case:</t>
        </r>
        <r>
          <rPr>
            <sz val="9"/>
            <color indexed="81"/>
            <rFont val="Tahoma"/>
            <family val="2"/>
          </rPr>
          <t xml:space="preserve"> Research a Supreme Court case from history. Choose a Supreme Court case (it could be from many years ago, or something more recent) and find out everything you can about it keeping these questions in mind: what was the process to get to the Supreme Court, what was the decision, how close was the vote, and do you agree with the result? Talk about your findings. </t>
        </r>
      </text>
    </comment>
    <comment ref="C93" authorId="0" shapeId="0" xr:uid="{DD4374E2-9A3E-4AB8-8F6B-68BDCD4413E2}">
      <text>
        <r>
          <rPr>
            <b/>
            <sz val="9"/>
            <color indexed="81"/>
            <rFont val="Tahoma"/>
            <family val="2"/>
          </rPr>
          <t>Hold a mock trial:</t>
        </r>
        <r>
          <rPr>
            <sz val="9"/>
            <color indexed="81"/>
            <rFont val="Tahoma"/>
            <family val="2"/>
          </rPr>
          <t xml:space="preserve"> Research mock trials an either hold a quick mock trial or plan to spend more time on one in the future. Watch some informational videos on the mock trial process and dive in! Decide how much time you want to spend on a trial and hold a short mock trial in your meeting or try a longer one at a later time. If you do it later, make sure you have a plan!</t>
        </r>
      </text>
    </comment>
    <comment ref="C94" authorId="0" shapeId="0" xr:uid="{E39E4342-7AAA-4FED-B20C-7AD61030906C}">
      <text>
        <r>
          <rPr>
            <b/>
            <sz val="9"/>
            <color indexed="81"/>
            <rFont val="Tahoma"/>
            <family val="2"/>
          </rPr>
          <t>Go to court:</t>
        </r>
        <r>
          <rPr>
            <sz val="9"/>
            <color indexed="81"/>
            <rFont val="Tahoma"/>
            <family val="2"/>
          </rPr>
          <t xml:space="preserve"> Attend a session in court. After spending time viewing a court session, discuss what you saw and any questions you have. </t>
        </r>
      </text>
    </comment>
    <comment ref="C98" authorId="0" shapeId="0" xr:uid="{00000000-0006-0000-0500-000051000000}">
      <text>
        <r>
          <rPr>
            <b/>
            <sz val="9"/>
            <color indexed="81"/>
            <rFont val="Tahoma"/>
            <family val="2"/>
          </rPr>
          <t xml:space="preserve">Create your menu. </t>
        </r>
        <r>
          <rPr>
            <sz val="9"/>
            <color indexed="81"/>
            <rFont val="Tahoma"/>
            <family val="2"/>
          </rPr>
          <t>A cook becomes a chef by truly thinking about how every part of a meal works together. Good chefs balance heavy stews with simple salads, choose spices that taste great together, and even consider temperature - would guests like a cold dish between two hot ones?</t>
        </r>
      </text>
    </comment>
    <comment ref="C99" authorId="0" shapeId="0" xr:uid="{00000000-0006-0000-0500-000052000000}">
      <text>
        <r>
          <rPr>
            <b/>
            <sz val="9"/>
            <color indexed="81"/>
            <rFont val="Tahoma"/>
            <family val="2"/>
          </rPr>
          <t xml:space="preserve">Interview a caterer, event planner, chef, or restaurant owner. </t>
        </r>
        <r>
          <rPr>
            <sz val="9"/>
            <color indexed="81"/>
            <rFont val="Tahoma"/>
            <family val="2"/>
          </rPr>
          <t xml:space="preserve"> Ask how they plan an interesting, balanced, and nutritious menu. Collect at least three dinner menus from a variety of seasons or events, then study them to help you create an inspired menu of your own.</t>
        </r>
      </text>
    </comment>
    <comment ref="C100" authorId="0" shapeId="0" xr:uid="{00000000-0006-0000-0500-000053000000}">
      <text>
        <r>
          <rPr>
            <b/>
            <sz val="9"/>
            <color indexed="81"/>
            <rFont val="Tahoma"/>
            <family val="2"/>
          </rPr>
          <t>Collect recipes from cooking shows, websites, books, or magazines.</t>
        </r>
        <r>
          <rPr>
            <sz val="9"/>
            <color indexed="81"/>
            <rFont val="Tahoma"/>
            <family val="2"/>
          </rPr>
          <t xml:space="preserve"> Find five recipes each for appetizers, main courses, and desserts. Write them on index or recipe cards, then play around with different combinations until you find your favorite nutritious, flavorful menu.</t>
        </r>
      </text>
    </comment>
    <comment ref="C101" authorId="0" shapeId="0" xr:uid="{00000000-0006-0000-0500-000054000000}">
      <text>
        <r>
          <rPr>
            <b/>
            <sz val="9"/>
            <color indexed="81"/>
            <rFont val="Tahoma"/>
            <family val="2"/>
          </rPr>
          <t xml:space="preserve">Build a menu around your favorite ingredient. </t>
        </r>
        <r>
          <rPr>
            <sz val="9"/>
            <color indexed="81"/>
            <rFont val="Tahoma"/>
            <family val="2"/>
          </rPr>
          <t>Could you include maple in every dish - mixed greens with bacon-maple dressing, maple-glazed turkey with maple-nut-sprinkled mashed potatoes, and a salted maple apple pie for dessert? Look for a variety of recipes starring your ingredient, considering both sweet and savory possibilities.</t>
        </r>
      </text>
    </comment>
    <comment ref="C102" authorId="0" shapeId="0" xr:uid="{00000000-0006-0000-0500-000055000000}">
      <text>
        <r>
          <rPr>
            <b/>
            <sz val="9"/>
            <color indexed="81"/>
            <rFont val="Tahoma"/>
            <family val="2"/>
          </rPr>
          <t xml:space="preserve">Make a budget and shopping list </t>
        </r>
        <r>
          <rPr>
            <sz val="9"/>
            <color indexed="81"/>
            <rFont val="Tahoma"/>
            <family val="2"/>
          </rPr>
          <t>Figure out how much you can spend, then do one choice from below to help you shop accordingly. It's important to consider how many guests you'll be inviting!</t>
        </r>
      </text>
    </comment>
    <comment ref="C103" authorId="0" shapeId="0" xr:uid="{00000000-0006-0000-0500-000056000000}">
      <text>
        <r>
          <rPr>
            <b/>
            <sz val="9"/>
            <color indexed="81"/>
            <rFont val="Tahoma"/>
            <family val="2"/>
          </rPr>
          <t xml:space="preserve">Comparison shop. </t>
        </r>
        <r>
          <rPr>
            <sz val="9"/>
            <color indexed="81"/>
            <rFont val="Tahoma"/>
            <family val="2"/>
          </rPr>
          <t xml:space="preserve">Take your list of recipe ingredients to different stores, such as a regular supermarket, a specialty grocery, or a farmers' market. Record what each item costs, and compare your totals to find which place gives you the most overall value. Value can mean many things, including cost, taste, healthfulness, and the farmers or businesses you're supporting. </t>
        </r>
      </text>
    </comment>
    <comment ref="C104" authorId="0" shapeId="0" xr:uid="{00000000-0006-0000-0500-000057000000}">
      <text>
        <r>
          <rPr>
            <b/>
            <sz val="9"/>
            <color indexed="81"/>
            <rFont val="Tahoma"/>
            <family val="2"/>
          </rPr>
          <t xml:space="preserve">Consult with a professional chef or restaurant food buyer. </t>
        </r>
        <r>
          <rPr>
            <sz val="9"/>
            <color indexed="81"/>
            <rFont val="Tahoma"/>
            <family val="2"/>
          </rPr>
          <t xml:space="preserve"> Find out how they portion out servings, source their food, and put together budgets. Share your menu, and ask for recommendations of sourcing your ingredients. If possible, attend a meeting (or review an order) between your consultant and a supplier and see what insider knowledge you pick up.</t>
        </r>
      </text>
    </comment>
    <comment ref="C105" authorId="0" shapeId="0" xr:uid="{00000000-0006-0000-0500-000058000000}">
      <text>
        <r>
          <rPr>
            <b/>
            <sz val="9"/>
            <color indexed="81"/>
            <rFont val="Tahoma"/>
            <family val="2"/>
          </rPr>
          <t xml:space="preserve">Learn about alternative ways to shop. </t>
        </r>
        <r>
          <rPr>
            <sz val="9"/>
            <color indexed="81"/>
            <rFont val="Tahoma"/>
            <family val="2"/>
          </rPr>
          <t xml:space="preserve"> Compare prices for your ingredients online and at wholesale warehouses, then factor in extra costs (such as warehouse membership dues or shipping charges).</t>
        </r>
      </text>
    </comment>
    <comment ref="C106" authorId="0" shapeId="0" xr:uid="{00000000-0006-0000-0500-000059000000}">
      <text>
        <r>
          <rPr>
            <b/>
            <sz val="9"/>
            <color indexed="81"/>
            <rFont val="Tahoma"/>
            <family val="2"/>
          </rPr>
          <t xml:space="preserve">Practice timing your courses </t>
        </r>
        <r>
          <rPr>
            <sz val="9"/>
            <color indexed="81"/>
            <rFont val="Tahoma"/>
            <family val="2"/>
          </rPr>
          <t xml:space="preserve">A key element of a successful dinner party is when each dish comes out of the kitchen. Your goal is the keep from either rushing your guests or making them wait too long between courses. The timing can be tricky, because you don't want your food to get cold (or warm, if you're serving ice cream!), either. </t>
        </r>
      </text>
    </comment>
    <comment ref="C107" authorId="0" shapeId="0" xr:uid="{00000000-0006-0000-0500-00005A000000}">
      <text>
        <r>
          <rPr>
            <b/>
            <sz val="9"/>
            <color indexed="81"/>
            <rFont val="Tahoma"/>
            <family val="2"/>
          </rPr>
          <t xml:space="preserve">Get tips from food professionals. </t>
        </r>
        <r>
          <rPr>
            <sz val="9"/>
            <color indexed="81"/>
            <rFont val="Tahoma"/>
            <family val="2"/>
          </rPr>
          <t>Ask how they organize their kitchens and supplies. Make a Top Tips list, and refer to it as you look over your recipes.</t>
        </r>
      </text>
    </comment>
    <comment ref="C108" authorId="0" shapeId="0" xr:uid="{00000000-0006-0000-0500-00005B000000}">
      <text>
        <r>
          <rPr>
            <b/>
            <sz val="9"/>
            <color indexed="81"/>
            <rFont val="Tahoma"/>
            <family val="2"/>
          </rPr>
          <t xml:space="preserve">Make a menu timeline. </t>
        </r>
        <r>
          <rPr>
            <sz val="9"/>
            <color indexed="81"/>
            <rFont val="Tahoma"/>
            <family val="2"/>
          </rPr>
          <t xml:space="preserve">Check out the prep and cook times on your recipes, then create a timeline. Can you prep some dishes or parts of dishes before the party? Can you use the </t>
        </r>
        <r>
          <rPr>
            <i/>
            <sz val="9"/>
            <color indexed="81"/>
            <rFont val="Tahoma"/>
            <family val="2"/>
          </rPr>
          <t>mise en place</t>
        </r>
        <r>
          <rPr>
            <sz val="9"/>
            <color indexed="81"/>
            <rFont val="Tahoma"/>
            <family val="2"/>
          </rPr>
          <t xml:space="preserve"> system to organize your ingredients for maximum efficiency?</t>
        </r>
      </text>
    </comment>
    <comment ref="C109" authorId="0" shapeId="0" xr:uid="{00000000-0006-0000-0500-00005C000000}">
      <text>
        <r>
          <rPr>
            <b/>
            <sz val="9"/>
            <color indexed="81"/>
            <rFont val="Tahoma"/>
            <family val="2"/>
          </rPr>
          <t xml:space="preserve">Prepare a test meal for family or friends. </t>
        </r>
        <r>
          <rPr>
            <sz val="9"/>
            <color indexed="81"/>
            <rFont val="Tahoma"/>
            <family val="2"/>
          </rPr>
          <t>Time how long each dish took you to cook and take notes on any unexpected problems that cropped up. Then revise your plans for your party accordingly.</t>
        </r>
      </text>
    </comment>
    <comment ref="C110" authorId="0" shapeId="0" xr:uid="{00000000-0006-0000-0500-00005D000000}">
      <text>
        <r>
          <rPr>
            <b/>
            <sz val="9"/>
            <color indexed="81"/>
            <rFont val="Tahoma"/>
            <family val="2"/>
          </rPr>
          <t xml:space="preserve">Explore imaginative ways to present food </t>
        </r>
        <r>
          <rPr>
            <sz val="9"/>
            <color indexed="81"/>
            <rFont val="Tahoma"/>
            <family val="2"/>
          </rPr>
          <t>The pleasure of a meal goes beyond taste - it includes how food is displayed. The two key parts of styling are arrangement (where will each part of your dish sit on a plat?) and color (how do the colors of your ingredients look with each other and with the dishes they'll be served on?)</t>
        </r>
      </text>
    </comment>
    <comment ref="C111" authorId="0" shapeId="0" xr:uid="{00000000-0006-0000-0500-00005E000000}">
      <text>
        <r>
          <rPr>
            <b/>
            <sz val="9"/>
            <color indexed="81"/>
            <rFont val="Tahoma"/>
            <family val="2"/>
          </rPr>
          <t xml:space="preserve">Experiment with garnishes. </t>
        </r>
        <r>
          <rPr>
            <sz val="9"/>
            <color indexed="81"/>
            <rFont val="Tahoma"/>
            <family val="2"/>
          </rPr>
          <t>Go beyond a parsley sprig - are there decorative (and flavorful) sauces or oils you could brush or drizzle across your dish? Could you decorate your servings with edible flowers or dollops of apple jam? Think of each plate as a canvas, and find two food-based "paints" to make your presentation a masterpiece.</t>
        </r>
      </text>
    </comment>
    <comment ref="C112" authorId="0" shapeId="0" xr:uid="{00000000-0006-0000-0500-00005F000000}">
      <text>
        <r>
          <rPr>
            <b/>
            <sz val="9"/>
            <color indexed="81"/>
            <rFont val="Tahoma"/>
            <family val="2"/>
          </rPr>
          <t xml:space="preserve">Present food in interesting shapes. </t>
        </r>
        <r>
          <rPr>
            <sz val="9"/>
            <color indexed="81"/>
            <rFont val="Tahoma"/>
            <family val="2"/>
          </rPr>
          <t>Carrots can be julienned (cut into strips) or served brunoise style (diced into fine cubes). You can shape a scoop of mashed potatoes with a cookie cutter. Find three fun shapes to use when you style your meal.</t>
        </r>
      </text>
    </comment>
    <comment ref="C113" authorId="0" shapeId="0" xr:uid="{00000000-0006-0000-0500-000060000000}">
      <text>
        <r>
          <rPr>
            <b/>
            <sz val="9"/>
            <color indexed="81"/>
            <rFont val="Tahoma"/>
            <family val="2"/>
          </rPr>
          <t xml:space="preserve">Use serving ware in unusual ways. </t>
        </r>
        <r>
          <rPr>
            <sz val="9"/>
            <color indexed="81"/>
            <rFont val="Tahoma"/>
            <family val="2"/>
          </rPr>
          <t>Serve soup in a mug instead of a bowl, or chicken breast over couscous in a bowl instead of on a plate. Would it be fun to eat a dish with chopsticks or "drink" a dessert? Use dishware and/or cutlery in innovative ways for each of your courses.</t>
        </r>
      </text>
    </comment>
    <comment ref="C114" authorId="0" shapeId="0" xr:uid="{00000000-0006-0000-0500-000061000000}">
      <text>
        <r>
          <rPr>
            <b/>
            <sz val="9"/>
            <color indexed="81"/>
            <rFont val="Tahoma"/>
            <family val="2"/>
          </rPr>
          <t xml:space="preserve">Host your dinner party </t>
        </r>
        <r>
          <rPr>
            <sz val="9"/>
            <color indexed="81"/>
            <rFont val="Tahoma"/>
            <family val="2"/>
          </rPr>
          <t xml:space="preserve"> Time to make your meal, enjoy your accomplishment, and have some fun! Use one of the choices below to enhance your dinner party. Then, as your guests enjoy the stylish food and dining experience you've crafted, ask them for constrictive feedback.</t>
        </r>
      </text>
    </comment>
    <comment ref="C115" authorId="0" shapeId="0" xr:uid="{00000000-0006-0000-0500-000062000000}">
      <text>
        <r>
          <rPr>
            <b/>
            <sz val="9"/>
            <color indexed="81"/>
            <rFont val="Tahoma"/>
            <family val="2"/>
          </rPr>
          <t xml:space="preserve">Decorate according to your menu theme. </t>
        </r>
        <r>
          <rPr>
            <sz val="9"/>
            <color indexed="81"/>
            <rFont val="Tahoma"/>
            <family val="2"/>
          </rPr>
          <t>Does your menu have a cultural or personal theme you could expand into music, decorations, and mood?</t>
        </r>
      </text>
    </comment>
    <comment ref="C116" authorId="0" shapeId="0" xr:uid="{00000000-0006-0000-0500-000063000000}">
      <text>
        <r>
          <rPr>
            <b/>
            <sz val="9"/>
            <color indexed="81"/>
            <rFont val="Tahoma"/>
            <family val="2"/>
          </rPr>
          <t xml:space="preserve">Celebrate a special occasion. </t>
        </r>
        <r>
          <rPr>
            <sz val="9"/>
            <color indexed="81"/>
            <rFont val="Tahoma"/>
            <family val="2"/>
          </rPr>
          <t>Commemorate a birthday, holiday, or Girl Scout event - you could even throw your dinner party at camp!</t>
        </r>
      </text>
    </comment>
    <comment ref="C117" authorId="0" shapeId="0" xr:uid="{00000000-0006-0000-0500-000064000000}">
      <text>
        <r>
          <rPr>
            <b/>
            <sz val="9"/>
            <color indexed="81"/>
            <rFont val="Tahoma"/>
            <family val="2"/>
          </rPr>
          <t xml:space="preserve">Use food and fun to forge new friendships. </t>
        </r>
        <r>
          <rPr>
            <sz val="9"/>
            <color indexed="81"/>
            <rFont val="Tahoma"/>
            <family val="2"/>
          </rPr>
          <t>Are there girls you'd like to get to know better or new students you could invite to dinner so they could make new friends? Could you invite friends from different parts of your life so they can get to know one another?</t>
        </r>
      </text>
    </comment>
    <comment ref="C121" authorId="0" shapeId="0" xr:uid="{00000000-0006-0000-0500-000065000000}">
      <text>
        <r>
          <rPr>
            <sz val="9"/>
            <color indexed="81"/>
            <rFont val="Tahoma"/>
            <family val="2"/>
          </rPr>
          <t>There are many ways you can advocate for nature. You can be part of an organized effort or do something in your daily life. You can take photographs, volunteer, do research, impact laws, fundraise, or craft a career around protecting the environment. Find out what environmental advocates do and how you can fit in.</t>
        </r>
      </text>
    </comment>
    <comment ref="C122" authorId="0" shapeId="0" xr:uid="{00000000-0006-0000-0500-000066000000}">
      <text>
        <r>
          <rPr>
            <b/>
            <sz val="9"/>
            <color indexed="81"/>
            <rFont val="Tahoma"/>
            <family val="2"/>
          </rPr>
          <t>Attend a meeting for a local environmental advocacy group to learn what they do.</t>
        </r>
        <r>
          <rPr>
            <sz val="9"/>
            <color indexed="81"/>
            <rFont val="Tahoma"/>
            <family val="2"/>
          </rPr>
          <t xml:space="preserve"> Find out about their mission, their priority issues, and the tips and techniques they use for successful advocacy.</t>
        </r>
      </text>
    </comment>
    <comment ref="C123" authorId="0" shapeId="0" xr:uid="{00000000-0006-0000-0500-000067000000}">
      <text>
        <r>
          <rPr>
            <b/>
            <sz val="9"/>
            <color indexed="81"/>
            <rFont val="Tahoma"/>
            <family val="2"/>
          </rPr>
          <t>Meet someone on your city council or a city employee with an environmental position or cause.</t>
        </r>
        <r>
          <rPr>
            <sz val="9"/>
            <color indexed="81"/>
            <rFont val="Tahoma"/>
            <family val="2"/>
          </rPr>
          <t xml:space="preserve"> Search on websites for your local city council members and committees and find out who is involved in environmental issues. Email or call the councilperson to set up a meeting for you (and your troop, if desired) to find out how they use advocacy and their influence to tackle local environmental issues.</t>
        </r>
      </text>
    </comment>
    <comment ref="C124" authorId="0" shapeId="0" xr:uid="{00000000-0006-0000-0500-000068000000}">
      <text>
        <r>
          <rPr>
            <b/>
            <sz val="9"/>
            <color indexed="81"/>
            <rFont val="Tahoma"/>
            <family val="2"/>
          </rPr>
          <t>Meet with someone who works in state government or law to help the environment.</t>
        </r>
        <r>
          <rPr>
            <sz val="9"/>
            <color indexed="81"/>
            <rFont val="Tahoma"/>
            <family val="2"/>
          </rPr>
          <t xml:space="preserve"> This could be an environmental lobbyist or attorney, legislative advocate, or environmental policy advisor. Find out how they impact change in environmental policies and law. Learn their tips and techniques for successful advocacy.</t>
        </r>
      </text>
    </comment>
    <comment ref="C125" authorId="0" shapeId="0" xr:uid="{00000000-0006-0000-0500-000069000000}">
      <text>
        <r>
          <rPr>
            <sz val="9"/>
            <color indexed="81"/>
            <rFont val="Tahoma"/>
            <family val="2"/>
          </rPr>
          <t>Everything in nature is important and worth protecting. Is there a local issue that concerns you most? Start by researching environmental issues at your local library or scroll through "Environmental Topics" on the Environmental Protection Agency website to read about issues from acid rain to ocean dumping. You can also search Wikipedia's "Index of Conservation Articles" to find what resonates most with you and your community.</t>
        </r>
      </text>
    </comment>
    <comment ref="C126" authorId="0" shapeId="0" xr:uid="{00000000-0006-0000-0500-00006A000000}">
      <text>
        <r>
          <rPr>
            <b/>
            <sz val="9"/>
            <color indexed="81"/>
            <rFont val="Tahoma"/>
            <family val="2"/>
          </rPr>
          <t xml:space="preserve">Read news about the environment. </t>
        </r>
        <r>
          <rPr>
            <sz val="9"/>
            <color indexed="81"/>
            <rFont val="Tahoma"/>
            <family val="2"/>
          </rPr>
          <t>This can be environmental newsletters, blogs, and websites. Also check local news websites for environmental issues in your area. Choose one issue you want to advocate for.</t>
        </r>
      </text>
    </comment>
    <comment ref="C127" authorId="0" shapeId="0" xr:uid="{00000000-0006-0000-0500-00006B000000}">
      <text>
        <r>
          <rPr>
            <b/>
            <sz val="9"/>
            <color indexed="81"/>
            <rFont val="Tahoma"/>
            <family val="2"/>
          </rPr>
          <t xml:space="preserve">Host and hold a community forum with family and friends. </t>
        </r>
        <r>
          <rPr>
            <sz val="9"/>
            <color indexed="81"/>
            <rFont val="Tahoma"/>
            <family val="2"/>
          </rPr>
          <t>Find out about local environmental concerns and learn what they care about and why. Focus on one environmental issue you're passionate about and want to advocate for. Talk to attendees about solutions and ask how they would like to be involved.</t>
        </r>
      </text>
    </comment>
    <comment ref="C128" authorId="0" shapeId="0" xr:uid="{00000000-0006-0000-0500-00006C000000}">
      <text>
        <r>
          <rPr>
            <b/>
            <sz val="9"/>
            <color indexed="81"/>
            <rFont val="Tahoma"/>
            <family val="2"/>
          </rPr>
          <t>Host and hold a teen town hall meeting.</t>
        </r>
        <r>
          <rPr>
            <sz val="9"/>
            <color indexed="81"/>
            <rFont val="Tahoma"/>
            <family val="2"/>
          </rPr>
          <t xml:space="preserve"> Do this with your troop or teens from your school and area. Find out about their environmental concerns, and what they care about and why. Focus on one environmental issue to learn more about and recruit a teen action team to be involved.</t>
        </r>
      </text>
    </comment>
    <comment ref="C129" authorId="0" shapeId="0" xr:uid="{00000000-0006-0000-0500-00006D000000}">
      <text>
        <r>
          <rPr>
            <sz val="9"/>
            <color indexed="81"/>
            <rFont val="Tahoma"/>
            <family val="2"/>
          </rPr>
          <t>You targeted a nature issue that concerns you and did the research. Now come up with a possible solution. You might have one in mind or need to brainstorm it further. Keep these questions in mind: How will your solution help? Is it the most practical and realistic idea? Will your solution provide a lasting impact?</t>
        </r>
      </text>
    </comment>
    <comment ref="C130" authorId="0" shapeId="0" xr:uid="{00000000-0006-0000-0500-00006E000000}">
      <text>
        <r>
          <rPr>
            <b/>
            <sz val="9"/>
            <color indexed="81"/>
            <rFont val="Tahoma"/>
            <family val="2"/>
          </rPr>
          <t>With a focus on your issue, talk to an expert.</t>
        </r>
        <r>
          <rPr>
            <sz val="9"/>
            <color indexed="81"/>
            <rFont val="Tahoma"/>
            <family val="2"/>
          </rPr>
          <t xml:space="preserve"> Talk to someone-a professor, a scientist, an environmental advocate-who can help you find out about or brainstorm for your issue. Choose one to implement.</t>
        </r>
      </text>
    </comment>
    <comment ref="C131" authorId="0" shapeId="0" xr:uid="{00000000-0006-0000-0500-00006F000000}">
      <text>
        <r>
          <rPr>
            <b/>
            <sz val="9"/>
            <color indexed="81"/>
            <rFont val="Tahoma"/>
            <family val="2"/>
          </rPr>
          <t>Find an environmental group or activists working on solutions to your issue.</t>
        </r>
        <r>
          <rPr>
            <sz val="9"/>
            <color indexed="81"/>
            <rFont val="Tahoma"/>
            <family val="2"/>
          </rPr>
          <t xml:space="preserve"> Learn about the impact each solution is making and choose one to focus on.</t>
        </r>
      </text>
    </comment>
    <comment ref="C132" authorId="0" shapeId="0" xr:uid="{00000000-0006-0000-0500-000070000000}">
      <text>
        <r>
          <rPr>
            <b/>
            <sz val="9"/>
            <color indexed="81"/>
            <rFont val="Tahoma"/>
            <family val="2"/>
          </rPr>
          <t>Organize a team to do research.</t>
        </r>
        <r>
          <rPr>
            <sz val="9"/>
            <color indexed="81"/>
            <rFont val="Tahoma"/>
            <family val="2"/>
          </rPr>
          <t xml:space="preserve"> This might be your troop or a group from school. Work together to research and come up with one solution that will impact your issue.</t>
        </r>
      </text>
    </comment>
    <comment ref="C133" authorId="0" shapeId="0" xr:uid="{00000000-0006-0000-0500-000071000000}">
      <text>
        <r>
          <rPr>
            <sz val="9"/>
            <color indexed="81"/>
            <rFont val="Tahoma"/>
            <family val="2"/>
          </rPr>
          <t>When you advocate for nature, it can include volunteering with local environmental organizations, changing policy on a nature issue, gathering petition signatures, writing blogs, participating in awareness campaigns, and so much more. You can organize environmental events, recruit people to join an advocacy group, and spread the word about finding solutions. All you need is commitment, perseverance, and a passion to seek justice for nature.</t>
        </r>
      </text>
    </comment>
    <comment ref="C134" authorId="0" shapeId="0" xr:uid="{00000000-0006-0000-0500-000072000000}">
      <text>
        <r>
          <rPr>
            <b/>
            <sz val="9"/>
            <color indexed="81"/>
            <rFont val="Tahoma"/>
            <family val="2"/>
          </rPr>
          <t>Create and implement a campaign.</t>
        </r>
        <r>
          <rPr>
            <sz val="9"/>
            <color indexed="81"/>
            <rFont val="Tahoma"/>
            <family val="2"/>
          </rPr>
          <t xml:space="preserve"> Communicate to the public about your issue by using your choice of media-music, art, or photography-to enhance your campaign.</t>
        </r>
      </text>
    </comment>
    <comment ref="C135" authorId="0" shapeId="0" xr:uid="{00000000-0006-0000-0500-000073000000}">
      <text>
        <r>
          <rPr>
            <b/>
            <sz val="9"/>
            <color indexed="81"/>
            <rFont val="Tahoma"/>
            <family val="2"/>
          </rPr>
          <t>Volunteer with an existing environmental group.</t>
        </r>
        <r>
          <rPr>
            <sz val="9"/>
            <color indexed="81"/>
            <rFont val="Tahoma"/>
            <family val="2"/>
          </rPr>
          <t xml:space="preserve"> Find a group that is working on your issue; help them find solutions and advocate at the state and regional level.</t>
        </r>
      </text>
    </comment>
    <comment ref="C136" authorId="0" shapeId="0" xr:uid="{00000000-0006-0000-0500-000074000000}">
      <text>
        <r>
          <rPr>
            <b/>
            <sz val="9"/>
            <color indexed="81"/>
            <rFont val="Tahoma"/>
            <family val="2"/>
          </rPr>
          <t>Organize an event to advocate.</t>
        </r>
        <r>
          <rPr>
            <sz val="9"/>
            <color indexed="81"/>
            <rFont val="Tahoma"/>
            <family val="2"/>
          </rPr>
          <t xml:space="preserve"> Use your skills to organize an event that brings people together to share awareness or help come up with solutions for your cause. Evaluate your event and determine next steps in your advocacy efforts.</t>
        </r>
      </text>
    </comment>
    <comment ref="C137" authorId="0" shapeId="0" xr:uid="{00000000-0006-0000-0500-000075000000}">
      <text>
        <r>
          <rPr>
            <b/>
            <sz val="9"/>
            <color indexed="81"/>
            <rFont val="Tahoma"/>
            <family val="2"/>
          </rPr>
          <t>Teach others how to advocate for your cause.</t>
        </r>
        <r>
          <rPr>
            <sz val="9"/>
            <color indexed="81"/>
            <rFont val="Tahoma"/>
            <family val="2"/>
          </rPr>
          <t xml:space="preserve"> Success with advocacy often depends on the people you can rally to help support your cause. Whether you are recruiting one or many, the same skills apply: be passionate about what you're doing, share your issue and solutions articulately, and have solid goals for the future. By inspiring others to your cause, you ensure that your work will continue to make a difference.</t>
        </r>
      </text>
    </comment>
    <comment ref="C138" authorId="0" shapeId="0" xr:uid="{00000000-0006-0000-0500-000076000000}">
      <text>
        <r>
          <rPr>
            <b/>
            <sz val="9"/>
            <color indexed="81"/>
            <rFont val="Tahoma"/>
            <family val="2"/>
          </rPr>
          <t>Put together resources about your cause.</t>
        </r>
        <r>
          <rPr>
            <sz val="9"/>
            <color indexed="81"/>
            <rFont val="Tahoma"/>
            <family val="2"/>
          </rPr>
          <t xml:space="preserve"> Compile your resource materials from your research so others can learn how to impact your cause. You might create a handout, a social media page, or blog. Include helpful information about your cause, such as statistics, websites, reading lists, studies, environmental organizations, and more. Encourage others to contact you if they find new information about your cause.</t>
        </r>
      </text>
    </comment>
    <comment ref="C139" authorId="0" shapeId="0" xr:uid="{00000000-0006-0000-0500-000077000000}">
      <text>
        <r>
          <rPr>
            <b/>
            <sz val="9"/>
            <color indexed="81"/>
            <rFont val="Tahoma"/>
            <family val="2"/>
          </rPr>
          <t>Organize a group to continue working on your cause.</t>
        </r>
        <r>
          <rPr>
            <sz val="9"/>
            <color indexed="81"/>
            <rFont val="Tahoma"/>
            <family val="2"/>
          </rPr>
          <t xml:space="preserve"> Make sure to explain why you chose this cause and how you've made a difference so far. If you can, write a short mission statement about the issue and your plan for the future.</t>
        </r>
      </text>
    </comment>
    <comment ref="C140" authorId="0" shapeId="0" xr:uid="{00000000-0006-0000-0500-000078000000}">
      <text>
        <r>
          <rPr>
            <b/>
            <sz val="9"/>
            <color indexed="81"/>
            <rFont val="Tahoma"/>
            <family val="2"/>
          </rPr>
          <t>Empower a group of children or a younger troop.</t>
        </r>
        <r>
          <rPr>
            <sz val="9"/>
            <color indexed="81"/>
            <rFont val="Tahoma"/>
            <family val="2"/>
          </rPr>
          <t xml:space="preserve"> Encourage young activists by having them develop games, songs, or activities that support your issue.</t>
        </r>
      </text>
    </comment>
    <comment ref="C144" authorId="0" shapeId="0" xr:uid="{061C949E-F2B1-4B64-9D86-C15254E0639A}">
      <text>
        <r>
          <rPr>
            <b/>
            <sz val="9"/>
            <color indexed="81"/>
            <rFont val="Tahoma"/>
            <family val="2"/>
          </rPr>
          <t>Come up with a business idea and create a prototype.</t>
        </r>
        <r>
          <rPr>
            <sz val="9"/>
            <color indexed="81"/>
            <rFont val="Tahoma"/>
            <family val="2"/>
          </rPr>
          <t xml:space="preserve"> Look around and see if there is something that can be improved with a product, service, or technology. Innovators create new products or change something that already exists. For example, you can innovate a new app and then use your entrepreneurial skills to turn it into a business. Be creative and think outside the box! Write a short description and create a prototype to show what your product, service, or technology does. </t>
        </r>
      </text>
    </comment>
    <comment ref="C145" authorId="0" shapeId="0" xr:uid="{F8F080D7-B201-43CE-8EE0-02EA764D1D28}">
      <text>
        <r>
          <rPr>
            <b/>
            <sz val="9"/>
            <color indexed="81"/>
            <rFont val="Tahoma"/>
            <family val="2"/>
          </rPr>
          <t>Find something online that can be improved with a product, service or technology.</t>
        </r>
        <r>
          <rPr>
            <sz val="9"/>
            <color indexed="81"/>
            <rFont val="Tahoma"/>
            <family val="2"/>
          </rPr>
          <t xml:space="preserve"> Research online to find something that can be improved with a product, service or technology. Take what you have found and think of ways to turn that idea to turn into a business. Create your prototype:  this can be a drawing or 3-D model. Discuss which was more difficult: researching or creating. Why? </t>
        </r>
      </text>
    </comment>
    <comment ref="C146" authorId="0" shapeId="0" xr:uid="{9E2DC30B-1C95-4847-ABB9-6FCE536E0C0D}">
      <text>
        <r>
          <rPr>
            <b/>
            <sz val="9"/>
            <color indexed="81"/>
            <rFont val="Tahoma"/>
            <family val="2"/>
          </rPr>
          <t>Talk to an entrepreneur:</t>
        </r>
        <r>
          <rPr>
            <sz val="9"/>
            <color indexed="81"/>
            <rFont val="Tahoma"/>
            <family val="2"/>
          </rPr>
          <t xml:space="preserve"> Talk to a business woman to get ideas for their product, service or technology and create a prototype. Find out why and how she came up with her idea and how she handled success or failure along the way. Take notes of things that inspire you. Create a prototype of your idea. What ideas were sparked by the speaker? Why is it important to talk to others and get feedback? Is your idea a product, service, technology or a combination? Tell your troop about your idea.</t>
        </r>
      </text>
    </comment>
    <comment ref="C147" authorId="0" shapeId="0" xr:uid="{D8CAA7FE-B844-435E-8AFB-8D534CC4EA09}">
      <text>
        <r>
          <rPr>
            <b/>
            <sz val="9"/>
            <color indexed="81"/>
            <rFont val="Tahoma"/>
            <family val="2"/>
          </rPr>
          <t>Brainstorm with a team:</t>
        </r>
        <r>
          <rPr>
            <sz val="9"/>
            <color indexed="81"/>
            <rFont val="Tahoma"/>
            <family val="2"/>
          </rPr>
          <t xml:space="preserve"> In breakout teams, come up with problems and brainstorm ideas for a product, service or technology solutions. Review the ideas and discuss how to combine, improve or implement them. Pick an idea to turn into a business and create a prototype. Discuss why teamwork is important. </t>
        </r>
      </text>
    </comment>
    <comment ref="C148" authorId="0" shapeId="0" xr:uid="{5BF5731B-148B-4E8C-AAFD-4B8D583F1C04}">
      <text>
        <r>
          <rPr>
            <b/>
            <sz val="9"/>
            <color indexed="81"/>
            <rFont val="Tahoma"/>
            <family val="2"/>
          </rPr>
          <t>Develop a customer profile.</t>
        </r>
        <r>
          <rPr>
            <sz val="9"/>
            <color indexed="81"/>
            <rFont val="Tahoma"/>
            <family val="2"/>
          </rPr>
          <t xml:space="preserve"> A customer profile is a set of information about a group of people that will be most likely to purchase or use your product, service, or technology. Gather information to find out who will be your target market. Use your short description and prototype to do one of the choices in this step. </t>
        </r>
      </text>
    </comment>
    <comment ref="C149" authorId="0" shapeId="0" xr:uid="{70E41C4C-9FF0-4A15-9F47-254F04D8F33E}">
      <text>
        <r>
          <rPr>
            <b/>
            <sz val="9"/>
            <color indexed="81"/>
            <rFont val="Tahoma"/>
            <family val="2"/>
          </rPr>
          <t>Research your customers online</t>
        </r>
        <r>
          <rPr>
            <sz val="9"/>
            <color indexed="81"/>
            <rFont val="Tahoma"/>
            <family val="2"/>
          </rPr>
          <t xml:space="preserve">: Now that you have your prototype, go online and research who your target market might be. Think about who your potential customers might be and do some research. Find a similar product, service or technology and analyze its customer base, including demographics. Find out customer demand. Check oout customer complaints of existing products to discover ways to improve on what already exists. Create a customer profile based on what you find.  </t>
        </r>
      </text>
    </comment>
    <comment ref="C150" authorId="0" shapeId="0" xr:uid="{B50F65B8-E4EF-48BB-A966-94DE4D94C7D0}">
      <text>
        <r>
          <rPr>
            <b/>
            <sz val="9"/>
            <color indexed="81"/>
            <rFont val="Tahoma"/>
            <family val="2"/>
          </rPr>
          <t>Conduct Surveys:</t>
        </r>
        <r>
          <rPr>
            <sz val="9"/>
            <color indexed="81"/>
            <rFont val="Tahoma"/>
            <family val="2"/>
          </rPr>
          <t xml:space="preserve"> survey others about your prototype. Is this something they would buy or use? What can you do to improve your idea/ Study the results. What do their comments tell you about how you can change your product? Create a customer profile based on what you find. </t>
        </r>
      </text>
    </comment>
    <comment ref="C151" authorId="0" shapeId="0" xr:uid="{8402CEBB-16D7-4368-88DB-BBA6F9C4C4E4}">
      <text>
        <r>
          <rPr>
            <b/>
            <sz val="9"/>
            <color indexed="81"/>
            <rFont val="Tahoma"/>
            <family val="2"/>
          </rPr>
          <t>Brainstorm ideas with a team:</t>
        </r>
        <r>
          <rPr>
            <sz val="9"/>
            <color indexed="81"/>
            <rFont val="Tahoma"/>
            <family val="2"/>
          </rPr>
          <t xml:space="preserve"> Brainstorm in small groups, imagine you are a potential customer. Ask if this is something you would buy or use? Write down suggestions to improve your idea and study the results. What do the comments tell you about how you can change your product? Create a customer profile based on what you learn. </t>
        </r>
      </text>
    </comment>
    <comment ref="C152" authorId="0" shapeId="0" xr:uid="{B6B901E0-3FAF-4379-8CFC-20CEA1F8BCAE}">
      <text>
        <r>
          <rPr>
            <b/>
            <sz val="9"/>
            <color indexed="81"/>
            <rFont val="Tahoma"/>
            <family val="2"/>
          </rPr>
          <t>Conduct market research.</t>
        </r>
        <r>
          <rPr>
            <sz val="9"/>
            <color indexed="81"/>
            <rFont val="Tahoma"/>
            <family val="2"/>
          </rPr>
          <t xml:space="preserve"> Revise your prototype and refine your target market from Step 2 based on feedback you received. Then, conduct market research. What sets your idea apart from others? Do one of these choices and use the DIFE strategy (see the next page) to guide your feedback. Revise your prototype based on the feedback. </t>
        </r>
      </text>
    </comment>
    <comment ref="C153" authorId="0" shapeId="0" xr:uid="{34E85BD5-BEAF-4585-9A42-5DDA61BB5B71}">
      <text>
        <r>
          <rPr>
            <b/>
            <sz val="9"/>
            <color indexed="81"/>
            <rFont val="Tahoma"/>
            <family val="2"/>
          </rPr>
          <t>Research trends:</t>
        </r>
        <r>
          <rPr>
            <sz val="9"/>
            <color indexed="81"/>
            <rFont val="Tahoma"/>
            <family val="2"/>
          </rPr>
          <t xml:space="preserve"> Go online to find industry research supports related to your product, service or technology. What features can you adopt or modify to make your idea better? Create a timeline to show what your product, service or technology will look like in two years, five years, ten years. What sets your ideas apart from others? Take a look at your trend research and make changes to your prototype that you think will improve it. </t>
        </r>
      </text>
    </comment>
    <comment ref="C154" authorId="0" shapeId="0" xr:uid="{DE6722BE-7A33-481A-9019-0A05E1740AC4}">
      <text>
        <r>
          <rPr>
            <b/>
            <sz val="9"/>
            <color indexed="81"/>
            <rFont val="Tahoma"/>
            <family val="2"/>
          </rPr>
          <t>Talk to business owners:</t>
        </r>
        <r>
          <rPr>
            <sz val="9"/>
            <color indexed="81"/>
            <rFont val="Tahoma"/>
            <family val="2"/>
          </rPr>
          <t xml:space="preserve"> Talk to at least two business owners or entrepreneurial business leaders about your idea and make changes to your prototype based on the feedback. What kind of changes did you make? How did the changes improve your idea? What changes did you make based on your input from a business owner? </t>
        </r>
      </text>
    </comment>
    <comment ref="C155" authorId="0" shapeId="0" xr:uid="{25ED387A-4D3E-4416-87DB-F2DDBDE5C439}">
      <text>
        <r>
          <rPr>
            <b/>
            <sz val="9"/>
            <color indexed="81"/>
            <rFont val="Tahoma"/>
            <family val="2"/>
          </rPr>
          <t>Conduct a focus group:</t>
        </r>
        <r>
          <rPr>
            <sz val="9"/>
            <color indexed="81"/>
            <rFont val="Tahoma"/>
            <family val="2"/>
          </rPr>
          <t xml:space="preserve"> Try to find a group who closest fit your potential customer. Find out what they liked about your idea and where they saw room for improvement. Make the changes to your prototype that you think will improve your idea. Is there a part that you could replace to improve it? Could you use different materials or better technology to provide your service? </t>
        </r>
      </text>
    </comment>
    <comment ref="C156" authorId="0" shapeId="0" xr:uid="{7B3EE9CC-8B03-4E8D-B6C9-3B97321C2BCA}">
      <text>
        <r>
          <rPr>
            <b/>
            <sz val="9"/>
            <color indexed="81"/>
            <rFont val="Tahoma"/>
            <family val="2"/>
          </rPr>
          <t>Come up with a business model.</t>
        </r>
        <r>
          <rPr>
            <sz val="9"/>
            <color indexed="81"/>
            <rFont val="Tahoma"/>
            <family val="2"/>
          </rPr>
          <t xml:space="preserve">  Do one of these choices to help decide on your business model (see the box on the side of this page). Once you identify your business model, use the planning guide below to create a business plan to answer how you will create and manufacture the product, operate your business, identify your customers, make money, and reach your goals. </t>
        </r>
      </text>
    </comment>
    <comment ref="C157" authorId="0" shapeId="0" xr:uid="{64A22255-C089-4EBD-A60D-0741641F0F78}">
      <text>
        <r>
          <rPr>
            <b/>
            <sz val="9"/>
            <color indexed="81"/>
            <rFont val="Tahoma"/>
            <family val="2"/>
          </rPr>
          <t>Research online:</t>
        </r>
        <r>
          <rPr>
            <sz val="9"/>
            <color indexed="81"/>
            <rFont val="Tahoma"/>
            <family val="2"/>
          </rPr>
          <t xml:space="preserve"> Go online and research to find the best business model for your idea. After researching, write your business plan. Part of the business plan should include how you will reach out to your customers. Did your research help you create your plan? Did you make more changes to your idea while creating your plan? What details did you include in your plan? </t>
        </r>
      </text>
    </comment>
    <comment ref="C158" authorId="0" shapeId="0" xr:uid="{9672D35A-380A-4C28-94F1-5677F0452F0A}">
      <text>
        <r>
          <rPr>
            <b/>
            <sz val="9"/>
            <color indexed="81"/>
            <rFont val="Tahoma"/>
            <family val="2"/>
          </rPr>
          <t>Develop a business model with a mentor:</t>
        </r>
        <r>
          <rPr>
            <sz val="9"/>
            <color indexed="81"/>
            <rFont val="Tahoma"/>
            <family val="2"/>
          </rPr>
          <t xml:space="preserve"> Now that you’ve refined your prototype, work with a mentor to help find the best business model for your idea. What was it like researching a business model for your idea? How did your mentor help you create your business plan? Did you make more changes while creating your plan? What details did you include in your plan? </t>
        </r>
      </text>
    </comment>
    <comment ref="C159" authorId="0" shapeId="0" xr:uid="{570F76F3-DF8A-437B-B21F-93FFC5B186C4}">
      <text>
        <r>
          <rPr>
            <b/>
            <sz val="9"/>
            <color indexed="81"/>
            <rFont val="Tahoma"/>
            <family val="2"/>
          </rPr>
          <t>Develop more than one model:</t>
        </r>
        <r>
          <rPr>
            <sz val="9"/>
            <color indexed="81"/>
            <rFont val="Tahoma"/>
            <family val="2"/>
          </rPr>
          <t xml:space="preserve"> Find 2 different ways to approach your business or a combination of models such as online and retail sales. Write your business plan. What was it like coming up with more than one business model for your idea? Did you make more changes while creating your plan? What details did you include in your plan? </t>
        </r>
      </text>
    </comment>
    <comment ref="C160" authorId="0" shapeId="0" xr:uid="{AC63008E-E269-470E-8B99-1872C52D1F8A}">
      <text>
        <r>
          <rPr>
            <b/>
            <sz val="9"/>
            <color indexed="81"/>
            <rFont val="Tahoma"/>
            <family val="2"/>
          </rPr>
          <t>Pitch your business.</t>
        </r>
        <r>
          <rPr>
            <sz val="9"/>
            <color indexed="81"/>
            <rFont val="Tahoma"/>
            <family val="2"/>
          </rPr>
          <t xml:space="preserve"> Now that you’ve created a business plan, pitch your business to people who can help improve your plan. This might be an investor who finances businesses or a marketing expert who understands what it takes to appeal to customers. </t>
        </r>
      </text>
    </comment>
    <comment ref="C161" authorId="0" shapeId="0" xr:uid="{CA26C1B7-9B1E-4A6E-A1BE-1658A1D38281}">
      <text>
        <r>
          <rPr>
            <b/>
            <sz val="9"/>
            <color indexed="81"/>
            <rFont val="Tahoma"/>
            <family val="2"/>
          </rPr>
          <t>Pitch to a marketing expert:</t>
        </r>
        <r>
          <rPr>
            <sz val="9"/>
            <color indexed="81"/>
            <rFont val="Tahoma"/>
            <family val="2"/>
          </rPr>
          <t xml:space="preserve"> Find out what your guest knows about your potential customers. How does your guest use social media to promote businesses? Come up with an anecdote about why you created your product, technology or service. Practice your pitch until it feels like a conversation. Then make your marketing pitch to your guest. What was that like? What did you learn about promoting your business? Did you get ideas to make your pitch better? Did your audience understand your product and how it works? What changes will you make before pitching to anyone else? </t>
        </r>
      </text>
    </comment>
    <comment ref="C162" authorId="0" shapeId="0" xr:uid="{B58D8EA6-7C2F-4331-B3B2-43472CA4DB71}">
      <text>
        <r>
          <rPr>
            <b/>
            <sz val="9"/>
            <color indexed="81"/>
            <rFont val="Tahoma"/>
            <family val="2"/>
          </rPr>
          <t>Pitch to a finance professional:</t>
        </r>
        <r>
          <rPr>
            <sz val="9"/>
            <color indexed="81"/>
            <rFont val="Tahoma"/>
            <family val="2"/>
          </rPr>
          <t xml:space="preserve"> Find out about different ways to finance your business such as crowdfunding, small business administration loans or grants, and others. Come up with an anecdote about why you created your product, technology or service. Practice your pitch until it feels like a conversation. Then make your marketing pitch to your guest. What was that like? What did you learn about how your business can get money? Did you get ideas to make your pitch better? Did your audience understand your product and how it works? What changes will you make before pitching to anyone else? </t>
        </r>
      </text>
    </comment>
    <comment ref="C163" authorId="0" shapeId="0" xr:uid="{262A1F09-C170-448E-ADAD-03E8A0AF9F57}">
      <text>
        <r>
          <rPr>
            <b/>
            <sz val="9"/>
            <color indexed="81"/>
            <rFont val="Tahoma"/>
            <family val="2"/>
          </rPr>
          <t>Pitch to your friends or family:</t>
        </r>
        <r>
          <rPr>
            <sz val="9"/>
            <color indexed="81"/>
            <rFont val="Tahoma"/>
            <family val="2"/>
          </rPr>
          <t xml:space="preserve"> Practice your pitch to your troop and then do it again for your family. Come up with an anecdote about why you created your product, technology or service. Practice your pitch until it feels like a conversation. What was it like to pitch to the group? Did you get ideas to make your pitch better? Did your audience understand your product and how it works? What changes will you make before pitching to anyone else? </t>
        </r>
      </text>
    </comment>
    <comment ref="C167" authorId="0" shapeId="0" xr:uid="{00000000-0006-0000-0500-000001000000}">
      <text>
        <r>
          <rPr>
            <b/>
            <sz val="9"/>
            <color indexed="81"/>
            <rFont val="Tahoma"/>
            <family val="2"/>
          </rPr>
          <t xml:space="preserve">Learn how to deal with medical emergencies in the wilderness </t>
        </r>
        <r>
          <rPr>
            <sz val="9"/>
            <color indexed="81"/>
            <rFont val="Tahoma"/>
            <family val="2"/>
          </rPr>
          <t>Adventure trips test your limits, build new skills, and increase your confidence - all while you enjoy the thrill of being outdoors. They also create the possibility of serious medical emergencies. Find out how to handle a worst-case scenario in a particular kind of terrain.</t>
        </r>
      </text>
    </comment>
    <comment ref="C168" authorId="0" shapeId="0" xr:uid="{00000000-0006-0000-0500-000002000000}">
      <text>
        <r>
          <rPr>
            <b/>
            <sz val="9"/>
            <color indexed="81"/>
            <rFont val="Tahoma"/>
            <family val="2"/>
          </rPr>
          <t xml:space="preserve">Backcountry. </t>
        </r>
        <r>
          <rPr>
            <sz val="9"/>
            <color indexed="81"/>
            <rFont val="Tahoma"/>
            <family val="2"/>
          </rPr>
          <t>Interview someone from a search-and-rescue team about the kinds of emergencies you might encounter on a backcountry trip and how to handle them.</t>
        </r>
      </text>
    </comment>
    <comment ref="C169" authorId="0" shapeId="0" xr:uid="{00000000-0006-0000-0500-000003000000}">
      <text>
        <r>
          <rPr>
            <b/>
            <sz val="9"/>
            <color indexed="81"/>
            <rFont val="Tahoma"/>
            <family val="2"/>
          </rPr>
          <t xml:space="preserve">Open water. </t>
        </r>
        <r>
          <rPr>
            <sz val="9"/>
            <color indexed="81"/>
            <rFont val="Tahoma"/>
            <family val="2"/>
          </rPr>
          <t xml:space="preserve">Interview a certified lifeguard, emergency medical technician (EMT) who works on open water, or Coast Guard medic about how to handle the kinds of emergencies you might encounter on the ocean or a large body of water. </t>
        </r>
      </text>
    </comment>
    <comment ref="C170" authorId="0" shapeId="0" xr:uid="{00000000-0006-0000-0500-000004000000}">
      <text>
        <r>
          <rPr>
            <b/>
            <sz val="9"/>
            <color indexed="81"/>
            <rFont val="Tahoma"/>
            <family val="2"/>
          </rPr>
          <t>Mountains.</t>
        </r>
        <r>
          <rPr>
            <sz val="9"/>
            <color indexed="81"/>
            <rFont val="Tahoma"/>
            <family val="2"/>
          </rPr>
          <t xml:space="preserve"> Talk to an EMT, wilderness first responder, or rescue squad member with wilderness first aid training about the emergencies you might encounter on a trip in the mountains - including high-altitude sickness - and how to handle them. </t>
        </r>
      </text>
    </comment>
    <comment ref="C171" authorId="0" shapeId="0" xr:uid="{00000000-0006-0000-0500-000005000000}">
      <text>
        <r>
          <rPr>
            <b/>
            <sz val="9"/>
            <color indexed="81"/>
            <rFont val="Tahoma"/>
            <family val="2"/>
          </rPr>
          <t xml:space="preserve">Research careers that save lives in extreme conditions </t>
        </r>
        <r>
          <rPr>
            <sz val="9"/>
            <color indexed="81"/>
            <rFont val="Tahoma"/>
            <family val="2"/>
          </rPr>
          <t xml:space="preserve">Some people go to work each day ready to save lives in extraordinarily tough situations. Find out more about these careers in an interview. Ask about the training and education needed, and the situations where they've used their expertise. </t>
        </r>
      </text>
    </comment>
    <comment ref="C172" authorId="0" shapeId="0" xr:uid="{00000000-0006-0000-0500-000006000000}">
      <text>
        <r>
          <rPr>
            <b/>
            <sz val="9"/>
            <color indexed="81"/>
            <rFont val="Tahoma"/>
            <family val="2"/>
          </rPr>
          <t xml:space="preserve">Wilderness rescue. </t>
        </r>
        <r>
          <rPr>
            <sz val="9"/>
            <color indexed="81"/>
            <rFont val="Tahoma"/>
            <family val="2"/>
          </rPr>
          <t xml:space="preserve"> Interview a lifeguard, park ranger, or member of a wilderness search-and-rescue squad or ski patrol</t>
        </r>
      </text>
    </comment>
    <comment ref="C173" authorId="0" shapeId="0" xr:uid="{00000000-0006-0000-0500-000007000000}">
      <text>
        <r>
          <rPr>
            <b/>
            <sz val="9"/>
            <color indexed="81"/>
            <rFont val="Tahoma"/>
            <family val="2"/>
          </rPr>
          <t xml:space="preserve">Disaster preparedness. </t>
        </r>
        <r>
          <rPr>
            <sz val="9"/>
            <color indexed="81"/>
            <rFont val="Tahoma"/>
            <family val="2"/>
          </rPr>
          <t>Interview a firefighter, EMT, or member of a local emergency response unit who's trained to handle major disasters such as hurricanes, floods, earthquakes, or terrorist attacks.</t>
        </r>
      </text>
    </comment>
    <comment ref="C174" authorId="0" shapeId="0" xr:uid="{00000000-0006-0000-0500-000008000000}">
      <text>
        <r>
          <rPr>
            <b/>
            <sz val="9"/>
            <color indexed="81"/>
            <rFont val="Tahoma"/>
            <family val="2"/>
          </rPr>
          <t xml:space="preserve">Military medicine. </t>
        </r>
        <r>
          <rPr>
            <sz val="9"/>
            <color indexed="81"/>
            <rFont val="Tahoma"/>
            <family val="2"/>
          </rPr>
          <t>Interview a combat medic or member of a military medical unit to find out more about how they care for soldiers during training exercises or combat.</t>
        </r>
      </text>
    </comment>
    <comment ref="C175" authorId="0" shapeId="0" xr:uid="{00000000-0006-0000-0500-000009000000}">
      <text>
        <r>
          <rPr>
            <b/>
            <sz val="9"/>
            <color indexed="81"/>
            <rFont val="Tahoma"/>
            <family val="2"/>
          </rPr>
          <t xml:space="preserve">Find out how to care for a critically injured person </t>
        </r>
        <r>
          <rPr>
            <sz val="9"/>
            <color indexed="81"/>
            <rFont val="Tahoma"/>
            <family val="2"/>
          </rPr>
          <t xml:space="preserve">In a remote location or extreme situation that prevents help from reaching you, it's important to know how to keep someone who is critically injured alive until professionals can take over. Find out how to keep an injured person alive for 16 to 24 hours. </t>
        </r>
      </text>
    </comment>
    <comment ref="C176" authorId="0" shapeId="0" xr:uid="{00000000-0006-0000-0500-00000A000000}">
      <text>
        <r>
          <rPr>
            <b/>
            <sz val="9"/>
            <color indexed="81"/>
            <rFont val="Tahoma"/>
            <family val="2"/>
          </rPr>
          <t xml:space="preserve">Take a wilderness first aid course. </t>
        </r>
        <r>
          <rPr>
            <sz val="9"/>
            <color indexed="81"/>
            <rFont val="Tahoma"/>
            <family val="2"/>
          </rPr>
          <t>Find a course taught by a certified instructor or endorsed by an accredited organization such as the Wilderness &amp; Remote First Aid course offered by the Red Cross. (Ambassadors can be certified as American Red Cross Instructors in this course and others.)</t>
        </r>
      </text>
    </comment>
    <comment ref="C177" authorId="0" shapeId="0" xr:uid="{00000000-0006-0000-0500-00000B000000}">
      <text>
        <r>
          <rPr>
            <b/>
            <sz val="9"/>
            <color indexed="81"/>
            <rFont val="Tahoma"/>
            <family val="2"/>
          </rPr>
          <t xml:space="preserve">Interview a doctor, nurse, EMT, or first responder. </t>
        </r>
        <r>
          <rPr>
            <sz val="9"/>
            <color indexed="81"/>
            <rFont val="Tahoma"/>
            <family val="2"/>
          </rPr>
          <t xml:space="preserve"> Find someone who specializes in wilderness or survival medicine and ask about the techniques they use to keep people alive in remote areas. Have them help you role-play what you would need to do to treat injuries you may encounter in your outdoor adventures. </t>
        </r>
      </text>
    </comment>
    <comment ref="C178" authorId="0" shapeId="0" xr:uid="{00000000-0006-0000-0500-00000C000000}">
      <text>
        <r>
          <rPr>
            <b/>
            <sz val="9"/>
            <color indexed="81"/>
            <rFont val="Tahoma"/>
            <family val="2"/>
          </rPr>
          <t xml:space="preserve">Discover how to use what's on hand in an emergency. </t>
        </r>
        <r>
          <rPr>
            <sz val="9"/>
            <color indexed="81"/>
            <rFont val="Tahoma"/>
            <family val="2"/>
          </rPr>
          <t>With the help of a doctor, nurse, or EMT who specializes in disaster or survival medicine, find out how common items found in the house or car might help keep a critically injured person alive when emergency help is delayed.</t>
        </r>
      </text>
    </comment>
    <comment ref="C179" authorId="0" shapeId="0" xr:uid="{00000000-0006-0000-0500-00000D000000}">
      <text>
        <r>
          <rPr>
            <b/>
            <sz val="9"/>
            <color indexed="81"/>
            <rFont val="Tahoma"/>
            <family val="2"/>
          </rPr>
          <t xml:space="preserve">Know how to move an injured person </t>
        </r>
        <r>
          <rPr>
            <sz val="9"/>
            <color indexed="81"/>
            <rFont val="Tahoma"/>
            <family val="2"/>
          </rPr>
          <t>When you took your first aid and CPR certification course, you learned not to move someone with a  serious injury. But sometimes there's no choice. If there's an immediate danger, such as fire, fallen power lines, or flooding, you make need to move the person out of harm's way. Find out how to do this safely.</t>
        </r>
      </text>
    </comment>
    <comment ref="C180" authorId="0" shapeId="0" xr:uid="{00000000-0006-0000-0500-00000E000000}">
      <text>
        <r>
          <rPr>
            <b/>
            <sz val="9"/>
            <color indexed="81"/>
            <rFont val="Tahoma"/>
            <family val="2"/>
          </rPr>
          <t xml:space="preserve">Visit a medical school. </t>
        </r>
        <r>
          <rPr>
            <sz val="9"/>
            <color indexed="81"/>
            <rFont val="Tahoma"/>
            <family val="2"/>
          </rPr>
          <t xml:space="preserve"> Schools often have student clubs focusing on wilderness, survival, or disaster medicine. Find one near you and set up a time when you and your Girl Scout friends can meet with them.</t>
        </r>
      </text>
    </comment>
    <comment ref="C181" authorId="0" shapeId="0" xr:uid="{00000000-0006-0000-0500-00000F000000}">
      <text>
        <r>
          <rPr>
            <b/>
            <sz val="9"/>
            <color indexed="81"/>
            <rFont val="Tahoma"/>
            <family val="2"/>
          </rPr>
          <t>Take a wilderness first aid course.</t>
        </r>
        <r>
          <rPr>
            <sz val="9"/>
            <color indexed="81"/>
            <rFont val="Tahoma"/>
            <family val="2"/>
          </rPr>
          <t xml:space="preserve"> Find one that teaches different techniques for carrying people to safety on your own or with others. This may be the same course you take to complete step 3.</t>
        </r>
      </text>
    </comment>
    <comment ref="C182" authorId="0" shapeId="0" xr:uid="{00000000-0006-0000-0500-000010000000}">
      <text>
        <r>
          <rPr>
            <b/>
            <sz val="9"/>
            <color indexed="81"/>
            <rFont val="Tahoma"/>
            <family val="2"/>
          </rPr>
          <t xml:space="preserve">Organize a mock emergency drill. </t>
        </r>
        <r>
          <rPr>
            <sz val="9"/>
            <color indexed="81"/>
            <rFont val="Tahoma"/>
            <family val="2"/>
          </rPr>
          <t xml:space="preserve"> Get help from emergency responders such as firefighters or EMTs. Assign some people to be victims with various injuries, while others learn to move them safely. Switch roles so that everyone has a chance to "treat" victims, then ask the emergency responders to give you feedback on how you did.</t>
        </r>
      </text>
    </comment>
    <comment ref="C183" authorId="0" shapeId="0" xr:uid="{00000000-0006-0000-0500-000011000000}">
      <text>
        <r>
          <rPr>
            <b/>
            <sz val="9"/>
            <color indexed="81"/>
            <rFont val="Tahoma"/>
            <family val="2"/>
          </rPr>
          <t xml:space="preserve">Explore real-life examples for handling wilderness emergencies </t>
        </r>
        <r>
          <rPr>
            <sz val="9"/>
            <color indexed="81"/>
            <rFont val="Tahoma"/>
            <family val="2"/>
          </rPr>
          <t xml:space="preserve"> When you read about a tragedy or accident in which people are injured, often there's an average person who doesn't panic and uses a little bit of training and a lot of courage to save someone's life. Find out more about everyday heroes. </t>
        </r>
      </text>
    </comment>
    <comment ref="C184" authorId="0" shapeId="0" xr:uid="{00000000-0006-0000-0500-000012000000}">
      <text>
        <r>
          <rPr>
            <b/>
            <sz val="9"/>
            <color indexed="81"/>
            <rFont val="Tahoma"/>
            <family val="2"/>
          </rPr>
          <t xml:space="preserve">Explore wilderness survival. </t>
        </r>
        <r>
          <rPr>
            <sz val="9"/>
            <color indexed="81"/>
            <rFont val="Tahoma"/>
            <family val="2"/>
          </rPr>
          <t>Read a book or magazine article or see a movie that tells a real-life story about people who faced an emergency in the wilderness. Note what they did or didn't do to create the situation and how they handled it.</t>
        </r>
      </text>
    </comment>
    <comment ref="C185" authorId="0" shapeId="0" xr:uid="{00000000-0006-0000-0500-000013000000}">
      <text>
        <r>
          <rPr>
            <b/>
            <sz val="9"/>
            <color indexed="81"/>
            <rFont val="Tahoma"/>
            <family val="2"/>
          </rPr>
          <t xml:space="preserve">Investigate extreme first aid. </t>
        </r>
        <r>
          <rPr>
            <sz val="9"/>
            <color indexed="81"/>
            <rFont val="Tahoma"/>
            <family val="2"/>
          </rPr>
          <t xml:space="preserve"> Find at least five news items about everyday people who saved someone's life using first aid during an extreme situation. Share them with friends and family and discuss common threads in the stories. Did the heroes have training? What do they credit with helping them save someone else's life?</t>
        </r>
      </text>
    </comment>
    <comment ref="C186" authorId="0" shapeId="0" xr:uid="{00000000-0006-0000-0500-000014000000}">
      <text>
        <r>
          <rPr>
            <b/>
            <sz val="9"/>
            <color indexed="81"/>
            <rFont val="Tahoma"/>
            <family val="2"/>
          </rPr>
          <t xml:space="preserve">Interview an everyday hero. </t>
        </r>
        <r>
          <rPr>
            <sz val="9"/>
            <color indexed="81"/>
            <rFont val="Tahoma"/>
            <family val="2"/>
          </rPr>
          <t>Talk to someone who used first aid to save a life, or someone whose life was saved by a person who gave them first aid. What aspects of their training were most helpful? How did they make decisions about what to do? Did anything unexpected happen that they had to deal with?</t>
        </r>
      </text>
    </comment>
    <comment ref="C190" authorId="0" shapeId="0" xr:uid="{00000000-0006-0000-0500-000015000000}">
      <text>
        <r>
          <rPr>
            <b/>
            <sz val="9"/>
            <color indexed="81"/>
            <rFont val="Tahoma"/>
            <family val="2"/>
          </rPr>
          <t xml:space="preserve">Use song to bring people together or to spread a message. </t>
        </r>
        <r>
          <rPr>
            <sz val="9"/>
            <color indexed="81"/>
            <rFont val="Tahoma"/>
            <family val="2"/>
          </rPr>
          <t>Singing brings us all together and helps us feel connected, strong and proud. Girl Scouts sing in special places or to mark special times - or sometimes just for the fun of it! As an Ambassador, use song to help you share what you care about most. Is your passion caring for the environment? Supporting girls' rights around the world? Teaching younger girls how to get along? Inspire others to spread the message.</t>
        </r>
      </text>
    </comment>
    <comment ref="C191" authorId="0" shapeId="0" xr:uid="{00000000-0006-0000-0500-000016000000}">
      <text>
        <r>
          <rPr>
            <b/>
            <sz val="9"/>
            <color indexed="81"/>
            <rFont val="Tahoma"/>
            <family val="2"/>
          </rPr>
          <t xml:space="preserve">Use music to move people to action. </t>
        </r>
        <r>
          <rPr>
            <sz val="9"/>
            <color indexed="81"/>
            <rFont val="Tahoma"/>
            <family val="2"/>
          </rPr>
          <t>Throughout history, songs have helped rally people to causes. Find songs that gave voice to hopes and concerns, learn their histories, and think about how and why they inspire. Then pick a song that matches a cause you're passionate about, sing it with others, and get others inspired, too - that's often a first step to making change.</t>
        </r>
      </text>
    </comment>
    <comment ref="C192" authorId="0" shapeId="0" xr:uid="{00000000-0006-0000-0500-000017000000}">
      <text>
        <r>
          <rPr>
            <b/>
            <sz val="9"/>
            <color indexed="81"/>
            <rFont val="Tahoma"/>
            <family val="2"/>
          </rPr>
          <t xml:space="preserve">Organize a songfest for younger Girl Scouts. </t>
        </r>
        <r>
          <rPr>
            <sz val="9"/>
            <color indexed="81"/>
            <rFont val="Tahoma"/>
            <family val="2"/>
          </rPr>
          <t xml:space="preserve">Together, decide on the message you want your songs to spread. Then guide the girls toward great songs with that spirit. Teach them the songs you know, those they'd like to know, and some songs hardly anyone knows yet. Its a Girl Scout way to know the history of the songs we sing, so share those histories together as you prepare for the songfest. </t>
        </r>
      </text>
    </comment>
    <comment ref="C193" authorId="0" shapeId="0" xr:uid="{00000000-0006-0000-0500-000018000000}">
      <text>
        <r>
          <rPr>
            <b/>
            <sz val="9"/>
            <color indexed="81"/>
            <rFont val="Tahoma"/>
            <family val="2"/>
          </rPr>
          <t xml:space="preserve">Bring generations together in song. </t>
        </r>
        <r>
          <rPr>
            <sz val="9"/>
            <color indexed="81"/>
            <rFont val="Tahoma"/>
            <family val="2"/>
          </rPr>
          <t xml:space="preserve"> Organize a Girl Scout alumnae event centered on singing - perhaps an alumnae tea during Girl Scout week - and get former Girl Scouts singing their favorite Girl Scout songs and recalling cherished memories. Learn some songs that are no longer sung so you can pass them on to the Girl Scouts' future.</t>
        </r>
      </text>
    </comment>
    <comment ref="C194" authorId="0" shapeId="0" xr:uid="{00000000-0006-0000-0500-000019000000}">
      <text>
        <r>
          <rPr>
            <b/>
            <sz val="9"/>
            <color indexed="81"/>
            <rFont val="Tahoma"/>
            <family val="2"/>
          </rPr>
          <t>Celebrate World Thinking Day.</t>
        </r>
        <r>
          <rPr>
            <sz val="9"/>
            <color indexed="81"/>
            <rFont val="Tahoma"/>
            <family val="2"/>
          </rPr>
          <t xml:space="preserve"> Girl Scout celebrations honor women and girls who change the world. As an Ambassador, celebrate World Thinking Day. This event, which takes place every February 22, is both a change to celebrate international friendships and also a reminder that the Girl Scouts of the USA is part of a global community: the World Association of Girl Guides and Girl Scouts (WAGGGS). Check the WAGGGS website to find out this year's World Thinking Day theme, and then help younger Girl Scouts with one of the activities below.</t>
        </r>
      </text>
    </comment>
    <comment ref="C195" authorId="0" shapeId="0" xr:uid="{00000000-0006-0000-0500-00001A000000}">
      <text>
        <r>
          <rPr>
            <b/>
            <sz val="9"/>
            <color indexed="81"/>
            <rFont val="Tahoma"/>
            <family val="2"/>
          </rPr>
          <t xml:space="preserve">Follow in the steps of female leaders. </t>
        </r>
        <r>
          <rPr>
            <sz val="9"/>
            <color indexed="81"/>
            <rFont val="Tahoma"/>
            <family val="2"/>
          </rPr>
          <t>Find out about women who have been leaders this year in areas relevant to the World Thinking Day theme. Think about the leadership they've demonstrated and the lines of the Girl Scout Law they embody. Then share what you've learned by helping younger Girl Scouts plan an event or project honoring these women - perhaps a community panel and party, a video interview, or a collective letter to your local newspaper.</t>
        </r>
      </text>
    </comment>
    <comment ref="C196" authorId="0" shapeId="0" xr:uid="{00000000-0006-0000-0500-00001B000000}">
      <text>
        <r>
          <rPr>
            <b/>
            <sz val="9"/>
            <color indexed="81"/>
            <rFont val="Tahoma"/>
            <family val="2"/>
          </rPr>
          <t>Julie Moen:</t>
        </r>
        <r>
          <rPr>
            <sz val="9"/>
            <color indexed="81"/>
            <rFont val="Tahoma"/>
            <family val="2"/>
          </rPr>
          <t xml:space="preserve">
</t>
        </r>
      </text>
    </comment>
    <comment ref="C197" authorId="0" shapeId="0" xr:uid="{00000000-0006-0000-0500-00001C000000}">
      <text>
        <r>
          <rPr>
            <b/>
            <sz val="9"/>
            <color indexed="81"/>
            <rFont val="Tahoma"/>
            <family val="2"/>
          </rPr>
          <t xml:space="preserve">Earn their World Thinking Day award. </t>
        </r>
        <r>
          <rPr>
            <sz val="9"/>
            <color indexed="81"/>
            <rFont val="Tahoma"/>
            <family val="2"/>
          </rPr>
          <t xml:space="preserve"> Research the World Thinking Day theme of the year and the steps girls need to complete the award at their grade level. Then plan a workshop for adult volunteers to help them assist girls in earning the award. Collect any supplies the girls will need, and assemble resource kits for the adult volunteers.</t>
        </r>
      </text>
    </comment>
    <comment ref="C198" authorId="0" shapeId="0" xr:uid="{00000000-0006-0000-0500-00001D000000}">
      <text>
        <r>
          <rPr>
            <b/>
            <sz val="9"/>
            <color indexed="81"/>
            <rFont val="Tahoma"/>
            <family val="2"/>
          </rPr>
          <t>Share sisterhood around the world.</t>
        </r>
        <r>
          <rPr>
            <sz val="9"/>
            <color indexed="81"/>
            <rFont val="Tahoma"/>
            <family val="2"/>
          </rPr>
          <t xml:space="preserve"> "Sisterhood" doesn't just means sisters in your family. All the girls and women who are Girl Scouts try to live by the Girl Scout Law. That's what makes us a Girl Scouts sisterhood - our Law unites us. In your Ambassador badge, use the Law's 10 important lines to get closer to women and girls around the world.</t>
        </r>
      </text>
    </comment>
    <comment ref="C199" authorId="0" shapeId="0" xr:uid="{00000000-0006-0000-0500-00001E000000}">
      <text>
        <r>
          <rPr>
            <b/>
            <sz val="9"/>
            <color indexed="81"/>
            <rFont val="Tahoma"/>
            <family val="2"/>
          </rPr>
          <t xml:space="preserve">Explore an issue affecting girls and women globally. </t>
        </r>
        <r>
          <rPr>
            <sz val="9"/>
            <color indexed="81"/>
            <rFont val="Tahoma"/>
            <family val="2"/>
          </rPr>
          <t>Invite a guest speaker to talk to your group about education, economic empowerment, health services, or other issues affecting women and girls. You speaker might  be a Peace Corps volunteer, someone from an aid organization, teach, author, or a member of the religious community or armed forces who has serviced overseas. Guide a discussion of how you might use the Girl Scout Law to make a difference in the issue.</t>
        </r>
      </text>
    </comment>
    <comment ref="C200" authorId="0" shapeId="0" xr:uid="{00000000-0006-0000-0500-00001F000000}">
      <text>
        <r>
          <rPr>
            <b/>
            <sz val="9"/>
            <color indexed="81"/>
            <rFont val="Tahoma"/>
            <family val="2"/>
          </rPr>
          <t xml:space="preserve">Organize and event on women ad STEM careers. </t>
        </r>
        <r>
          <rPr>
            <sz val="9"/>
            <color indexed="81"/>
            <rFont val="Tahoma"/>
            <family val="2"/>
          </rPr>
          <t xml:space="preserve">People with careers in science, technology, and math (STEM) solve problems that affect girls and women around the world by figuring out how to use resources wisely to make the world a better place. But in the U.S. men outnumber women in STEM careers nearly three to one. Help narrow the gap: Hosta  job fair or panel discussion to educate and inspire girls about STEM jobs. Guide the discussion to encourage girls to consider how geology, civil and environmental engineering, product innovation, nanotechnology, ethnobiology, and other fields could help them share the Girl Scout Law through their careers. </t>
        </r>
      </text>
    </comment>
    <comment ref="C201" authorId="0" shapeId="0" xr:uid="{00000000-0006-0000-0500-000020000000}">
      <text>
        <r>
          <rPr>
            <b/>
            <sz val="9"/>
            <color indexed="81"/>
            <rFont val="Tahoma"/>
            <family val="2"/>
          </rPr>
          <t xml:space="preserve">Interview a global citizen. </t>
        </r>
        <r>
          <rPr>
            <sz val="9"/>
            <color indexed="81"/>
            <rFont val="Tahoma"/>
            <family val="2"/>
          </rPr>
          <t xml:space="preserve"> Find a woman in an international career field (perhaps a pilot, hotel staffer, international banker or teacher, navel officer or translator) who is from another country or has lived abroad. Learn all about her job in an interview. Discuss the ways her job embodies - or could embody - the Girl Scout Law. Share what you've learned creatively - perhaps in an article for your school paper, in a career collage you keep by your desk for inspiration, or by organizing a round table "world thinking" careers discussion for your peers.</t>
        </r>
      </text>
    </comment>
    <comment ref="C202" authorId="0" shapeId="0" xr:uid="{00000000-0006-0000-0500-000021000000}">
      <text>
        <r>
          <rPr>
            <b/>
            <sz val="9"/>
            <color indexed="81"/>
            <rFont val="Tahoma"/>
            <family val="2"/>
          </rPr>
          <t xml:space="preserve">Leave your world better than you found it. </t>
        </r>
        <r>
          <rPr>
            <sz val="9"/>
            <color indexed="81"/>
            <rFont val="Tahoma"/>
            <family val="2"/>
          </rPr>
          <t>It's the Girl Scout way to care about the world around us - whether it's a room, a campground , or the world. As an Ambassador, try one of these choices to gather ideas right now for improving he world today - and at every stage of your life.</t>
        </r>
      </text>
    </comment>
    <comment ref="C203" authorId="0" shapeId="0" xr:uid="{00000000-0006-0000-0500-000022000000}">
      <text>
        <r>
          <rPr>
            <b/>
            <sz val="9"/>
            <color indexed="81"/>
            <rFont val="Tahoma"/>
            <family val="2"/>
          </rPr>
          <t xml:space="preserve">Find ideas to use your leadership and ideas in government. </t>
        </r>
        <r>
          <rPr>
            <sz val="9"/>
            <color indexed="81"/>
            <rFont val="Tahoma"/>
            <family val="2"/>
          </rPr>
          <t xml:space="preserve"> Choose a civic issue that you want to affect throughout your life, and explore ways to make government a better place. Your list should include at least 10 strong ideas: Gather them through barnstorming with other Girl Scouts, by speaking with elected officials and by researching the organizations working in your area right now. What are they doing? What still needs to be done?</t>
        </r>
      </text>
    </comment>
    <comment ref="C204" authorId="0" shapeId="0" xr:uid="{00000000-0006-0000-0500-000023000000}">
      <text>
        <r>
          <rPr>
            <b/>
            <sz val="9"/>
            <color indexed="81"/>
            <rFont val="Tahoma"/>
            <family val="2"/>
          </rPr>
          <t xml:space="preserve">Gather ideas to work for a healthy planet. </t>
        </r>
        <r>
          <rPr>
            <sz val="9"/>
            <color indexed="81"/>
            <rFont val="Tahoma"/>
            <family val="2"/>
          </rPr>
          <t xml:space="preserve"> Choose an environmental issue that you want to affect throughout your life, and explore ways to make the environment a better place. Your list should include at least 10 strong ideas: You might focus on a specific ecosystem, such as forests, oceans, seashores, rivers, grasslands, mountains, or farmland, and research organizations working to protect that kind of area. What are other activists doing right now? How effective does the work seem to be? How could your support that work, and what else could you do?</t>
        </r>
      </text>
    </comment>
    <comment ref="C205" authorId="0" shapeId="0" xr:uid="{00000000-0006-0000-0500-000024000000}">
      <text>
        <r>
          <rPr>
            <b/>
            <sz val="9"/>
            <color indexed="81"/>
            <rFont val="Tahoma"/>
            <family val="2"/>
          </rPr>
          <t xml:space="preserve">Brainstorm ideas for social change. </t>
        </r>
        <r>
          <rPr>
            <sz val="9"/>
            <color indexed="81"/>
            <rFont val="Tahoma"/>
            <family val="2"/>
          </rPr>
          <t>Choose a social issue that you want to affect throughout your life, and explore ways to improve the systems that create or contribute to the issue. Your list should include at least 10 strong ideas: You might gather them through discussions with advocates for your issue, speaking with elected officials, or spending an afternoon volunteering for an organization doing work in your area of interest. What's being done? What more could you do?</t>
        </r>
      </text>
    </comment>
    <comment ref="C206" authorId="0" shapeId="0" xr:uid="{00000000-0006-0000-0500-000025000000}">
      <text>
        <r>
          <rPr>
            <b/>
            <sz val="9"/>
            <color indexed="81"/>
            <rFont val="Tahoma"/>
            <family val="2"/>
          </rPr>
          <t>Enjoy Girl Scout traditions!</t>
        </r>
        <r>
          <rPr>
            <sz val="9"/>
            <color indexed="81"/>
            <rFont val="Tahoma"/>
            <family val="2"/>
          </rPr>
          <t xml:space="preserve"> Traditions bring people together. A tradition can be a special food, a ceremony, a song - anything that's passed along through the years. Share your passion for Girl Scouting with the Movement's next generation - and help our traditions stay strong for another 100 years (and more!)</t>
        </r>
      </text>
    </comment>
    <comment ref="C207" authorId="0" shapeId="0" xr:uid="{00000000-0006-0000-0500-000026000000}">
      <text>
        <r>
          <rPr>
            <b/>
            <sz val="9"/>
            <color indexed="81"/>
            <rFont val="Tahoma"/>
            <family val="2"/>
          </rPr>
          <t xml:space="preserve">Pass down a tradition. </t>
        </r>
        <r>
          <rPr>
            <sz val="9"/>
            <color indexed="81"/>
            <rFont val="Tahoma"/>
            <family val="2"/>
          </rPr>
          <t xml:space="preserve"> Which Girl Scout traditions mean the most to you? Pick one that has exemplified your Girl Scout experience - perhaps a song, recipe, ceremony or celebration - and share it with younger girls. Find younger girls at every level to teach, from Daisies to Seniors. Or you might teach a vintage - and still useful! - Girl Scout skill. </t>
        </r>
      </text>
    </comment>
    <comment ref="C208" authorId="0" shapeId="0" xr:uid="{00000000-0006-0000-0500-000027000000}">
      <text>
        <r>
          <rPr>
            <b/>
            <sz val="9"/>
            <color indexed="81"/>
            <rFont val="Tahoma"/>
            <family val="2"/>
          </rPr>
          <t xml:space="preserve">Start a Girl Scout tradition of your own. </t>
        </r>
        <r>
          <rPr>
            <sz val="9"/>
            <color indexed="81"/>
            <rFont val="Tahoma"/>
            <family val="2"/>
          </rPr>
          <t>What have you created in Girl Scouting that you would like to go down in the Movement's history? Perhaps it's a song you wrote, a camp recipe you created, a particular way you completed a badge activity, or a successful program for which you can write a manual for girls and adult volunteers. Share it with the Girl Scout community in a sustainable way.</t>
        </r>
      </text>
    </comment>
    <comment ref="C209" authorId="0" shapeId="0" xr:uid="{00000000-0006-0000-0500-000028000000}">
      <text>
        <r>
          <rPr>
            <b/>
            <sz val="9"/>
            <color indexed="81"/>
            <rFont val="Tahoma"/>
            <family val="2"/>
          </rPr>
          <t xml:space="preserve">Share the Girl Scout way by example. </t>
        </r>
        <r>
          <rPr>
            <sz val="9"/>
            <color indexed="81"/>
            <rFont val="Tahoma"/>
            <family val="2"/>
          </rPr>
          <t xml:space="preserve"> Find a fun way to show Daisies how the Daisy Flower Friends represents parts of the Girl Scout Law, how these values are important to leaders, and how they are leaders, too. Or help Brownies, Juniors, Cadettes, or Seniors complete part of their Girl Scout Way badge.</t>
        </r>
      </text>
    </comment>
    <comment ref="C213" authorId="0" shapeId="0" xr:uid="{00000000-0006-0000-0500-000079000000}">
      <text>
        <r>
          <rPr>
            <b/>
            <sz val="9"/>
            <color indexed="81"/>
            <rFont val="Tahoma"/>
            <family val="2"/>
          </rPr>
          <t xml:space="preserve">Get the scoop on credit scores </t>
        </r>
        <r>
          <rPr>
            <sz val="9"/>
            <color indexed="81"/>
            <rFont val="Tahoma"/>
            <family val="2"/>
          </rPr>
          <t>Your credit score is like a report card on your financial history. But instead of getting grades like A, B, and C, your credit score is a tree-digit number. Anything above a 700 is recognized as very good, while scores below 500 are considered subpar. Your credit score helps lenders evaluate your ability to pay back what you owe. That means maintaining a good credit score will make it easier for you to apply for credit cards, receive loans (student, car, home, etc.), and rent an apartment at some point in the future. Your goal in this step is to find out what information is used to determine a credit score and what can make a score go up or down.</t>
        </r>
      </text>
    </comment>
    <comment ref="C214" authorId="0" shapeId="0" xr:uid="{00000000-0006-0000-0500-00007A000000}">
      <text>
        <r>
          <rPr>
            <b/>
            <sz val="9"/>
            <color indexed="81"/>
            <rFont val="Tahoma"/>
            <family val="2"/>
          </rPr>
          <t xml:space="preserve">Do your own research. </t>
        </r>
        <r>
          <rPr>
            <sz val="9"/>
            <color indexed="81"/>
            <rFont val="Tahoma"/>
            <family val="2"/>
          </rPr>
          <t xml:space="preserve"> There's a wealth of information on credit scores available online and at your local library. The hard part is being able to sort through all the information to find the important bits. Spend at least two hours reading up on credit scores in order to write two explanatory paragraphs: one on where credit scores come from and the other on keys to keeping a good score. </t>
        </r>
      </text>
    </comment>
    <comment ref="C215" authorId="0" shapeId="0" xr:uid="{00000000-0006-0000-0500-00007B000000}">
      <text>
        <r>
          <rPr>
            <b/>
            <sz val="9"/>
            <color indexed="81"/>
            <rFont val="Tahoma"/>
            <family val="2"/>
          </rPr>
          <t xml:space="preserve">Invite an expert speaker. </t>
        </r>
        <r>
          <rPr>
            <sz val="9"/>
            <color indexed="81"/>
            <rFont val="Tahoma"/>
            <family val="2"/>
          </rPr>
          <t>A banker, financial planner, or credit bureau representative would be ideal to speak to your Girl Scout group about credit scores and what they mean. Ask the presenter to explain in detail how not having a credit card can impact your credit score and how having a low score can hurt your changes of getting future credit, loans, and mortgages.</t>
        </r>
      </text>
    </comment>
    <comment ref="C216" authorId="0" shapeId="0" xr:uid="{00000000-0006-0000-0500-00007C000000}">
      <text>
        <r>
          <rPr>
            <b/>
            <sz val="9"/>
            <color indexed="81"/>
            <rFont val="Tahoma"/>
            <family val="2"/>
          </rPr>
          <t xml:space="preserve">Go on a field trip. </t>
        </r>
        <r>
          <rPr>
            <sz val="9"/>
            <color indexed="81"/>
            <rFont val="Tahoma"/>
            <family val="2"/>
          </rPr>
          <t xml:space="preserve"> Set up an appointment at a bank or local credit bureau to meet with an expert where they work. Ask them to walk you through the process of checking on credit scores, along with explaining how a low score can hurt your chances of getting future credit, loans, and mortgages.</t>
        </r>
      </text>
    </comment>
    <comment ref="C217" authorId="0" shapeId="0" xr:uid="{00000000-0006-0000-0500-00007D000000}">
      <text>
        <r>
          <rPr>
            <b/>
            <sz val="9"/>
            <color indexed="81"/>
            <rFont val="Tahoma"/>
            <family val="2"/>
          </rPr>
          <t xml:space="preserve">Find out how bank loans work. </t>
        </r>
        <r>
          <rPr>
            <sz val="9"/>
            <color indexed="81"/>
            <rFont val="Tahoma"/>
            <family val="2"/>
          </rPr>
          <t>People rarely purchase a home or a new car with cash. Instead, they get a bank or another financial institution to loan them the money to pay for it and then pa back the lender a small chunk at a time each month. Likewise, many students take out loans to help pay for their college education, then pay the loan back after they graduate and find a job. In this step, you'll research the ins and outs of getting one of these kinds of loans.</t>
        </r>
      </text>
    </comment>
    <comment ref="C218" authorId="0" shapeId="0" xr:uid="{00000000-0006-0000-0500-00007E000000}">
      <text>
        <r>
          <rPr>
            <b/>
            <sz val="9"/>
            <color indexed="81"/>
            <rFont val="Tahoma"/>
            <family val="2"/>
          </rPr>
          <t xml:space="preserve">Learn about student loans. </t>
        </r>
        <r>
          <rPr>
            <sz val="9"/>
            <color indexed="81"/>
            <rFont val="Tahoma"/>
            <family val="2"/>
          </rPr>
          <t>Search online, talk to your school's guidance counselor, or interview a financial aid officer at a college to find out about different types of student loans, as well as how and when you're expected to pay the loan back after graduation.</t>
        </r>
      </text>
    </comment>
    <comment ref="C219" authorId="0" shapeId="0" xr:uid="{00000000-0006-0000-0500-00007F000000}">
      <text>
        <r>
          <rPr>
            <b/>
            <sz val="9"/>
            <color indexed="81"/>
            <rFont val="Tahoma"/>
            <family val="2"/>
          </rPr>
          <t>Learn about home loans.</t>
        </r>
        <r>
          <rPr>
            <sz val="9"/>
            <color indexed="81"/>
            <rFont val="Tahoma"/>
            <family val="2"/>
          </rPr>
          <t xml:space="preserve"> Home loans, also called home mortgages, are often the biggest loan a person will ever take out. Indeed, the most common type of home loan takes 30 years to pay off. Ask family members if they know a home loan officer that you could speak with about home loans. Be sure to ask about down payment requirements, as well as how interest rates can change bases on both the type of loan and length of the loan in years.</t>
        </r>
      </text>
    </comment>
    <comment ref="C220" authorId="0" shapeId="0" xr:uid="{00000000-0006-0000-0500-000080000000}">
      <text>
        <r>
          <rPr>
            <b/>
            <sz val="9"/>
            <color indexed="81"/>
            <rFont val="Tahoma"/>
            <family val="2"/>
          </rPr>
          <t xml:space="preserve">Learn about car loans. </t>
        </r>
        <r>
          <rPr>
            <sz val="9"/>
            <color indexed="81"/>
            <rFont val="Tahoma"/>
            <family val="2"/>
          </rPr>
          <t>Make an appointment to speak with a finance official at a local car dealership, either in person or by phone. Ask them to explain the different kinds of loans offered for both new and used cars; how interest rates vary; and how a lower interest rate saves you money compared to a high interest rate.</t>
        </r>
      </text>
    </comment>
    <comment ref="C221" authorId="0" shapeId="0" xr:uid="{00000000-0006-0000-0500-000081000000}">
      <text>
        <r>
          <rPr>
            <b/>
            <sz val="9"/>
            <color indexed="81"/>
            <rFont val="Tahoma"/>
            <family val="2"/>
          </rPr>
          <t>Learn the ins and outs of credit cards</t>
        </r>
        <r>
          <rPr>
            <sz val="9"/>
            <color indexed="81"/>
            <rFont val="Tahoma"/>
            <family val="2"/>
          </rPr>
          <t xml:space="preserve"> Credit cards are the most common way people borrow money. Credit cards are also a very helpful tool in life. Like any other tool, however, you need to know how to use one properly to get the most out of it. When paying with a credit card, you are essentially borrowing money from a credit card lender. You are then expected to pay back the credit card company in a set amount of time. And if you don't pay the full amount you owe, you must pay interest (the cost of borrowing money) on the remaining balance. Fill in the credit card worksheet on the next page in order to compare credit card offers as you complete this step.</t>
        </r>
      </text>
    </comment>
    <comment ref="C222" authorId="0" shapeId="0" xr:uid="{00000000-0006-0000-0500-000082000000}">
      <text>
        <r>
          <rPr>
            <b/>
            <sz val="9"/>
            <color indexed="81"/>
            <rFont val="Tahoma"/>
            <family val="2"/>
          </rPr>
          <t xml:space="preserve">Study credit card offers. </t>
        </r>
        <r>
          <rPr>
            <sz val="9"/>
            <color indexed="81"/>
            <rFont val="Tahoma"/>
            <family val="2"/>
          </rPr>
          <t>Find at least three credit card offers in the mail, in stores, or in banks. Read the offers to learn what is needed to apply for each card and use them to complete the worksheet. Then rank each offer for the best deal and discuss your choices with friends or family.</t>
        </r>
      </text>
    </comment>
    <comment ref="C223" authorId="0" shapeId="0" xr:uid="{00000000-0006-0000-0500-000083000000}">
      <text>
        <r>
          <rPr>
            <b/>
            <sz val="9"/>
            <color indexed="81"/>
            <rFont val="Tahoma"/>
            <family val="2"/>
          </rPr>
          <t xml:space="preserve">Speak with banks. </t>
        </r>
        <r>
          <rPr>
            <sz val="9"/>
            <color indexed="81"/>
            <rFont val="Tahoma"/>
            <family val="2"/>
          </rPr>
          <t>Locate two banks and/or credit unions in your community. Set up phone interviews with banking associates at each to discuss the steps involved in applying for a credit card. Prepare a list of questions that will answer all the columns in the credit card worksheet.</t>
        </r>
      </text>
    </comment>
    <comment ref="C224" authorId="0" shapeId="0" xr:uid="{00000000-0006-0000-0500-000084000000}">
      <text>
        <r>
          <rPr>
            <b/>
            <sz val="9"/>
            <color indexed="81"/>
            <rFont val="Tahoma"/>
            <family val="2"/>
          </rPr>
          <t xml:space="preserve">Go online. </t>
        </r>
        <r>
          <rPr>
            <sz val="9"/>
            <color indexed="81"/>
            <rFont val="Tahoma"/>
            <family val="2"/>
          </rPr>
          <t>Explore the online sites of at least three banks or credit unions.  Compile information on the various credit card offers you find and complete the worksheet. Then rank each offer for the best deal and discuss your choices with friends or family.</t>
        </r>
      </text>
    </comment>
    <comment ref="C225" authorId="0" shapeId="0" xr:uid="{00000000-0006-0000-0500-000085000000}">
      <text>
        <r>
          <rPr>
            <b/>
            <sz val="9"/>
            <color indexed="81"/>
            <rFont val="Tahoma"/>
            <family val="2"/>
          </rPr>
          <t>Gather real-life borrowing stories</t>
        </r>
        <r>
          <rPr>
            <sz val="9"/>
            <color indexed="81"/>
            <rFont val="Tahoma"/>
            <family val="2"/>
          </rPr>
          <t xml:space="preserve"> By this point, you know enough to have a knowledgeable conversation on the topics of borrowing and credit. It's time to dig deeper into these important financial subjects by learning from the experiences - both good and bag - of others. </t>
        </r>
      </text>
    </comment>
    <comment ref="C226" authorId="0" shapeId="0" xr:uid="{00000000-0006-0000-0500-000086000000}">
      <text>
        <r>
          <rPr>
            <b/>
            <sz val="9"/>
            <color indexed="81"/>
            <rFont val="Tahoma"/>
            <family val="2"/>
          </rPr>
          <t xml:space="preserve">Interview an expert. </t>
        </r>
        <r>
          <rPr>
            <sz val="9"/>
            <color indexed="81"/>
            <rFont val="Tahoma"/>
            <family val="2"/>
          </rPr>
          <t>Talk to a financial adviser or credit counselor about common financial mistakes people make when it comes to borrowing. Be sure to get their recommendations on any magazines, books, or websites where you can get more in-depth information.</t>
        </r>
      </text>
    </comment>
    <comment ref="C227" authorId="0" shapeId="0" xr:uid="{00000000-0006-0000-0500-000087000000}">
      <text>
        <r>
          <rPr>
            <b/>
            <sz val="9"/>
            <color indexed="81"/>
            <rFont val="Tahoma"/>
            <family val="2"/>
          </rPr>
          <t xml:space="preserve">Study relevant stories. </t>
        </r>
        <r>
          <rPr>
            <sz val="9"/>
            <color indexed="81"/>
            <rFont val="Tahoma"/>
            <family val="2"/>
          </rPr>
          <t>Find at least three magazine or newspaper articles dealing with individuals who made bad financial decisions that will seriously damage their credit. Discuss what you learned from each story with friends or family.</t>
        </r>
      </text>
    </comment>
    <comment ref="C228" authorId="0" shapeId="0" xr:uid="{00000000-0006-0000-0500-000088000000}">
      <text>
        <r>
          <rPr>
            <b/>
            <sz val="9"/>
            <color indexed="81"/>
            <rFont val="Tahoma"/>
            <family val="2"/>
          </rPr>
          <t xml:space="preserve">Interview someone who has had a loan. </t>
        </r>
        <r>
          <rPr>
            <sz val="9"/>
            <color indexed="81"/>
            <rFont val="Tahoma"/>
            <family val="2"/>
          </rPr>
          <t>Talk to an adult who have experience with both getting and paying back loans. Ask for advice and tips on borrowing. Find out if they would have done anything differently, and if so, why?</t>
        </r>
      </text>
    </comment>
    <comment ref="C229" authorId="0" shapeId="0" xr:uid="{00000000-0006-0000-0500-000089000000}">
      <text>
        <r>
          <rPr>
            <b/>
            <sz val="9"/>
            <color indexed="81"/>
            <rFont val="Tahoma"/>
            <family val="2"/>
          </rPr>
          <t xml:space="preserve">Write your own credit commitment </t>
        </r>
        <r>
          <rPr>
            <sz val="9"/>
            <color indexed="81"/>
            <rFont val="Tahoma"/>
            <family val="2"/>
          </rPr>
          <t>Take everything you've learned so far and create your credit commitment. Make sure it includes at least three personal guidelines for how or when you will borrow money in the future. When ever you think about borrowing money in years to come, you'll be able to refer to your code for guidance.</t>
        </r>
      </text>
    </comment>
    <comment ref="C230" authorId="0" shapeId="0" xr:uid="{00000000-0006-0000-0500-00008A000000}">
      <text>
        <r>
          <rPr>
            <b/>
            <sz val="9"/>
            <color indexed="81"/>
            <rFont val="Tahoma"/>
            <family val="2"/>
          </rPr>
          <t>Talk to your family.</t>
        </r>
        <r>
          <rPr>
            <sz val="9"/>
            <color indexed="81"/>
            <rFont val="Tahoma"/>
            <family val="2"/>
          </rPr>
          <t xml:space="preserve"> Write a first draft of your credit commitment and present it to your family. Explain each commitment in detail, and give everyone present a chance to discuss their feelings. Once the family conversation is over, revisit your credit commitment to create a final draft. </t>
        </r>
      </text>
    </comment>
    <comment ref="C231" authorId="0" shapeId="0" xr:uid="{00000000-0006-0000-0500-00008B000000}">
      <text>
        <r>
          <rPr>
            <b/>
            <sz val="9"/>
            <color indexed="81"/>
            <rFont val="Tahoma"/>
            <family val="2"/>
          </rPr>
          <t xml:space="preserve">Talk to a friend. </t>
        </r>
        <r>
          <rPr>
            <sz val="9"/>
            <color indexed="81"/>
            <rFont val="Tahoma"/>
            <family val="2"/>
          </rPr>
          <t xml:space="preserve">Team up with a Girl Scout friend and work on creating a credit commitment that you both believe in. Use your notes to put together a list of key commitments, and then take turns writing these commitments in clear and concise sentences. </t>
        </r>
      </text>
    </comment>
    <comment ref="C232" authorId="0" shapeId="0" xr:uid="{00000000-0006-0000-0500-00008C000000}">
      <text>
        <r>
          <rPr>
            <b/>
            <sz val="9"/>
            <color indexed="81"/>
            <rFont val="Tahoma"/>
            <family val="2"/>
          </rPr>
          <t xml:space="preserve">Talk with an expert. </t>
        </r>
        <r>
          <rPr>
            <sz val="9"/>
            <color indexed="81"/>
            <rFont val="Tahoma"/>
            <family val="2"/>
          </rPr>
          <t>Ask older family members or an adult you admire if they know of any reputable financial advisers. If so, set up an information meeting with this expert to review your credit commitment. Ask for feedback on the commitment and any special tips to help you follow it.</t>
        </r>
      </text>
    </comment>
    <comment ref="C236" authorId="0" shapeId="0" xr:uid="{00000000-0006-0000-0500-00008D000000}">
      <text>
        <r>
          <rPr>
            <sz val="9"/>
            <color indexed="81"/>
            <rFont val="Tahoma"/>
            <family val="2"/>
          </rPr>
          <t>When living on your own, your biggest expense will likely be your housing. Living in a dorm, renting an apartment, and buying a house all have their own financial rules and regulations. Choose a scenario that's in your near future (like dorm living or renting an apartment) or further down the road (buying your dream home) to learn more about the overall process and be better prepared to live on your own.</t>
        </r>
      </text>
    </comment>
    <comment ref="C237" authorId="0" shapeId="0" xr:uid="{00000000-0006-0000-0500-00008E000000}">
      <text>
        <r>
          <rPr>
            <b/>
            <sz val="9"/>
            <color indexed="81"/>
            <rFont val="Tahoma"/>
            <family val="2"/>
          </rPr>
          <t xml:space="preserve">Take a tour. </t>
        </r>
        <r>
          <rPr>
            <sz val="9"/>
            <color indexed="81"/>
            <rFont val="Tahoma"/>
            <family val="2"/>
          </rPr>
          <t>Take an "open house" tour of an apartment or home that's for rent or sale. Be completely upfront with the person hosting the tour - remember that their job relies on making sales, so you don't want to get in their way. If the real estate agent has time, however, ask them to explain the rent/purchase process and how the "asking price" of the place you are touring compares to other apartments/homes in the neighborhood.</t>
        </r>
      </text>
    </comment>
    <comment ref="C238" authorId="0" shapeId="0" xr:uid="{00000000-0006-0000-0500-00008F000000}">
      <text>
        <r>
          <rPr>
            <b/>
            <sz val="9"/>
            <color indexed="81"/>
            <rFont val="Tahoma"/>
            <family val="2"/>
          </rPr>
          <t xml:space="preserve">Interview a new tenant or homeowner. </t>
        </r>
        <r>
          <rPr>
            <sz val="9"/>
            <color indexed="81"/>
            <rFont val="Tahoma"/>
            <family val="2"/>
          </rPr>
          <t>Find a young woman who has recently moved into a dorm or rented an apartment. Then interview her to find out all the steps she had to take before moving in. Did she have any financial surprises? What were the costs associated with moving that she would tell you to be ready for (first and last months' rent, rental insurance, moving truck rental, utility hookup fees, etc. )? Be sure to ask her what helped her make her final decision and if there was anything she would have don differently.</t>
        </r>
      </text>
    </comment>
    <comment ref="C239" authorId="0" shapeId="0" xr:uid="{00000000-0006-0000-0500-000090000000}">
      <text>
        <r>
          <rPr>
            <b/>
            <sz val="9"/>
            <color indexed="81"/>
            <rFont val="Tahoma"/>
            <family val="2"/>
          </rPr>
          <t xml:space="preserve">Be chart smart. </t>
        </r>
        <r>
          <rPr>
            <sz val="9"/>
            <color indexed="81"/>
            <rFont val="Tahoma"/>
            <family val="2"/>
          </rPr>
          <t xml:space="preserve"> Create a map of the area you'd like to live, whether it's the freshman dorms at your college of choice or a neighborhood you've always loved. Then do research on at least a half dozen available rooms or homes to find out how living expenses differ and what kind of compromises you might have to make. For example, when renting in a college town, you'll likely have to pay more to be close to campus, but living farther away could mean a bigger place. Create a chart comparing the various costs and trade-offs you've discovered, and pick a winner!</t>
        </r>
      </text>
    </comment>
    <comment ref="C240" authorId="0" shapeId="0" xr:uid="{00000000-0006-0000-0500-000091000000}">
      <text>
        <r>
          <rPr>
            <sz val="9"/>
            <color indexed="81"/>
            <rFont val="Tahoma"/>
            <family val="2"/>
          </rPr>
          <t>When living independently, you're responsible for buying everything from groceries to gas for your car. Plus, there are plenty of other expenses you might not have thought of, from the electric bill to cable TV and health insurance. In this step, you'll take a closer look at how quickly costs can add up by tracking a month's worth of spending.</t>
        </r>
      </text>
    </comment>
    <comment ref="C241" authorId="0" shapeId="0" xr:uid="{00000000-0006-0000-0500-000092000000}">
      <text>
        <r>
          <rPr>
            <b/>
            <sz val="9"/>
            <color indexed="81"/>
            <rFont val="Tahoma"/>
            <family val="2"/>
          </rPr>
          <t xml:space="preserve">Focus on your finances. </t>
        </r>
        <r>
          <rPr>
            <sz val="9"/>
            <color indexed="81"/>
            <rFont val="Tahoma"/>
            <family val="2"/>
          </rPr>
          <t xml:space="preserve">Keep track of every personal item you use in a month. Include everything from toiletries and clothes to things like your phone or Internet service. Once your list is complete, review it with a friend or family member and ask them to add items you might have missed. Then total the cost of everything so you can get a rough idea of your monthly spending habits. </t>
        </r>
      </text>
    </comment>
    <comment ref="C242" authorId="0" shapeId="0" xr:uid="{00000000-0006-0000-0500-000093000000}">
      <text>
        <r>
          <rPr>
            <b/>
            <sz val="9"/>
            <color indexed="81"/>
            <rFont val="Tahoma"/>
            <family val="2"/>
          </rPr>
          <t xml:space="preserve">Shop talk. </t>
        </r>
        <r>
          <rPr>
            <sz val="9"/>
            <color indexed="81"/>
            <rFont val="Tahoma"/>
            <family val="2"/>
          </rPr>
          <t xml:space="preserve">Volunteer to do your family's shopping for one month, keeping track of everything that you spend. At the end of the month, categorize the items you purchased (food, toiletries, clothing, etc.) and review the list with your entire family to see if there are places where money might be saved. </t>
        </r>
      </text>
    </comment>
    <comment ref="C243" authorId="0" shapeId="0" xr:uid="{00000000-0006-0000-0500-000094000000}">
      <text>
        <r>
          <rPr>
            <b/>
            <sz val="9"/>
            <color indexed="81"/>
            <rFont val="Tahoma"/>
            <family val="2"/>
          </rPr>
          <t xml:space="preserve">Audit request. </t>
        </r>
        <r>
          <rPr>
            <sz val="9"/>
            <color indexed="81"/>
            <rFont val="Tahoma"/>
            <family val="2"/>
          </rPr>
          <t>An audit is a review of someone's financial documents. Ask a friend or family member living on their own if you can audit them by asking them to save a month's worth of receipts and bills. Organize all their spending by category (food, fun, rent, etc.) and review the totals together. If your friend doesn't already keep a budget, the results might make them want to start!</t>
        </r>
      </text>
    </comment>
    <comment ref="C244" authorId="0" shapeId="0" xr:uid="{00000000-0006-0000-0500-000095000000}">
      <text>
        <r>
          <rPr>
            <sz val="9"/>
            <color indexed="81"/>
            <rFont val="Tahoma"/>
            <family val="2"/>
          </rPr>
          <t>A budget isn't just about making sure you have enough money to pay your bills. Every good budget should also make room for entertainment, hobbies, and having fun with friends.</t>
        </r>
      </text>
    </comment>
    <comment ref="C245" authorId="0" shapeId="0" xr:uid="{00000000-0006-0000-0500-000096000000}">
      <text>
        <r>
          <rPr>
            <b/>
            <sz val="9"/>
            <color indexed="81"/>
            <rFont val="Tahoma"/>
            <family val="2"/>
          </rPr>
          <t xml:space="preserve">Hooray for hobbies! </t>
        </r>
        <r>
          <rPr>
            <sz val="9"/>
            <color indexed="81"/>
            <rFont val="Tahoma"/>
            <family val="2"/>
          </rPr>
          <t>Do you have a hobby that you just can't live without? Whether it's collecting concert posters or mastering photography, you'll need to build the costs of you hobby into your budget. Review how much money you've spent on your hobby over the past year. Then divide that total by 12 to figure out how much you need to put aside per month. You might even consider setting up a separate savings account for this money.</t>
        </r>
      </text>
    </comment>
    <comment ref="C246" authorId="0" shapeId="0" xr:uid="{00000000-0006-0000-0500-000097000000}">
      <text>
        <r>
          <rPr>
            <b/>
            <sz val="9"/>
            <color indexed="81"/>
            <rFont val="Tahoma"/>
            <family val="2"/>
          </rPr>
          <t xml:space="preserve">Treat yourself. </t>
        </r>
        <r>
          <rPr>
            <sz val="9"/>
            <color indexed="81"/>
            <rFont val="Tahoma"/>
            <family val="2"/>
          </rPr>
          <t>Find out how much of your budget needs to be dedicated to treating yourself. If you're the type of person who is happy to spend nights at home with a library book, then you might only need to use 5 percent of your budget. But if you love going to movies and meeting friends for dinner often, you might need closer to 15 percent. Make a list of all the things you like to do for fun, research the cost for each, add them up, and divide by 12 to know how much you need to save each month (remember to include all costs. For example, a night at the movies includes not just the ticket, but also transportation to the theater and snacks from the concession stand.)</t>
        </r>
      </text>
    </comment>
    <comment ref="C247" authorId="0" shapeId="0" xr:uid="{00000000-0006-0000-0500-000098000000}">
      <text>
        <r>
          <rPr>
            <b/>
            <sz val="9"/>
            <color indexed="81"/>
            <rFont val="Tahoma"/>
            <family val="2"/>
          </rPr>
          <t xml:space="preserve">Class act. </t>
        </r>
        <r>
          <rPr>
            <sz val="9"/>
            <color indexed="81"/>
            <rFont val="Tahoma"/>
            <family val="2"/>
          </rPr>
          <t>Gym membership. Cooking classes. A tennis league. Most people have classes or activities that need to be included in their budget. One key to maximizing your purchase power, however, is searching out the best deal. Pick something like a gym membership and research all the available options in your area, keeping in mind extra costs like membership fees or locker rentals. Rank your options in order from best to worst, and see what a difference research can make on your budget's bottom line.</t>
        </r>
      </text>
    </comment>
    <comment ref="C248" authorId="0" shapeId="0" xr:uid="{00000000-0006-0000-0500-000099000000}">
      <text>
        <r>
          <rPr>
            <sz val="9"/>
            <color indexed="81"/>
            <rFont val="Tahoma"/>
            <family val="2"/>
          </rPr>
          <t>Your car breaks down. Your laptop is stolen. You get sick and have extra doctor's bills to pay. The only thing you can expect in life is that the unexpected will happen - so set aside some money for when it does. One golden rule given by financial advisers is that everyone working adult should have at least six months of their typical living expenses saved and set aside for the unexpected.</t>
        </r>
      </text>
    </comment>
    <comment ref="C249" authorId="0" shapeId="0" xr:uid="{00000000-0006-0000-0500-00009A000000}">
      <text>
        <r>
          <rPr>
            <b/>
            <sz val="9"/>
            <color indexed="81"/>
            <rFont val="Tahoma"/>
            <family val="2"/>
          </rPr>
          <t xml:space="preserve">Interview your network. </t>
        </r>
        <r>
          <rPr>
            <sz val="9"/>
            <color indexed="81"/>
            <rFont val="Tahoma"/>
            <family val="2"/>
          </rPr>
          <t>You'll often find that the people around you have the best advice. Talk to your network of family and friends and ask them about different financial emergences they've faced and how they've dealt with them. For example, maybe someone had a car accident. Even if they have insurance, they may have been surprised by a large deductible or loss of wages from missing work. Make a list of five unexpected situations that you learned about hand research how much it would cost to deal with each one.</t>
        </r>
      </text>
    </comment>
    <comment ref="C250" authorId="0" shapeId="0" xr:uid="{00000000-0006-0000-0500-00009B000000}">
      <text>
        <r>
          <rPr>
            <b/>
            <sz val="9"/>
            <color indexed="81"/>
            <rFont val="Tahoma"/>
            <family val="2"/>
          </rPr>
          <t xml:space="preserve">Interview a financial guru. </t>
        </r>
        <r>
          <rPr>
            <sz val="9"/>
            <color indexed="81"/>
            <rFont val="Tahoma"/>
            <family val="2"/>
          </rPr>
          <t>Part of a financial adviser's job is to prepare their client for the unexpected. Set up an interview with a financial adviser and ask them how they advise clients to save for emergencies. What are the typical issues they have seen while working with clients? How much money should someone have in the bank if they lose their job? What are their tips for building a "rainy day" fund?</t>
        </r>
      </text>
    </comment>
    <comment ref="C251" authorId="0" shapeId="0" xr:uid="{00000000-0006-0000-0500-00009C000000}">
      <text>
        <r>
          <rPr>
            <b/>
            <sz val="9"/>
            <color indexed="81"/>
            <rFont val="Tahoma"/>
            <family val="2"/>
          </rPr>
          <t xml:space="preserve">Interview an insurance expert. </t>
        </r>
        <r>
          <rPr>
            <sz val="9"/>
            <color indexed="81"/>
            <rFont val="Tahoma"/>
            <family val="2"/>
          </rPr>
          <t xml:space="preserve">Life insurance, car insurance, and homeowners insurance are all there in case of the unexpected. Set up an appointment with one of your family's insurance agents to learn more about the important world of insurance. Find out how much the different kinds of insurance cost. Compare the cost with the likelihood that something will happen - and with the actual cost of replacing or repairing the items insured. </t>
        </r>
      </text>
    </comment>
    <comment ref="C252" authorId="0" shapeId="0" xr:uid="{00000000-0006-0000-0500-00009D000000}">
      <text>
        <r>
          <rPr>
            <b/>
            <sz val="9"/>
            <color indexed="81"/>
            <rFont val="Tahoma"/>
            <family val="2"/>
          </rPr>
          <t xml:space="preserve">Plan for sharing with others: </t>
        </r>
        <r>
          <rPr>
            <sz val="9"/>
            <color indexed="81"/>
            <rFont val="Tahoma"/>
            <family val="2"/>
          </rPr>
          <t xml:space="preserve"> Everyone's heard the saying that it's better to give than to receive. But in order to give - be it a friend's birthday gift or a charitable donation - you have to make room in your budget. Figure out how much you want to set aside for goodwill to others. </t>
        </r>
      </text>
    </comment>
    <comment ref="C253" authorId="0" shapeId="0" xr:uid="{00000000-0006-0000-0500-00009E000000}">
      <text>
        <r>
          <rPr>
            <b/>
            <sz val="9"/>
            <color indexed="81"/>
            <rFont val="Tahoma"/>
            <family val="2"/>
          </rPr>
          <t xml:space="preserve">Plan for presents. </t>
        </r>
        <r>
          <rPr>
            <sz val="9"/>
            <color indexed="81"/>
            <rFont val="Tahoma"/>
            <family val="2"/>
          </rPr>
          <t xml:space="preserve"> With gifts, it truly is the thought that counts. But if you don't think about gifts in your budget, you might not have any funds available if you want to give them. Make a list of everyone you'd like to get presents for (parents, siblings, friends) throughout an entire year, along with how much you'd like to spend on each gift. Add up the total and divide by 12 to see how much you need to budget each month for presents. You may find that your wish list for giving is greater than what you can afford, but its better to know ahead of time so you can adjust your spending. </t>
        </r>
      </text>
    </comment>
    <comment ref="C254" authorId="0" shapeId="0" xr:uid="{00000000-0006-0000-0500-00009F000000}">
      <text>
        <r>
          <rPr>
            <b/>
            <sz val="9"/>
            <color indexed="81"/>
            <rFont val="Tahoma"/>
            <family val="2"/>
          </rPr>
          <t xml:space="preserve">Budget for your time. </t>
        </r>
        <r>
          <rPr>
            <sz val="9"/>
            <color indexed="81"/>
            <rFont val="Tahoma"/>
            <family val="2"/>
          </rPr>
          <t xml:space="preserve"> Do you want to be a Girl Scout volunteer? Or do you have plans to volunteer for your favorite environmental or social-justice cause? If so, investigate two ways that you might be able to help as a young adult by talking to people who have already volunteered. Find out if there are any costs involved. If so, how would you work those into your budget? And be sure to find out how much time would be required of you. You'll have to make room for that time in your busy life as well!</t>
        </r>
      </text>
    </comment>
    <comment ref="C255" authorId="0" shapeId="0" xr:uid="{00000000-0006-0000-0500-0000A0000000}">
      <text>
        <r>
          <rPr>
            <b/>
            <sz val="9"/>
            <color indexed="81"/>
            <rFont val="Tahoma"/>
            <family val="2"/>
          </rPr>
          <t xml:space="preserve">Charity starts… with a budget. </t>
        </r>
        <r>
          <rPr>
            <sz val="9"/>
            <color indexed="81"/>
            <rFont val="Tahoma"/>
            <family val="2"/>
          </rPr>
          <t xml:space="preserve">Do you have a desire to make the world a better place through philanthropy? Perhaps you have a favorite charity or your place or worship has projects you'd like to support? Even if you don't have any money to donate at this time, your budget can help. Think about it this way. Donating a single dollar might not create much change. But what if you used your budget to figure out how to save single dollar each and every day? After a year, you'd have an impressive donation indeed. </t>
        </r>
      </text>
    </comment>
    <comment ref="C259" authorId="0" shapeId="0" xr:uid="{00000000-0006-0000-0500-0000A1000000}">
      <text>
        <r>
          <rPr>
            <sz val="9"/>
            <color indexed="81"/>
            <rFont val="Tahoma"/>
            <family val="2"/>
          </rPr>
          <t>When people think of art, they often think of paintings hanging on the walls of museums first. Museums are one great place to view artwork, but from topiary sculptures to monuments in public parks, art is everywhere! Bring artwork and the outdoors together and see art in a new way.</t>
        </r>
      </text>
    </comment>
    <comment ref="C260" authorId="0" shapeId="0" xr:uid="{00000000-0006-0000-0500-0000A2000000}">
      <text>
        <r>
          <rPr>
            <b/>
            <sz val="9"/>
            <color indexed="81"/>
            <rFont val="Tahoma"/>
            <family val="2"/>
          </rPr>
          <t xml:space="preserve">Make art indoors </t>
        </r>
        <r>
          <rPr>
            <b/>
            <i/>
            <sz val="9"/>
            <color indexed="81"/>
            <rFont val="Tahoma"/>
            <family val="2"/>
          </rPr>
          <t>and</t>
        </r>
        <r>
          <rPr>
            <b/>
            <sz val="9"/>
            <color indexed="81"/>
            <rFont val="Tahoma"/>
            <family val="2"/>
          </rPr>
          <t xml:space="preserve"> outdoors.</t>
        </r>
        <r>
          <rPr>
            <sz val="9"/>
            <color indexed="81"/>
            <rFont val="Tahoma"/>
            <family val="2"/>
          </rPr>
          <t xml:space="preserve"> This choice is done in two parts, one at the start of the badge and one at the end. At the start of your badge work, create a black-and-white piece of art indoors. (It doesn't have to be a picture-it could be a photo collage, sculpture, movie, or any other type of visual art you can think of!) At the end of the badge, take your supplies outside and re-create the piece of art using the colors you see around in nature.</t>
        </r>
      </text>
    </comment>
    <comment ref="C261" authorId="0" shapeId="0" xr:uid="{00000000-0006-0000-0500-0000A3000000}">
      <text>
        <r>
          <rPr>
            <b/>
            <sz val="9"/>
            <color indexed="81"/>
            <rFont val="Tahoma"/>
            <family val="2"/>
          </rPr>
          <t>Showcase art outdoors.</t>
        </r>
        <r>
          <rPr>
            <sz val="9"/>
            <color indexed="81"/>
            <rFont val="Tahoma"/>
            <family val="2"/>
          </rPr>
          <t xml:space="preserve"> Find an outdoor space that is naturally beautiful to you, and get permission from the owner to use the space as a temporary art gallery. (You will need permission from the municipal parks department or other relevant agency to create your outdoor space in a park or playground.) Host a show and invite younger girls and community members to see the artwork. You could show projects that were all made by you (maybe include art from your younger self, too), or also include work made by other girls if you have their permission. you can do this last step, and include your finished badge projects.
FOR MORE FUN: Record an audio "walk through" -like the kind used at some museums-that people can listen to with headphones as they view the show.</t>
        </r>
      </text>
    </comment>
    <comment ref="C262" authorId="0" shapeId="0" xr:uid="{00000000-0006-0000-0500-0000A4000000}">
      <text>
        <r>
          <rPr>
            <b/>
            <sz val="9"/>
            <color indexed="81"/>
            <rFont val="Tahoma"/>
            <family val="2"/>
          </rPr>
          <t xml:space="preserve">Talk to an artist. </t>
        </r>
        <r>
          <rPr>
            <sz val="9"/>
            <color indexed="81"/>
            <rFont val="Tahoma"/>
            <family val="2"/>
          </rPr>
          <t xml:space="preserve"> Find a woman artist whose art is influenced by the outdoors. She could be an art teacher or even an older girl you know-and remember, art comes in all shapes and sizes! Talk to her about her process and her artwork. Afterwards, you can either record your response to the experience in some way-by journaling, writing a poem, or making an audio recording-or make an art piece of your own, inspired by her work.</t>
        </r>
      </text>
    </comment>
    <comment ref="C263" authorId="0" shapeId="0" xr:uid="{00000000-0006-0000-0500-0000A5000000}">
      <text>
        <r>
          <rPr>
            <sz val="9"/>
            <color indexed="81"/>
            <rFont val="Tahoma"/>
            <family val="2"/>
          </rPr>
          <t>Whether you're a DIY queen or all thumbs with a glue gun, you can find craft-making inspiration outdoors. Make a project you can keep for yourself, or give as a gift. Don't worry about making it perfect-just have fun!</t>
        </r>
      </text>
    </comment>
    <comment ref="C264" authorId="0" shapeId="0" xr:uid="{00000000-0006-0000-0500-0000A6000000}">
      <text>
        <r>
          <rPr>
            <b/>
            <sz val="9"/>
            <color indexed="81"/>
            <rFont val="Tahoma"/>
            <family val="2"/>
          </rPr>
          <t>Make something wearable.</t>
        </r>
        <r>
          <rPr>
            <sz val="9"/>
            <color indexed="81"/>
            <rFont val="Tahoma"/>
            <family val="2"/>
          </rPr>
          <t xml:space="preserve"> Try your hand at making something to wear that interacts with the outdoors-or changes when you go outside and expose it to the elements. You could make clothes or pieces of jewelry that change color in the sun, use LEDs to make light-up shoes for night walks...just get inspired by the outdoors and let your imagination go.</t>
        </r>
      </text>
    </comment>
    <comment ref="C265" authorId="0" shapeId="0" xr:uid="{00000000-0006-0000-0500-0000A7000000}">
      <text>
        <r>
          <rPr>
            <b/>
            <sz val="9"/>
            <color indexed="81"/>
            <rFont val="Tahoma"/>
            <family val="2"/>
          </rPr>
          <t>Build a kite or solar balloon.</t>
        </r>
        <r>
          <rPr>
            <sz val="9"/>
            <color indexed="81"/>
            <rFont val="Tahoma"/>
            <family val="2"/>
          </rPr>
          <t xml:space="preserve"> On a windy day, head outside and take some time to look at how the environment is affected by the wind. Use your observations to help design and build a kite or solar balloon. You can follow instructions you find on your own, or follow the directions on the next page to make a traditional kite.
FOR MORE FUN: Hold a kite-flying competition with your Girl Scout friends.</t>
        </r>
      </text>
    </comment>
    <comment ref="C266" authorId="0" shapeId="0" xr:uid="{00000000-0006-0000-0500-0000A8000000}">
      <text>
        <r>
          <rPr>
            <b/>
            <sz val="9"/>
            <color indexed="81"/>
            <rFont val="Tahoma"/>
            <family val="2"/>
          </rPr>
          <t>Make a lashing.</t>
        </r>
        <r>
          <rPr>
            <sz val="9"/>
            <color indexed="81"/>
            <rFont val="Tahoma"/>
            <family val="2"/>
          </rPr>
          <t xml:space="preserve"> Build an outdoor sculpture by lashing sticks or small branches together. Lashings are a practical way to join two objects together, but you can get creative with them, too! You might build a giant sculpture with your Girl Scout friends, or you can each make your own and then compare them.</t>
        </r>
      </text>
    </comment>
    <comment ref="C267" authorId="0" shapeId="0" xr:uid="{00000000-0006-0000-0500-0000A9000000}">
      <text>
        <r>
          <rPr>
            <sz val="9"/>
            <color indexed="81"/>
            <rFont val="Tahoma"/>
            <family val="2"/>
          </rPr>
          <t>Visual art (like painting and sculpture) is just one type of art-music is art, too! Find your inner musician with this step.</t>
        </r>
      </text>
    </comment>
    <comment ref="C268" authorId="0" shapeId="0" xr:uid="{00000000-0006-0000-0500-0000AA000000}">
      <text>
        <r>
          <rPr>
            <b/>
            <sz val="9"/>
            <color indexed="81"/>
            <rFont val="Tahoma"/>
            <family val="2"/>
          </rPr>
          <t>Design a soundtrack.</t>
        </r>
        <r>
          <rPr>
            <sz val="9"/>
            <color indexed="81"/>
            <rFont val="Tahoma"/>
            <family val="2"/>
          </rPr>
          <t xml:space="preserve"> Think of your favorite place to walk-possibly a hiking trail at a park or at camp-and create a downloadable soundtrack for people to listen to while they walk. You could include narration about the history of the space and the kind of plants or wildlife they might see, nature sounds, poetry, or music. (Remind your listeners to always keep one ear headphone-free for safety!) When your soundtrack is ready, take the walk once without the recording and once with it. How did the soundtrack change the experience? Which walk did you prefer?</t>
        </r>
      </text>
    </comment>
    <comment ref="C269" authorId="0" shapeId="0" xr:uid="{00000000-0006-0000-0500-0000AB000000}">
      <text>
        <r>
          <rPr>
            <b/>
            <sz val="9"/>
            <color indexed="81"/>
            <rFont val="Tahoma"/>
            <family val="2"/>
          </rPr>
          <t>Turn nature into music.</t>
        </r>
        <r>
          <rPr>
            <sz val="9"/>
            <color indexed="81"/>
            <rFont val="Tahoma"/>
            <family val="2"/>
          </rPr>
          <t xml:space="preserve"> Record different kinds of outdoor sounds from your area (such as birdsongs, crunching leaves, insects, or running water). Then mix and layer your sounds to create a song or composition.</t>
        </r>
      </text>
    </comment>
    <comment ref="C270" authorId="2" shapeId="0" xr:uid="{00000000-0006-0000-0500-0000AC000000}">
      <text>
        <r>
          <rPr>
            <b/>
            <sz val="9"/>
            <color indexed="81"/>
            <rFont val="Tahoma"/>
            <family val="2"/>
          </rPr>
          <t xml:space="preserve">Build a musical instrument.  </t>
        </r>
        <r>
          <rPr>
            <sz val="9"/>
            <color indexed="81"/>
            <rFont val="Tahoma"/>
            <family val="2"/>
          </rPr>
          <t>Use items from nature to make a multitoned musical instrument. You might use a gourd to make a stringed instrument or bamboo to make a flute.
FOR MORE FUN: Film your process and make a how-to video for other girls.</t>
        </r>
      </text>
    </comment>
    <comment ref="C271" authorId="0" shapeId="0" xr:uid="{00000000-0006-0000-0500-0000AD000000}">
      <text>
        <r>
          <rPr>
            <sz val="9"/>
            <color indexed="81"/>
            <rFont val="Tahoma"/>
            <family val="2"/>
          </rPr>
          <t>Photography and video are a great way to create outdoor art without disturbing the environment. Head outdoors with a camera (a cell phone camera will work just fine) and see nature in a new way.</t>
        </r>
      </text>
    </comment>
    <comment ref="C272" authorId="0" shapeId="0" xr:uid="{00000000-0006-0000-0500-0000AE000000}">
      <text>
        <r>
          <rPr>
            <b/>
            <sz val="9"/>
            <color indexed="81"/>
            <rFont val="Tahoma"/>
            <family val="2"/>
          </rPr>
          <t xml:space="preserve">Make a digital diary. </t>
        </r>
        <r>
          <rPr>
            <sz val="9"/>
            <color indexed="81"/>
            <rFont val="Tahoma"/>
            <family val="2"/>
          </rPr>
          <t>You may have kept a written journal in the past (or maybe you do now), but have you ever tried a visual one? Create a visual representation of the outdoor spaces in your life over a period of time-maybe a few days or a few weeks-using photos or videos, or a mix of the two.
FOR MORE FUN: Include your Girl Scout friends in your project, and extend it over the course of a year so you can see how the changing seasons affect your project. Then make copies of the finished work for your friends.</t>
        </r>
      </text>
    </comment>
    <comment ref="C273" authorId="0" shapeId="0" xr:uid="{00000000-0006-0000-0500-0000AF000000}">
      <text>
        <r>
          <rPr>
            <b/>
            <sz val="9"/>
            <color indexed="81"/>
            <rFont val="Tahoma"/>
            <family val="2"/>
          </rPr>
          <t>Inspire change.</t>
        </r>
        <r>
          <rPr>
            <sz val="9"/>
            <color indexed="81"/>
            <rFont val="Tahoma"/>
            <family val="2"/>
          </rPr>
          <t xml:space="preserve"> Documentaries and photographs can be a great way to use art as a call to action. Dive into a local environment issue that's important to you by creating a documentary film or photo series about it, making sure to include ways for people to help. Create an event where you can showcase your film or photos to educate people about your issue.</t>
        </r>
      </text>
    </comment>
    <comment ref="C274" authorId="0" shapeId="0" xr:uid="{00000000-0006-0000-0500-0000B0000000}">
      <text>
        <r>
          <rPr>
            <b/>
            <sz val="9"/>
            <color indexed="81"/>
            <rFont val="Tahoma"/>
            <family val="2"/>
          </rPr>
          <t xml:space="preserve">Find a new view. </t>
        </r>
        <r>
          <rPr>
            <sz val="9"/>
            <color indexed="81"/>
            <rFont val="Tahoma"/>
            <family val="2"/>
          </rPr>
          <t>Look at satellite photos from your area and around the world. How does it change the way you see the space? Next, take your own pictures outdoors from unusual perspectives. You might lie underneath a tree to photograph its underside, or view a flower garden from above. Share your photos with family or friends.
FOR MORE FUN: Research photographers who used their craft to educate the world about a particular place, animal, flower, or tree.</t>
        </r>
      </text>
    </comment>
    <comment ref="C275" authorId="0" shapeId="0" xr:uid="{00000000-0006-0000-0500-0000B1000000}">
      <text>
        <r>
          <rPr>
            <sz val="9"/>
            <color indexed="81"/>
            <rFont val="Tahoma"/>
            <family val="2"/>
          </rPr>
          <t>When art is displayed outdoors, it works together with nature-it can enhance the beauty of a landscape or bring people's attention to an issue that's important to the artist. Work with your surroundings to design something new.</t>
        </r>
      </text>
    </comment>
    <comment ref="C276" authorId="0" shapeId="0" xr:uid="{00000000-0006-0000-0500-0000B2000000}">
      <text>
        <r>
          <rPr>
            <b/>
            <sz val="9"/>
            <color indexed="81"/>
            <rFont val="Tahoma"/>
            <family val="2"/>
          </rPr>
          <t xml:space="preserve">Design a landscape. </t>
        </r>
        <r>
          <rPr>
            <sz val="9"/>
            <color indexed="81"/>
            <rFont val="Tahoma"/>
            <family val="2"/>
          </rPr>
          <t xml:space="preserve"> Research sustainable landscaping and find a place in your community that could benefit from a new or updated landscape. (A garden filled with flowers that need lots of water in a drought-prone area, for example.) You might talk to a landscaper in your area and look to their landscapes for inspiration. Then come up with your own design for a landscape that would add to the beauty of an area without causing harm to the environment.
FOR MORE FUN: Take the next step-put your plan into action!</t>
        </r>
      </text>
    </comment>
    <comment ref="C277" authorId="0" shapeId="0" xr:uid="{00000000-0006-0000-0500-0000B3000000}">
      <text>
        <r>
          <rPr>
            <b/>
            <sz val="9"/>
            <color indexed="81"/>
            <rFont val="Tahoma"/>
            <family val="2"/>
          </rPr>
          <t xml:space="preserve">Design a treasure hunt. </t>
        </r>
        <r>
          <rPr>
            <sz val="9"/>
            <color indexed="81"/>
            <rFont val="Tahoma"/>
            <family val="2"/>
          </rPr>
          <t xml:space="preserve"> Geocaching is a type of high-tech treasure hunting game. Players use an app or a GPS receiver to follow clues to a geocache, or hidden treasure box. (You can read more at www.geocaching.com or www.navicache.com.) Design your own "geo art" -this means that the locations of hidden clues (or cashes) will make a picture or design when viewed on a map. Make sure to follow the Leave No Trace principles as you create your design.</t>
        </r>
      </text>
    </comment>
    <comment ref="C278" authorId="0" shapeId="0" xr:uid="{00000000-0006-0000-0500-0000B4000000}">
      <text>
        <r>
          <rPr>
            <b/>
            <sz val="9"/>
            <color indexed="81"/>
            <rFont val="Tahoma"/>
            <family val="2"/>
          </rPr>
          <t>Design a space for play.</t>
        </r>
        <r>
          <rPr>
            <sz val="9"/>
            <color indexed="81"/>
            <rFont val="Tahoma"/>
            <family val="2"/>
          </rPr>
          <t xml:space="preserve"> Spend some time at an outdoor playground with younger girls. Which play structures are the most popular? What could be added or changed on the playground to improve it? Create a design for a play structure (or redesign an existing one) that could help keep kids active and playing outdoors-safely-for longer periods of time. You can sketch your design on paper or make a 3-D model with craft materials.
FOR MORE FUN: Show your design to younger Girl Scouts. What do they think of your idea?</t>
        </r>
      </text>
    </comment>
    <comment ref="C283" authorId="0" shapeId="0" xr:uid="{00000000-0006-0000-0500-0000B5000000}">
      <text>
        <r>
          <rPr>
            <b/>
            <sz val="9"/>
            <color indexed="81"/>
            <rFont val="Tahoma"/>
            <family val="2"/>
          </rPr>
          <t>Business ethics refers to how a businessperson or a company behaves, which can cover everything from how they treat employees to how they treat the environment.</t>
        </r>
        <r>
          <rPr>
            <sz val="9"/>
            <color indexed="81"/>
            <rFont val="Tahoma"/>
            <family val="2"/>
          </rPr>
          <t xml:space="preserve"> It's an area that is constantly evolving, especially since the line between what is legal and what is ethical is often blurry. Find at least three examples of businesses that are in the news either because they have taken a principled stand on some aspect of business ethics or because they're under fire for practices that the public considers unethical. Discuss what you've learned-and any thoughts you have about how your own cookie business- with family or friends. </t>
        </r>
      </text>
    </comment>
    <comment ref="C285" authorId="0" shapeId="0" xr:uid="{00000000-0006-0000-0500-0000B6000000}">
      <text>
        <r>
          <rPr>
            <b/>
            <sz val="9"/>
            <color indexed="81"/>
            <rFont val="Tahoma"/>
            <family val="2"/>
          </rPr>
          <t xml:space="preserve">Most companies offer a business pledge or promise to their customers that states how they will treat people and ensure that they're offering a quality product. </t>
        </r>
        <r>
          <rPr>
            <sz val="9"/>
            <color indexed="81"/>
            <rFont val="Tahoma"/>
            <family val="2"/>
          </rPr>
          <t>Write your own promise to your customers by applying lines of the Promise and Law to your cookie sale. Find a way to remind yourself of your promise - perhaps you could write it on a wallet card, make it into a screen saver on your computer, or post it in a place where you'll see it every day.  You may also want to create a "My Promise to You" handout that you can give to customers.</t>
        </r>
      </text>
    </comment>
    <comment ref="C287" authorId="0" shapeId="0" xr:uid="{00000000-0006-0000-0500-0000B7000000}">
      <text>
        <r>
          <rPr>
            <b/>
            <sz val="9"/>
            <color indexed="81"/>
            <rFont val="Tahoma"/>
            <family val="2"/>
          </rPr>
          <t xml:space="preserve">If you've been selling Girl Scout Cookies for years, you've built up a solid customer base. </t>
        </r>
        <r>
          <rPr>
            <sz val="9"/>
            <color indexed="81"/>
            <rFont val="Tahoma"/>
            <family val="2"/>
          </rPr>
          <t xml:space="preserve"> What will happen when you're no longer selling cookies? Develop a transition plan so your customers will still be taken care of. You may want to invite a few younger Girl Scouts to help you on your cookie sale, so you can introduce them to your customers. Or you may want to pass your cookie order cards ton to a younger Girl Scout group or a volunteer. (Be sure you as your customers if they want their names passed on - that's good business practice!)</t>
        </r>
      </text>
    </comment>
    <comment ref="C289" authorId="0" shapeId="0" xr:uid="{00000000-0006-0000-0500-0000B8000000}">
      <text>
        <r>
          <rPr>
            <b/>
            <sz val="9"/>
            <color indexed="81"/>
            <rFont val="Tahoma"/>
            <family val="2"/>
          </rPr>
          <t xml:space="preserve">Based on grade level, find a fun way to help girls think through the rules and ethics (or "what's fair") of their cookie business. </t>
        </r>
        <r>
          <rPr>
            <sz val="9"/>
            <color indexed="81"/>
            <rFont val="Tahoma"/>
            <family val="2"/>
          </rPr>
          <t>For example, you may want to invent a fun game for Daisies, Brownies, or Juniors, do role-play exercises with Cadettes, or facilitate a group discussion with Seniors.</t>
        </r>
      </text>
    </comment>
    <comment ref="C291" authorId="0" shapeId="0" xr:uid="{00000000-0006-0000-0500-0000B9000000}">
      <text>
        <r>
          <rPr>
            <b/>
            <sz val="9"/>
            <color indexed="81"/>
            <rFont val="Tahoma"/>
            <family val="2"/>
          </rPr>
          <t xml:space="preserve">How will you be remembered in your Girl Scout community? </t>
        </r>
        <r>
          <rPr>
            <sz val="9"/>
            <color indexed="81"/>
            <rFont val="Tahoma"/>
            <family val="2"/>
          </rPr>
          <t xml:space="preserve"> Use part of your cookie money to leave a personal legacy. You may want to make a gift to a Girl Scout campership or endowment fund, donate money to sustain one of your favorite spots at camp, or plant a tree or install a piece of art in a special place.</t>
        </r>
      </text>
    </comment>
    <comment ref="C294" authorId="0" shapeId="0" xr:uid="{00000000-0006-0000-0500-0000BA000000}">
      <text>
        <r>
          <rPr>
            <b/>
            <sz val="9"/>
            <color indexed="81"/>
            <rFont val="Tahoma"/>
            <family val="2"/>
          </rPr>
          <t>Explore the power of photography</t>
        </r>
        <r>
          <rPr>
            <sz val="9"/>
            <color indexed="81"/>
            <rFont val="Tahoma"/>
            <family val="2"/>
          </rPr>
          <t xml:space="preserve"> Your goal in this badge is to tell a story important to you through photos. So before you delve into the technicalities of your camera and learn basic skills, use this step to explore the stories that photography can tell.</t>
        </r>
      </text>
    </comment>
    <comment ref="C295" authorId="1" shapeId="0" xr:uid="{00000000-0006-0000-0500-0000BB000000}">
      <text>
        <r>
          <rPr>
            <sz val="9"/>
            <color indexed="81"/>
            <rFont val="Tahoma"/>
            <family val="2"/>
          </rPr>
          <t>Look at each photo without reading the accompanying text and see if you can "read" the story it tells. Note what makes at least 20 photos powerful, so you can try the techniques. If you can, gather reproductions of your  favorites to keep for reference.</t>
        </r>
      </text>
    </comment>
    <comment ref="C296" authorId="1" shapeId="0" xr:uid="{00000000-0006-0000-0500-0000BC000000}">
      <text>
        <r>
          <rPr>
            <b/>
            <sz val="9"/>
            <color indexed="81"/>
            <rFont val="Tahoma"/>
            <family val="2"/>
          </rPr>
          <t xml:space="preserve">Create a photography timeline. </t>
        </r>
        <r>
          <rPr>
            <sz val="9"/>
            <color indexed="81"/>
            <rFont val="Tahoma"/>
            <family val="2"/>
          </rPr>
          <t>Make a timeline to show how photography has changed over the years, including at least 10 major moments in photography history. Then, find 10 or more photographs that are especially meaningful to you, research who took them and when, and add them to your timeline. Choose photos whose stories will help you develop ideas of your own.</t>
        </r>
      </text>
    </comment>
    <comment ref="C297" authorId="1" shapeId="0" xr:uid="{00000000-0006-0000-0500-0000BD000000}">
      <text>
        <r>
          <rPr>
            <b/>
            <sz val="9"/>
            <color indexed="81"/>
            <rFont val="Tahoma"/>
            <family val="2"/>
          </rPr>
          <t>Make sticky-note comics.</t>
        </r>
        <r>
          <rPr>
            <sz val="9"/>
            <color indexed="81"/>
            <rFont val="Tahoma"/>
            <family val="2"/>
          </rPr>
          <t xml:space="preserve"> Get the hang of comic stories by drawing one of these on a sticky note (rough, rough sketching, remember!):
</t>
        </r>
        <r>
          <rPr>
            <sz val="9"/>
            <color indexed="81"/>
            <rFont val="Wingdings"/>
            <charset val="2"/>
          </rPr>
          <t></t>
        </r>
        <r>
          <rPr>
            <sz val="9"/>
            <color indexed="81"/>
            <rFont val="Tahoma"/>
            <family val="2"/>
          </rPr>
          <t xml:space="preserve">a dog floating on a raft
</t>
        </r>
        <r>
          <rPr>
            <sz val="9"/>
            <color indexed="81"/>
            <rFont val="Wingdings"/>
            <charset val="2"/>
          </rPr>
          <t></t>
        </r>
        <r>
          <rPr>
            <sz val="9"/>
            <color indexed="81"/>
            <rFont val="Tahoma"/>
            <family val="2"/>
          </rPr>
          <t xml:space="preserve">a hawk diving
</t>
        </r>
        <r>
          <rPr>
            <sz val="9"/>
            <color indexed="81"/>
            <rFont val="Wingdings"/>
            <charset val="2"/>
          </rPr>
          <t></t>
        </r>
        <r>
          <rPr>
            <sz val="9"/>
            <color indexed="81"/>
            <rFont val="Tahoma"/>
            <family val="2"/>
          </rPr>
          <t xml:space="preserve">a girl at bat
Take another sticky note and add:
</t>
        </r>
        <r>
          <rPr>
            <sz val="9"/>
            <color indexed="81"/>
            <rFont val="Wingdings"/>
            <charset val="2"/>
          </rPr>
          <t></t>
        </r>
        <r>
          <rPr>
            <sz val="9"/>
            <color indexed="81"/>
            <rFont val="Tahoma"/>
            <family val="2"/>
          </rPr>
          <t xml:space="preserve">the cat that's swimming past the dog
</t>
        </r>
        <r>
          <rPr>
            <sz val="9"/>
            <color indexed="81"/>
            <rFont val="Wingdings"/>
            <charset val="2"/>
          </rPr>
          <t></t>
        </r>
        <r>
          <rPr>
            <sz val="9"/>
            <color indexed="81"/>
            <rFont val="Tahoma"/>
            <family val="2"/>
          </rPr>
          <t xml:space="preserve">the prey the hawk is diving for
</t>
        </r>
        <r>
          <rPr>
            <sz val="9"/>
            <color indexed="81"/>
            <rFont val="Wingdings"/>
            <charset val="2"/>
          </rPr>
          <t></t>
        </r>
        <r>
          <rPr>
            <sz val="9"/>
            <color indexed="81"/>
            <rFont val="Tahoma"/>
            <family val="2"/>
          </rPr>
          <t xml:space="preserve">the ball the girl is trying to hit
Now, take a third sticky note and add another element to each panel:
</t>
        </r>
        <r>
          <rPr>
            <sz val="9"/>
            <color indexed="81"/>
            <rFont val="Wingdings"/>
            <charset val="2"/>
          </rPr>
          <t></t>
        </r>
        <r>
          <rPr>
            <sz val="9"/>
            <color indexed="81"/>
            <rFont val="Tahoma"/>
            <family val="2"/>
          </rPr>
          <t xml:space="preserve">another cat chasing the first cat that's swimming past the dog
</t>
        </r>
        <r>
          <rPr>
            <sz val="9"/>
            <color indexed="81"/>
            <rFont val="Wingdings"/>
            <charset val="2"/>
          </rPr>
          <t></t>
        </r>
        <r>
          <rPr>
            <sz val="9"/>
            <color indexed="81"/>
            <rFont val="Tahoma"/>
            <family val="2"/>
          </rPr>
          <t xml:space="preserve">a larger hawk after the prey the hawk is diving for
</t>
        </r>
        <r>
          <rPr>
            <sz val="9"/>
            <color indexed="81"/>
            <rFont val="Wingdings"/>
            <charset val="2"/>
          </rPr>
          <t></t>
        </r>
        <r>
          <rPr>
            <sz val="9"/>
            <color indexed="81"/>
            <rFont val="Tahoma"/>
            <family val="2"/>
          </rPr>
          <t>the catcher waiting for the ball the girl is trying to hit
Now, imagine how these could be turned into a comic story. Then make up a story with friends.
FOR MORE FUN: Draw all nine scenarios and make them tell one story!</t>
        </r>
      </text>
    </comment>
    <comment ref="C298" authorId="0" shapeId="0" xr:uid="{00000000-0006-0000-0500-0000BE000000}">
      <text>
        <r>
          <rPr>
            <b/>
            <sz val="9"/>
            <color indexed="81"/>
            <rFont val="Tahoma"/>
            <family val="2"/>
          </rPr>
          <t xml:space="preserve">Focus on composition: Shoot five landscapes </t>
        </r>
        <r>
          <rPr>
            <sz val="9"/>
            <color indexed="81"/>
            <rFont val="Tahoma"/>
            <family val="2"/>
          </rPr>
          <t>Now, it's time to get into photo basics! Do a little research into the four elements of composition: the "rule of thirds," framing, depth, and lead lines. When you photograph your landscapes, keep composition guidelines in mind.</t>
        </r>
      </text>
    </comment>
    <comment ref="C299" authorId="1" shapeId="0" xr:uid="{00000000-0006-0000-0500-0000BF000000}">
      <text>
        <r>
          <rPr>
            <b/>
            <sz val="9"/>
            <color indexed="81"/>
            <rFont val="Tahoma"/>
            <family val="2"/>
          </rPr>
          <t xml:space="preserve">Capture a day in the life. </t>
        </r>
        <r>
          <rPr>
            <sz val="9"/>
            <color indexed="81"/>
            <rFont val="Tahoma"/>
            <family val="2"/>
          </rPr>
          <t>Shoot one scene at five intervals throughout one day. If there are people in the scene, how can you turn them into part of the landscape.</t>
        </r>
      </text>
    </comment>
    <comment ref="C300" authorId="0" shapeId="0" xr:uid="{00000000-0006-0000-0500-0000C0000000}">
      <text>
        <r>
          <rPr>
            <b/>
            <sz val="9"/>
            <color indexed="81"/>
            <rFont val="Tahoma"/>
            <family val="2"/>
          </rPr>
          <t xml:space="preserve">Photograph weather patterns. </t>
        </r>
        <r>
          <rPr>
            <sz val="9"/>
            <color indexed="81"/>
            <rFont val="Tahoma"/>
            <family val="2"/>
          </rPr>
          <t>Is a storm coming in? Take five photos at different stages - before, during, and after the storm.</t>
        </r>
      </text>
    </comment>
    <comment ref="C301" authorId="1" shapeId="0" xr:uid="{00000000-0006-0000-0500-0000C1000000}">
      <text>
        <r>
          <rPr>
            <b/>
            <sz val="9"/>
            <color indexed="81"/>
            <rFont val="Tahoma"/>
            <family val="2"/>
          </rPr>
          <t>Take 5 photos form a different vantage point.</t>
        </r>
        <r>
          <rPr>
            <sz val="9"/>
            <color indexed="81"/>
            <rFont val="Tahoma"/>
            <family val="2"/>
          </rPr>
          <t xml:space="preserve"> Try to shoot images from above, below, or at some other angle. You might capture the landscape in a 360-degree panorama.</t>
        </r>
      </text>
    </comment>
    <comment ref="C302" authorId="0" shapeId="0" xr:uid="{00000000-0006-0000-0500-0000C2000000}">
      <text>
        <r>
          <rPr>
            <b/>
            <sz val="9"/>
            <color indexed="81"/>
            <rFont val="Tahoma"/>
            <family val="2"/>
          </rPr>
          <t xml:space="preserve">Focus on light: Shoot five portraits or still lifes </t>
        </r>
        <r>
          <rPr>
            <sz val="9"/>
            <color indexed="81"/>
            <rFont val="Tahoma"/>
            <family val="2"/>
          </rPr>
          <t>What features do you want to capture about a person: her fashion sense, her love or serenity? What features of an object do you want to showcase: a vase's smooth surface, a cactus's spiny texture? As you take five portraits or still-life scenes, experiment with light to see how it can help you emphasize the features you choose. Try flash, natural light, using a flash outdoors, or a light source you create.</t>
        </r>
      </text>
    </comment>
    <comment ref="C303" authorId="1" shapeId="0" xr:uid="{00000000-0006-0000-0500-0000C3000000}">
      <text>
        <r>
          <rPr>
            <b/>
            <sz val="9"/>
            <color indexed="81"/>
            <rFont val="Tahoma"/>
            <family val="2"/>
          </rPr>
          <t xml:space="preserve">Invite friends to a shoot day. </t>
        </r>
        <r>
          <rPr>
            <sz val="9"/>
            <color indexed="81"/>
            <rFont val="Tahoma"/>
            <family val="2"/>
          </rPr>
          <t>Set it up with fun locations, wardrobe, and props, and lay around with the placement of people and objects to create your five shots.</t>
        </r>
      </text>
    </comment>
    <comment ref="C304" authorId="1" shapeId="0" xr:uid="{00000000-0006-0000-0500-0000C4000000}">
      <text>
        <r>
          <rPr>
            <b/>
            <sz val="9"/>
            <color indexed="81"/>
            <rFont val="Tahoma"/>
            <family val="2"/>
          </rPr>
          <t xml:space="preserve">Capture the same person or object from five different perspectives. </t>
        </r>
        <r>
          <rPr>
            <sz val="9"/>
            <color indexed="81"/>
            <rFont val="Tahoma"/>
            <family val="2"/>
          </rPr>
          <t xml:space="preserve"> You might play around with more than light: What about distance from the object(s), zoom, and angle? If you're taking portraits, experiment with posed and candid shots.</t>
        </r>
      </text>
    </comment>
    <comment ref="C305" authorId="1" shapeId="0" xr:uid="{00000000-0006-0000-0500-0000C5000000}">
      <text>
        <r>
          <rPr>
            <b/>
            <sz val="9"/>
            <color indexed="81"/>
            <rFont val="Tahoma"/>
            <family val="2"/>
          </rPr>
          <t>Grow your image.</t>
        </r>
        <r>
          <rPr>
            <sz val="9"/>
            <color indexed="81"/>
            <rFont val="Tahoma"/>
            <family val="2"/>
          </rPr>
          <t xml:space="preserve"> Start small and photograph one person or item, then begin to add others, so your image "grows" in each of your five photos. See how the light affects its shadows and shapes, and how different textures and colors interact.</t>
        </r>
      </text>
    </comment>
    <comment ref="C306" authorId="0" shapeId="0" xr:uid="{00000000-0006-0000-0500-0000C6000000}">
      <text>
        <r>
          <rPr>
            <b/>
            <sz val="9"/>
            <color indexed="81"/>
            <rFont val="Tahoma"/>
            <family val="2"/>
          </rPr>
          <t xml:space="preserve">Focus on motion: Shoot five action shots </t>
        </r>
        <r>
          <rPr>
            <sz val="9"/>
            <color indexed="81"/>
            <rFont val="Tahoma"/>
            <family val="2"/>
          </rPr>
          <t>Try to stop motion and retain a strong sense of movement by doing one of the choices below.</t>
        </r>
      </text>
    </comment>
    <comment ref="C307" authorId="1" shapeId="0" xr:uid="{00000000-0006-0000-0500-0000C7000000}">
      <text>
        <r>
          <rPr>
            <b/>
            <sz val="9"/>
            <color indexed="81"/>
            <rFont val="Tahoma"/>
            <family val="2"/>
          </rPr>
          <t>Take photos of a group or an individual in motion.</t>
        </r>
        <r>
          <rPr>
            <sz val="9"/>
            <color indexed="81"/>
            <rFont val="Tahoma"/>
            <family val="2"/>
          </rPr>
          <t xml:space="preserve"> A group could be a sports team, a dance company or your friends running. Capture an individual in five stages: maybe a pole vaulter kicking up her pole, running, take off, going over the pole, and landing… or five quick shots at the top.</t>
        </r>
      </text>
    </comment>
    <comment ref="C308" authorId="1" shapeId="0" xr:uid="{00000000-0006-0000-0500-0000C8000000}">
      <text>
        <r>
          <rPr>
            <b/>
            <sz val="9"/>
            <color indexed="81"/>
            <rFont val="Tahoma"/>
            <family val="2"/>
          </rPr>
          <t xml:space="preserve">Take photos of faces in motion. </t>
        </r>
        <r>
          <rPr>
            <sz val="9"/>
            <color indexed="81"/>
            <rFont val="Tahoma"/>
            <family val="2"/>
          </rPr>
          <t>Capture five different faces in action, or the same person with five different active expressions - perhaps a growing smile, a nod, a wink, a blink, or a vigorous head shake.</t>
        </r>
      </text>
    </comment>
    <comment ref="C309" authorId="1" shapeId="0" xr:uid="{00000000-0006-0000-0500-0000C9000000}">
      <text>
        <r>
          <rPr>
            <b/>
            <sz val="9"/>
            <color indexed="81"/>
            <rFont val="Tahoma"/>
            <family val="2"/>
          </rPr>
          <t xml:space="preserve">Take photos of objects in motion. </t>
        </r>
        <r>
          <rPr>
            <sz val="9"/>
            <color indexed="81"/>
            <rFont val="Tahoma"/>
            <family val="2"/>
          </rPr>
          <t xml:space="preserve"> Shoot five different objects, or one object in five different stages of motion - perhaps a basketball, a fast car, a falling leaf, or a festive spritz of bubbles. </t>
        </r>
      </text>
    </comment>
    <comment ref="C310" authorId="0" shapeId="0" xr:uid="{00000000-0006-0000-0500-0000CA000000}">
      <text>
        <r>
          <rPr>
            <b/>
            <sz val="9"/>
            <color indexed="81"/>
            <rFont val="Tahoma"/>
            <family val="2"/>
          </rPr>
          <t xml:space="preserve">Tell a story with photography </t>
        </r>
        <r>
          <rPr>
            <sz val="9"/>
            <color indexed="81"/>
            <rFont val="Tahoma"/>
            <family val="2"/>
          </rPr>
          <t>Use your new skills to tell a photographic story that means something to you. Do you want to show others a cause close to your heart, or create the story of you for a resume or college application? Take your photographs, then share them in one of these ways.</t>
        </r>
      </text>
    </comment>
    <comment ref="C311" authorId="1" shapeId="0" xr:uid="{00000000-0006-0000-0500-0000CB000000}">
      <text>
        <r>
          <rPr>
            <b/>
            <sz val="9"/>
            <color indexed="81"/>
            <rFont val="Tahoma"/>
            <family val="2"/>
          </rPr>
          <t xml:space="preserve">Stage a photo exhibit. </t>
        </r>
        <r>
          <rPr>
            <sz val="9"/>
            <color indexed="81"/>
            <rFont val="Tahoma"/>
            <family val="2"/>
          </rPr>
          <t xml:space="preserve"> Show your photos at home, school or at a community center.</t>
        </r>
      </text>
    </comment>
    <comment ref="C312" authorId="1" shapeId="0" xr:uid="{00000000-0006-0000-0500-0000CC000000}">
      <text>
        <r>
          <rPr>
            <b/>
            <sz val="9"/>
            <color indexed="81"/>
            <rFont val="Tahoma"/>
            <family val="2"/>
          </rPr>
          <t xml:space="preserve">Make a digital slide show. </t>
        </r>
        <r>
          <rPr>
            <sz val="9"/>
            <color indexed="81"/>
            <rFont val="Tahoma"/>
            <family val="2"/>
          </rPr>
          <t xml:space="preserve"> Post your photographic story in a private online space for family and friends. </t>
        </r>
      </text>
    </comment>
    <comment ref="C313" authorId="1" shapeId="0" xr:uid="{00000000-0006-0000-0500-0000CD000000}">
      <text>
        <r>
          <rPr>
            <b/>
            <sz val="9"/>
            <color indexed="81"/>
            <rFont val="Tahoma"/>
            <family val="2"/>
          </rPr>
          <t xml:space="preserve">Create a photo album or scrapbook. </t>
        </r>
        <r>
          <rPr>
            <sz val="9"/>
            <color indexed="81"/>
            <rFont val="Tahoma"/>
            <family val="2"/>
          </rPr>
          <t xml:space="preserve"> Share your creation with others.</t>
        </r>
      </text>
    </comment>
    <comment ref="C317" authorId="0" shapeId="0" xr:uid="{00000000-0006-0000-0500-0000CE000000}">
      <text>
        <r>
          <rPr>
            <b/>
            <sz val="9"/>
            <color indexed="81"/>
            <rFont val="Tahoma"/>
            <family val="2"/>
          </rPr>
          <t>Find out how activists advocate for change</t>
        </r>
        <r>
          <rPr>
            <sz val="9"/>
            <color indexed="81"/>
            <rFont val="Tahoma"/>
            <family val="2"/>
          </rPr>
          <t xml:space="preserve"> Use this step as an introduction to public policy: Here's your chance to learn from a real change-maker. Consider an issue you care about - perhaps job creation, environmental protection, anti-bullying laws, veterans' rights, financial aid for college, or distracted driving - and pick a choice that will improve your understanding of the public policy surrounding it. </t>
        </r>
      </text>
    </comment>
    <comment ref="C318" authorId="0" shapeId="0" xr:uid="{00000000-0006-0000-0500-0000CF000000}">
      <text>
        <r>
          <rPr>
            <sz val="9"/>
            <color indexed="81"/>
            <rFont val="Tahoma"/>
            <family val="2"/>
          </rPr>
          <t>Find out how an activist for an issue you care about influences public policy. Have their campaigns for change been successful? What challenges did they encounter? What advice do they have for you?</t>
        </r>
      </text>
    </comment>
    <comment ref="C319" authorId="0" shapeId="0" xr:uid="{00000000-0006-0000-0500-0000D0000000}">
      <text>
        <r>
          <rPr>
            <sz val="9"/>
            <color indexed="81"/>
            <rFont val="Tahoma"/>
            <family val="2"/>
          </rPr>
          <t>Find one about an individual or group who pushed for a change in public policy, and screen it for friends and family. Afterward, discuss which tactics used were most successful in gathering support for the cause.</t>
        </r>
      </text>
    </comment>
    <comment ref="C320" authorId="0" shapeId="0" xr:uid="{00000000-0006-0000-0500-0000D1000000}">
      <text>
        <r>
          <rPr>
            <sz val="9"/>
            <color indexed="81"/>
            <rFont val="Tahoma"/>
            <family val="2"/>
          </rPr>
          <t>course of U.S. history. This could be a single biography or several articles about an activist like Rachel Carson, Eleanor Roosevelt, or Susan B. Anthony. Or it could be a book about female suffrage or other issue in which female advocates were instrumental.</t>
        </r>
      </text>
    </comment>
    <comment ref="C321" authorId="0" shapeId="0" xr:uid="{00000000-0006-0000-0500-0000D2000000}">
      <text>
        <r>
          <rPr>
            <b/>
            <sz val="9"/>
            <color indexed="81"/>
            <rFont val="Tahoma"/>
            <family val="2"/>
          </rPr>
          <t xml:space="preserve">Engage as a global citizen </t>
        </r>
        <r>
          <rPr>
            <sz val="9"/>
            <color indexed="81"/>
            <rFont val="Tahoma"/>
            <family val="2"/>
          </rPr>
          <t xml:space="preserve">Take a closer look at how voices are heard around the world. Public-policy successes and challenges in others countries can give us information about how to approach issues of our own. Enhance you knowledge in one of these ways. </t>
        </r>
      </text>
    </comment>
    <comment ref="C322" authorId="0" shapeId="0" xr:uid="{00000000-0006-0000-0500-0000D3000000}">
      <text>
        <r>
          <rPr>
            <sz val="9"/>
            <color indexed="81"/>
            <rFont val="Tahoma"/>
            <family val="2"/>
          </rPr>
          <t>Think about an issue facing policy-makers in America. It might be pollution regulations, marriage laws, or teen texting and driving. Now find out how the issue is regulated in three other countries. What are the biggest differences between public policy in the United Sates and abroad?</t>
        </r>
      </text>
    </comment>
    <comment ref="C323" authorId="0" shapeId="0" xr:uid="{00000000-0006-0000-0500-0000D4000000}">
      <text>
        <r>
          <rPr>
            <sz val="9"/>
            <color indexed="81"/>
            <rFont val="Tahoma"/>
            <family val="2"/>
          </rPr>
          <t>There are many laws currently being challenges in countries abroad. For instance, groups are trying to enact whale-hunting laws in Japan. Others are offering legal aid in places like Saudi Arabia, where laws limit women's rights in marriage choice, divorce, child custody, and inheritance. Find one issue and follow its progress. How are the organizations trying to influence change? Are their methods successful?</t>
        </r>
      </text>
    </comment>
    <comment ref="C324" authorId="0" shapeId="0" xr:uid="{00000000-0006-0000-0500-0000D5000000}">
      <text>
        <r>
          <rPr>
            <sz val="9"/>
            <color indexed="81"/>
            <rFont val="Tahoma"/>
            <family val="2"/>
          </rPr>
          <t>(Non-governmental organization). This might be CARE, Heifer International, Doctors without Borders or the World Wildlife Federation. Find out how the group tries to change policy and what challenges are involved in trying to influence one issue across national boarders. Who does this NGO lobby to effect change?</t>
        </r>
      </text>
    </comment>
    <comment ref="C325" authorId="0" shapeId="0" xr:uid="{00000000-0006-0000-0500-0000D6000000}">
      <text>
        <r>
          <rPr>
            <b/>
            <sz val="9"/>
            <color indexed="81"/>
            <rFont val="Tahoma"/>
            <family val="2"/>
          </rPr>
          <t xml:space="preserve">Dig into national or state public policy </t>
        </r>
        <r>
          <rPr>
            <sz val="9"/>
            <color indexed="81"/>
            <rFont val="Tahoma"/>
            <family val="2"/>
          </rPr>
          <t>Choose a national or state policy issue that matters to you. The goal of this step is for you to get an understanding of how one national or state issue is influenced by citizens, policy-makers, and the media. Whose voices are getting heard?</t>
        </r>
      </text>
    </comment>
    <comment ref="C326" authorId="0" shapeId="0" xr:uid="{00000000-0006-0000-0500-0000D7000000}">
      <text>
        <r>
          <rPr>
            <sz val="9"/>
            <color indexed="81"/>
            <rFont val="Tahoma"/>
            <family val="2"/>
          </rPr>
          <t>For two weeks, follow the issue - from both sides - in at least three sources, such as national news, websites, and news magazines and newspapers. Pay attention to the people and organizations involved, the changes being advocated, the events, progress, and public opinion. At the end of the two weeks, write a list of the five most effective and least effective actions you noticed. Keep the list for future reference (you can always add to it!).</t>
        </r>
      </text>
    </comment>
    <comment ref="C327" authorId="0" shapeId="0" xr:uid="{00000000-0006-0000-0500-0000D8000000}">
      <text>
        <r>
          <rPr>
            <sz val="9"/>
            <color indexed="81"/>
            <rFont val="Tahoma"/>
            <family val="2"/>
          </rPr>
          <t xml:space="preserve">your issue. For example, you could speak to the outreach staff at the American Medical Association, the Association of Women Engineers, or the AAA about their experiences trying to influence policy. Which campaigns have been effective? Which haven't? Take notes on tips and advice. </t>
        </r>
      </text>
    </comment>
    <comment ref="C328" authorId="0" shapeId="0" xr:uid="{00000000-0006-0000-0500-0000D9000000}">
      <text>
        <r>
          <rPr>
            <sz val="9"/>
            <color indexed="81"/>
            <rFont val="Tahoma"/>
            <family val="2"/>
          </rPr>
          <t xml:space="preserve"> on your issue. For instance, driving age laws: In South Dakota, you can get a driver's license 3 months after you turn 14; in New Jersey, you must be 17; in California, 16. Some states allow people to carry concealed weapons. Use and possession of fireworks is regulated differently from state to state. There are even laws for how long students must stay in school: 7 states mandate education until age 17, but 29 states allow students to drop out at age 16! Write up a state-to-state comparison and note why the policy originated and whose efforts helped make it that way.</t>
        </r>
      </text>
    </comment>
    <comment ref="C329" authorId="0" shapeId="0" xr:uid="{00000000-0006-0000-0500-0000DA000000}">
      <text>
        <r>
          <rPr>
            <b/>
            <sz val="9"/>
            <color indexed="81"/>
            <rFont val="Tahoma"/>
            <family val="2"/>
          </rPr>
          <t xml:space="preserve">Explore local or community policy </t>
        </r>
        <r>
          <rPr>
            <sz val="9"/>
            <color indexed="81"/>
            <rFont val="Tahoma"/>
            <family val="2"/>
          </rPr>
          <t xml:space="preserve"> You've looked at a national or state issue - but how is policy created in your own backyard? Who is making decisions, and who is influencing those decisions? In the years ahead, you'll be getting in on the legislative action - either as a voter or an active policy advocate. Get more informed right now.</t>
        </r>
      </text>
    </comment>
    <comment ref="C330" authorId="0" shapeId="0" xr:uid="{00000000-0006-0000-0500-0000DB000000}">
      <text>
        <r>
          <rPr>
            <sz val="9"/>
            <color indexed="81"/>
            <rFont val="Tahoma"/>
            <family val="2"/>
          </rPr>
          <t>This might be a community organization, school board, or student council meeting. While you're there, consider these questions: What methods of stating a position seem most effective? Least effective? If a policy decision is reached, do you agree or disagree with it? Talk about your experience with your friends or family.</t>
        </r>
      </text>
    </comment>
    <comment ref="C331" authorId="0" shapeId="0" xr:uid="{00000000-0006-0000-0500-0000DC000000}">
      <text>
        <r>
          <rPr>
            <sz val="9"/>
            <color indexed="81"/>
            <rFont val="Tahoma"/>
            <family val="2"/>
          </rPr>
          <t>Profile two opposing public officials or committee leaders on one issue. What level of influence does each leader have? What is their history? Share your thoughts on whose actions are most effective with friends or family.</t>
        </r>
      </text>
    </comment>
    <comment ref="C332" authorId="0" shapeId="0" xr:uid="{00000000-0006-0000-0500-0000DD000000}">
      <text>
        <r>
          <rPr>
            <sz val="9"/>
            <color indexed="81"/>
            <rFont val="Tahoma"/>
            <family val="2"/>
          </rPr>
          <t>or schedule a phone interview with them. If your legislator is not available, schedule a meeting with a staff member. Ask about how the public gives feedback, and what find of feedback is most effective. What do they recommend as the best way for a citizen to get her voice heard?</t>
        </r>
      </text>
    </comment>
    <comment ref="C333" authorId="0" shapeId="0" xr:uid="{00000000-0006-0000-0500-0000DE000000}">
      <text>
        <r>
          <rPr>
            <b/>
            <sz val="9"/>
            <color indexed="81"/>
            <rFont val="Tahoma"/>
            <family val="2"/>
          </rPr>
          <t xml:space="preserve">See public policy creation in action </t>
        </r>
        <r>
          <rPr>
            <sz val="9"/>
            <color indexed="81"/>
            <rFont val="Tahoma"/>
            <family val="2"/>
          </rPr>
          <t xml:space="preserve">Find the people in your community or state in charge of making or impacting public policy, and go behind the scenes. There's no better way to find out how you can change the system than by seeing how it's run from the inside. </t>
        </r>
      </text>
    </comment>
    <comment ref="C334" authorId="0" shapeId="0" xr:uid="{00000000-0006-0000-0500-0000DF000000}">
      <text>
        <r>
          <rPr>
            <sz val="9"/>
            <color indexed="81"/>
            <rFont val="Tahoma"/>
            <family val="2"/>
          </rPr>
          <t>Follow a policy-maker for a day. Questions to consider:
What is a typical day like? Is this a career you'd like to have?
How do they hear from and get input from their constituents about an issue? How do they navigate the systems to make change?
What sources do they use? What statistical data? Where is it from? Who influences their fact-finding and how?</t>
        </r>
      </text>
    </comment>
    <comment ref="C335" authorId="0" shapeId="0" xr:uid="{00000000-0006-0000-0500-0000E0000000}">
      <text>
        <r>
          <rPr>
            <sz val="9"/>
            <color indexed="81"/>
            <rFont val="Tahoma"/>
            <family val="2"/>
          </rPr>
          <t>Volunteer for a day (or more!) at a chamber of commerce, community organization, or branch of the local government. Talk to staff members about key policy issues, policy influencing, how they increase awareness of issues, and how they get data to use in building support for their causes.</t>
        </r>
      </text>
    </comment>
    <comment ref="C336" authorId="0" shapeId="0" xr:uid="{00000000-0006-0000-0500-0000E1000000}">
      <text>
        <r>
          <rPr>
            <sz val="9"/>
            <color indexed="81"/>
            <rFont val="Tahoma"/>
            <family val="2"/>
          </rPr>
          <t>Check your newspaper or an online calendar for policy debates and meetings. Attend one, and take careful notes. Within a week, interview a policy-maker who spoke or another community official with an interest in the event. Use your notes to ask informed questions about the event's effectiveness in educating, convincing, or inspiring the public about the issue.</t>
        </r>
      </text>
    </comment>
    <comment ref="C341" authorId="0" shapeId="0" xr:uid="{00000000-0006-0000-0500-0000E2000000}">
      <text>
        <r>
          <rPr>
            <b/>
            <sz val="9"/>
            <color indexed="81"/>
            <rFont val="Tahoma"/>
            <family val="2"/>
          </rPr>
          <t xml:space="preserve">Invest some R&amp;D time into figuring out the effectiveness of your sale. </t>
        </r>
        <r>
          <rPr>
            <sz val="9"/>
            <color indexed="81"/>
            <rFont val="Tahoma"/>
            <family val="2"/>
          </rPr>
          <t xml:space="preserve"> First, set up a system for tracking results, based on what you want to measure. For example, if you sell at different locations, you may want to compare which location garnered the most sales. If you're focusing on new ways to market to your customer base, such as e-mails or flyers, you may want to measure, keep good records so you can analyze the results at the end of the sale and use the information to plan for future sales.</t>
        </r>
      </text>
    </comment>
    <comment ref="C343" authorId="0" shapeId="0" xr:uid="{00000000-0006-0000-0500-0000E3000000}">
      <text>
        <r>
          <rPr>
            <b/>
            <sz val="9"/>
            <color indexed="81"/>
            <rFont val="Tahoma"/>
            <family val="2"/>
          </rPr>
          <t xml:space="preserve">Find at least three other companies that have developed new ways to tell customers about their products. </t>
        </r>
        <r>
          <rPr>
            <sz val="9"/>
            <color indexed="81"/>
            <rFont val="Tahoma"/>
            <family val="2"/>
          </rPr>
          <t xml:space="preserve">For example, you might find a company that is using social media to build word-of-mouth buzz or a jewelry artist who created a website to show examples of her custom-made rings and necklaces. Brainstorm how you could use these innovations - or a variation of them - to market your cookie business. </t>
        </r>
      </text>
    </comment>
    <comment ref="C345" authorId="0" shapeId="0" xr:uid="{00000000-0006-0000-0500-0000E4000000}">
      <text>
        <r>
          <rPr>
            <b/>
            <sz val="9"/>
            <color indexed="81"/>
            <rFont val="Tahoma"/>
            <family val="2"/>
          </rPr>
          <t xml:space="preserve">Developing a new product is a complex process that can take several years. </t>
        </r>
        <r>
          <rPr>
            <sz val="9"/>
            <color indexed="81"/>
            <rFont val="Tahoma"/>
            <family val="2"/>
          </rPr>
          <t>Choose one company that makes a product you like, and then find out more about how the company researches and develops new products (or changes an existing product).</t>
        </r>
      </text>
    </comment>
    <comment ref="C347" authorId="0" shapeId="0" xr:uid="{00000000-0006-0000-0500-0000E5000000}">
      <text>
        <r>
          <rPr>
            <b/>
            <sz val="9"/>
            <color indexed="81"/>
            <rFont val="Tahoma"/>
            <family val="2"/>
          </rPr>
          <t xml:space="preserve">If you're considering several different Gold Award or Take Action projects, use your customers as a sounding board. </t>
        </r>
        <r>
          <rPr>
            <sz val="9"/>
            <color indexed="81"/>
            <rFont val="Tahoma"/>
            <family val="2"/>
          </rPr>
          <t xml:space="preserve"> Find out which projects they think full the biggest need in the community. If you've already divided on your project, ask your customers for advice on making it have the most impact. This is a great opportunity to network, too - one of your customers may be able to connect you to someone who will offer help or guidance on your project!</t>
        </r>
      </text>
    </comment>
    <comment ref="C349" authorId="0" shapeId="0" xr:uid="{00000000-0006-0000-0500-0000E6000000}">
      <text>
        <r>
          <rPr>
            <b/>
            <sz val="9"/>
            <color indexed="81"/>
            <rFont val="Tahoma"/>
            <family val="2"/>
          </rPr>
          <t xml:space="preserve">R&amp;D can be more than coming up with new products - it can also mean finding new ways to use existing products that engage consumers' interest. </t>
        </r>
        <r>
          <rPr>
            <sz val="9"/>
            <color indexed="81"/>
            <rFont val="Tahoma"/>
            <family val="2"/>
          </rPr>
          <t xml:space="preserve"> You could create a new dessert using Girl Scout Cookies, then ask a local restaurant to feature it on the menu during the cookie sale. You could also make recipe cards to hand out to customers, post the recipe online, or serve the dessert at a "customer appreciation" event.</t>
        </r>
      </text>
    </comment>
    <comment ref="C352" authorId="0" shapeId="0" xr:uid="{A7D1AF80-A211-499F-92E6-82740EC3BA4E}">
      <text>
        <r>
          <rPr>
            <b/>
            <sz val="9"/>
            <color indexed="81"/>
            <rFont val="Tahoma"/>
            <family val="2"/>
          </rPr>
          <t>Choose your outdoor adventure.</t>
        </r>
        <r>
          <rPr>
            <b/>
            <i/>
            <sz val="9"/>
            <color indexed="81"/>
            <rFont val="Tahoma"/>
            <family val="2"/>
          </rPr>
          <t xml:space="preserve">
</t>
        </r>
        <r>
          <rPr>
            <sz val="9"/>
            <color indexed="81"/>
            <rFont val="Tahoma"/>
            <family val="2"/>
          </rPr>
          <t xml:space="preserve">Is a multiday </t>
        </r>
        <r>
          <rPr>
            <b/>
            <sz val="9"/>
            <color indexed="81"/>
            <rFont val="Tahoma"/>
            <family val="2"/>
          </rPr>
          <t>snow trekking trip</t>
        </r>
        <r>
          <rPr>
            <sz val="9"/>
            <color indexed="81"/>
            <rFont val="Tahoma"/>
            <family val="2"/>
          </rPr>
          <t xml:space="preserve"> on your bucket list? Or do you dream about an adventure where you can put your climbing skills to the test? Explore both options, and then choose your outdoor adventure!
ADVENTURE OPTIONS
  →</t>
        </r>
        <r>
          <rPr>
            <b/>
            <sz val="9"/>
            <color indexed="81"/>
            <rFont val="Tahoma"/>
            <family val="2"/>
          </rPr>
          <t>Snow Trekking</t>
        </r>
        <r>
          <rPr>
            <sz val="9"/>
            <color indexed="81"/>
            <rFont val="Tahoma"/>
            <family val="2"/>
          </rPr>
          <t>: You will experience a snowy adventure on a three-day winter backpacking trip in the backcountry. Backcountry trekking is a high-adventure experience and not to be taken lightly! If you’re traveling in an avalanche-prone area, you are required to take an avalanche safety course (AIARE 1 recommended) and have the necessary avalanche safety gear.
  →Climbing Adventure: You will go on a three-day climbing trip where you will climb and belay using a top-rope climbing system, rappel, do gear safety checks, and practice setting up top-rope anchor systems. Aim for two to three practice sessions using an artificial climbing wall (indoor or outdoor) before your outdoor adventure. You can expand your climbing know-how without being an expert climber—climb at your skill level while earning this badge. Want to take things up a notch? See the "Try Multi-Pitch Climbing" box.</t>
        </r>
      </text>
    </comment>
    <comment ref="C353" authorId="1" shapeId="0" xr:uid="{E5619B2D-F809-4FE2-B383-6392B6F5949D}">
      <text>
        <r>
          <rPr>
            <b/>
            <sz val="9"/>
            <color indexed="81"/>
            <rFont val="Tahoma"/>
            <family val="2"/>
          </rPr>
          <t>Talk to an experienced snow trekker</t>
        </r>
        <r>
          <rPr>
            <sz val="9"/>
            <color indexed="81"/>
            <rFont val="Tahoma"/>
            <family val="2"/>
          </rPr>
          <t xml:space="preserve"> and outdoor climber</t>
        </r>
        <r>
          <rPr>
            <b/>
            <sz val="9"/>
            <color indexed="81"/>
            <rFont val="Tahoma"/>
            <family val="2"/>
          </rPr>
          <t>.</t>
        </r>
        <r>
          <rPr>
            <sz val="9"/>
            <color indexed="81"/>
            <rFont val="Tahoma"/>
            <family val="2"/>
          </rPr>
          <t xml:space="preserve"> Find out what they like best about what they do. Which one are you more interested in trying for yourself? Share your thoughts with your family or Girl Scout friends.</t>
        </r>
      </text>
    </comment>
    <comment ref="C354" authorId="1" shapeId="0" xr:uid="{ED5DD864-9D5A-4764-8240-E2AE52D4DDBA}">
      <text>
        <r>
          <rPr>
            <b/>
            <sz val="9"/>
            <color indexed="81"/>
            <rFont val="Tahoma"/>
            <family val="2"/>
          </rPr>
          <t>Watch videos or read about snow trekking</t>
        </r>
        <r>
          <rPr>
            <sz val="9"/>
            <color indexed="81"/>
            <rFont val="Tahoma"/>
            <family val="2"/>
          </rPr>
          <t xml:space="preserve"> and outdoor climbing </t>
        </r>
        <r>
          <rPr>
            <b/>
            <sz val="9"/>
            <color indexed="81"/>
            <rFont val="Tahoma"/>
            <family val="2"/>
          </rPr>
          <t>adventures.</t>
        </r>
        <r>
          <rPr>
            <sz val="9"/>
            <color indexed="81"/>
            <rFont val="Tahoma"/>
            <family val="2"/>
          </rPr>
          <t xml:space="preserve"> Find a story about one female snow trekker and one female outdoor climber. You can read books and articles or watch videos. Outdoor organizations and retail websites are excellent resources for videos featuring women with inspirational high-adventure stories. Which activity are you more interested in trying for yourself? Share your thoughts with your family or Girl Scout friends.</t>
        </r>
      </text>
    </comment>
    <comment ref="C355" authorId="1" shapeId="0" xr:uid="{A0EC0CD5-C356-4FA4-A608-E35169B2C51C}">
      <text>
        <r>
          <rPr>
            <b/>
            <sz val="9"/>
            <color indexed="81"/>
            <rFont val="Tahoma"/>
            <family val="2"/>
          </rPr>
          <t>Explore what you will do for snow trekking</t>
        </r>
        <r>
          <rPr>
            <sz val="9"/>
            <color indexed="81"/>
            <rFont val="Tahoma"/>
            <family val="2"/>
          </rPr>
          <t xml:space="preserve"> and outdoor climbing</t>
        </r>
        <r>
          <rPr>
            <b/>
            <sz val="9"/>
            <color indexed="81"/>
            <rFont val="Tahoma"/>
            <family val="2"/>
          </rPr>
          <t>.</t>
        </r>
        <r>
          <rPr>
            <sz val="9"/>
            <color indexed="81"/>
            <rFont val="Tahoma"/>
            <family val="2"/>
          </rPr>
          <t xml:space="preserve"> Do your own research too! Check out online guides or books that give you background on snow trekking and higher-level rock climbing. Then, decide on one you like best and pitch why you selected it to your family or Girl Scout friends.</t>
        </r>
      </text>
    </comment>
    <comment ref="C356" authorId="0" shapeId="0" xr:uid="{15567D34-4379-4689-997A-54C864CA7BF8}">
      <text>
        <r>
          <rPr>
            <b/>
            <sz val="9"/>
            <color indexed="81"/>
            <rFont val="Tahoma"/>
            <family val="2"/>
          </rPr>
          <t>Plan and prepare.</t>
        </r>
        <r>
          <rPr>
            <sz val="9"/>
            <color indexed="81"/>
            <rFont val="Tahoma"/>
            <family val="2"/>
          </rPr>
          <t xml:space="preserve">
Now that you’ve decided on a </t>
        </r>
        <r>
          <rPr>
            <b/>
            <sz val="9"/>
            <color indexed="81"/>
            <rFont val="Tahoma"/>
            <family val="2"/>
          </rPr>
          <t>snow trekking</t>
        </r>
        <r>
          <rPr>
            <sz val="9"/>
            <color indexed="81"/>
            <rFont val="Tahoma"/>
            <family val="2"/>
          </rPr>
          <t xml:space="preserve"> or climbing adventure, you’re ready to lay the groundwork. Where do you plan to trek or climb? How far will you go? In this step, make sure all your plans and preparation are in place.
TO COMPLETE THIS STEP, MAKE SURE YOU:
  →Pick your destination. (See “Location Guide.”)
  →Explore your destination. Look online for reports from other campers and climbers.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this? You and your troop or group may want to use Girl Scout Cookie™ earnings, especially if you need to travel far.</t>
        </r>
      </text>
    </comment>
    <comment ref="C357" authorId="1" shapeId="0" xr:uid="{5370526C-DBDC-40F0-AD2D-55E19BE12ACC}">
      <text>
        <r>
          <rPr>
            <b/>
            <sz val="9"/>
            <color indexed="81"/>
            <rFont val="Tahoma"/>
            <family val="2"/>
          </rPr>
          <t>Know the language for your adventure.</t>
        </r>
        <r>
          <rPr>
            <sz val="9"/>
            <color indexed="81"/>
            <rFont val="Tahoma"/>
            <family val="2"/>
          </rPr>
          <t xml:space="preserve"> Go online to find out what these basic terms for your adventure mean. Then, add more to the list!
</t>
        </r>
        <r>
          <rPr>
            <b/>
            <sz val="9"/>
            <color indexed="81"/>
            <rFont val="Tahoma"/>
            <family val="2"/>
          </rPr>
          <t>For snow trekking</t>
        </r>
        <r>
          <rPr>
            <sz val="9"/>
            <color indexed="81"/>
            <rFont val="Tahoma"/>
            <family val="2"/>
          </rPr>
          <t>: four-season tent, avalanche transceiver, balaclava, down and synthetic materials, gaiters, igloo, probe, quinzee, sled, sleeping bag liner, snow shovel, and snow stakes.
For outdoor climbing: anchor, belay, crux, harness, rating, multi-pitch climb, rappel, SERENE and ERNEST anchors, self-equalization anchor, static equalization anchor, and top-rope climbing.</t>
        </r>
      </text>
    </comment>
    <comment ref="C358" authorId="1" shapeId="0" xr:uid="{55BE305F-049B-4BEB-9CB8-F7CEFE6E9148}">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t>
        </r>
        <r>
          <rPr>
            <b/>
            <sz val="9"/>
            <color indexed="81"/>
            <rFont val="Tahoma"/>
            <family val="2"/>
          </rPr>
          <t>winter camper</t>
        </r>
        <r>
          <rPr>
            <sz val="9"/>
            <color indexed="81"/>
            <rFont val="Tahoma"/>
            <family val="2"/>
          </rPr>
          <t>, or an expert outdoor climber.</t>
        </r>
      </text>
    </comment>
    <comment ref="C359" authorId="1" shapeId="0" xr:uid="{CFE2533E-7C26-41A5-BDE6-79F80677803F}">
      <text>
        <r>
          <rPr>
            <b/>
            <sz val="9"/>
            <color indexed="81"/>
            <rFont val="Tahoma"/>
            <family val="2"/>
          </rPr>
          <t>Explore the muscles used in snow trekking</t>
        </r>
        <r>
          <rPr>
            <sz val="9"/>
            <color indexed="81"/>
            <rFont val="Tahoma"/>
            <family val="2"/>
          </rPr>
          <t xml:space="preserve"> or rock climbing</t>
        </r>
        <r>
          <rPr>
            <b/>
            <sz val="9"/>
            <color indexed="81"/>
            <rFont val="Tahoma"/>
            <family val="2"/>
          </rPr>
          <t>.</t>
        </r>
        <r>
          <rPr>
            <sz val="9"/>
            <color indexed="81"/>
            <rFont val="Tahoma"/>
            <family val="2"/>
          </rPr>
          <t xml:space="preserve"> What are the main muscles used? What are the secondary muscles? Why is it important to train these muscle groups specifically? Take this knowledge and apply it to your training plan in Step 4.</t>
        </r>
      </text>
    </comment>
    <comment ref="C360" authorId="0" shapeId="0" xr:uid="{E25EE291-6CAE-4B97-99F1-84EC19C2EEB2}">
      <text>
        <r>
          <rPr>
            <b/>
            <sz val="9"/>
            <color indexed="81"/>
            <rFont val="Tahoma"/>
            <family val="2"/>
          </rPr>
          <t>Gather your gear.</t>
        </r>
        <r>
          <rPr>
            <sz val="9"/>
            <color indexed="81"/>
            <rFont val="Tahoma"/>
            <family val="2"/>
          </rPr>
          <t xml:space="preserve">
Be prepared with the right gear for your adventure! What will you need to ensure a successful trip? Try to borrow gear from family or friends so you don’t need to buy it.
BEFORE YOU BEGIN: ESSENTIALS FOR OUTDOOR ADVENTURES
  →Use this list to help create a checklist of things you need for your outdoor adventure. And add things too! For example, for camping, you will need a backpack, tent, sleeping bag, and a portable stove to prepare food.
• Proper clothing and footwear     •Navigational tools
• Sun protection                         •Form of shelter
• Water                                     •Light source
• Food                                       •Fire starter
• First-aid kit                               •Repair kit
  →</t>
        </r>
        <r>
          <rPr>
            <b/>
            <sz val="9"/>
            <color indexed="81"/>
            <rFont val="Tahoma"/>
            <family val="2"/>
          </rPr>
          <t>Snow Trekking</t>
        </r>
        <r>
          <rPr>
            <sz val="9"/>
            <color indexed="81"/>
            <rFont val="Tahoma"/>
            <family val="2"/>
          </rPr>
          <t>: Ski poles, snowshoes, cross-country skis, backcountry skis, split board, boots, snow shovel, snow claw, snow saw, and avalanche safety gear, if applicable.* (</t>
        </r>
        <r>
          <rPr>
            <b/>
            <sz val="9"/>
            <color indexed="81"/>
            <rFont val="Tahoma"/>
            <family val="2"/>
          </rPr>
          <t>Note</t>
        </r>
        <r>
          <rPr>
            <sz val="9"/>
            <color indexed="81"/>
            <rFont val="Tahoma"/>
            <family val="2"/>
          </rPr>
          <t>: Find out about the varieties of snowshoes, skis, and snowboards you can use in the backcountry. Learn about layering for warmth. Find out what kind of sleeping bag and pad you need to stay warm at night.)
  →Climbing Adventure: Climbing rope, rope bag, harness, helmet, chalk and chalk bag, climbing shoes, different types of carabiners, webbing, belay and rappel devices, accessory cord, and Personal Anchor System*</t>
        </r>
      </text>
    </comment>
    <comment ref="C361" authorId="1" shapeId="0" xr:uid="{AD936F61-B717-4B4D-BCEA-FE0AEF3173C6}">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 For example, you’ll need a bigger backpack for bulky clothes when winter camping. Will you plan on carrying skis or snowshoes? How about climbing gear?</t>
        </r>
      </text>
    </comment>
    <comment ref="C362" authorId="1" shapeId="0" xr:uid="{8F93DFC0-BABC-40AB-BCA1-35FC6AD5AA2B}">
      <text>
        <r>
          <rPr>
            <b/>
            <sz val="9"/>
            <color indexed="81"/>
            <rFont val="Tahoma"/>
            <family val="2"/>
          </rPr>
          <t>Go online to find out what gear you need.</t>
        </r>
        <r>
          <rPr>
            <sz val="9"/>
            <color indexed="81"/>
            <rFont val="Tahoma"/>
            <family val="2"/>
          </rPr>
          <t xml:space="preserve"> Use the list of essential gear and find out what each item is used for and where and how to get it.</t>
        </r>
      </text>
    </comment>
    <comment ref="C363" authorId="1" shapeId="0" xr:uid="{CCE84AA6-B7C4-4149-A076-44D1F43262C1}">
      <text>
        <r>
          <rPr>
            <b/>
            <sz val="9"/>
            <color indexed="81"/>
            <rFont val="Tahoma"/>
            <family val="2"/>
          </rPr>
          <t>Compare and share.</t>
        </r>
        <r>
          <rPr>
            <sz val="9"/>
            <color indexed="81"/>
            <rFont val="Tahoma"/>
            <family val="2"/>
          </rPr>
          <t xml:space="preserve"> Bring essential gear to a troop meeting to share and compare. See if you can borrow gear from friends and family. Do you know an adult with experience in your outdoor adventure who can help guide your meeting?</t>
        </r>
      </text>
    </comment>
    <comment ref="C364" authorId="0" shapeId="0" xr:uid="{1DDB7283-3CFB-4845-A4B7-1B4CE0167957}">
      <text>
        <r>
          <rPr>
            <b/>
            <sz val="9"/>
            <color indexed="81"/>
            <rFont val="Tahoma"/>
            <family val="2"/>
          </rPr>
          <t>Set a goal and train for your adventure.</t>
        </r>
        <r>
          <rPr>
            <sz val="9"/>
            <color indexed="81"/>
            <rFont val="Tahoma"/>
            <family val="2"/>
          </rPr>
          <t xml:space="preserve">
How far do you want to trek, and what challenges do you want to do along the way? Or what kind of climbing adventure are you seeking?
TO COMPLETE THIS STEP, MAKE SURE YOU:
  →Practice the skills for your adventure. See “Skills Practice” lists.
  →Follow safety tips. Train only with a trusted adult or friend. Make sure an adult (one who is not with you) knows your location and the estimated time you should return home.
  →Practice your first-aid skills. Learn how to respond to emergency medical situations that can arise, such as sprains, cuts, frostbite, hypothermia, and sunburn.
  →Set a goal for what you want to achieve. Write it down.</t>
        </r>
      </text>
    </comment>
    <comment ref="C365" authorId="1" shapeId="0" xr:uid="{77A48A4B-1308-4E10-A84B-66DA658C95C7}">
      <text>
        <r>
          <rPr>
            <b/>
            <sz val="9"/>
            <color indexed="81"/>
            <rFont val="Tahoma"/>
            <family val="2"/>
          </rPr>
          <t>Learn how mental imagery can help improve your outdoor adventure.</t>
        </r>
        <r>
          <rPr>
            <sz val="9"/>
            <color indexed="81"/>
            <rFont val="Tahoma"/>
            <family val="2"/>
          </rPr>
          <t xml:space="preserve"> This means visualizing your </t>
        </r>
        <r>
          <rPr>
            <b/>
            <sz val="9"/>
            <color indexed="81"/>
            <rFont val="Tahoma"/>
            <family val="2"/>
          </rPr>
          <t>snow trekking</t>
        </r>
        <r>
          <rPr>
            <sz val="9"/>
            <color indexed="81"/>
            <rFont val="Tahoma"/>
            <family val="2"/>
          </rPr>
          <t xml:space="preserve"> or climbing trip. Find an experienced </t>
        </r>
        <r>
          <rPr>
            <b/>
            <sz val="9"/>
            <color indexed="81"/>
            <rFont val="Tahoma"/>
            <family val="2"/>
          </rPr>
          <t>winter camper</t>
        </r>
        <r>
          <rPr>
            <sz val="9"/>
            <color indexed="81"/>
            <rFont val="Tahoma"/>
            <family val="2"/>
          </rPr>
          <t xml:space="preserve"> or expert outdoor climber and ask them how they use mental imagery on their outdoor adventures. Incorporate mental imagery into your training. Always be positive about how you are performing, even in your imagination!</t>
        </r>
      </text>
    </comment>
    <comment ref="C366" authorId="1" shapeId="0" xr:uid="{B2F382E5-3937-496A-A540-B90FEDA29BC9}">
      <text>
        <r>
          <rPr>
            <b/>
            <sz val="9"/>
            <color indexed="81"/>
            <rFont val="Tahoma"/>
            <family val="2"/>
          </rPr>
          <t>Take a yoga or Pilates class at your school or local fitness area.</t>
        </r>
        <r>
          <rPr>
            <sz val="9"/>
            <color indexed="81"/>
            <rFont val="Tahoma"/>
            <family val="2"/>
          </rPr>
          <t xml:space="preserve"> Yoga and Pilates can help you develop the balance, flexibility, and strength you’ll need for </t>
        </r>
        <r>
          <rPr>
            <b/>
            <sz val="9"/>
            <color indexed="81"/>
            <rFont val="Tahoma"/>
            <family val="2"/>
          </rPr>
          <t>snow trekking</t>
        </r>
        <r>
          <rPr>
            <sz val="9"/>
            <color indexed="81"/>
            <rFont val="Tahoma"/>
            <family val="2"/>
          </rPr>
          <t xml:space="preserve"> and outdoor climbing. Look for a free class being held outdoors at a park.</t>
        </r>
      </text>
    </comment>
    <comment ref="C367" authorId="1" shapeId="0" xr:uid="{D75EB251-516D-428F-8691-D9AD7317B404}">
      <text>
        <r>
          <rPr>
            <b/>
            <sz val="9"/>
            <color indexed="81"/>
            <rFont val="Tahoma"/>
            <family val="2"/>
          </rPr>
          <t>Get expert training tips.</t>
        </r>
        <r>
          <rPr>
            <sz val="9"/>
            <color indexed="81"/>
            <rFont val="Tahoma"/>
            <family val="2"/>
          </rPr>
          <t xml:space="preserve"> Ask an experienced snow camper or outdoor climber to give you tips on goals and training. Or go online to search outdoor organizations, publications, and retail websites that offer valuable information and advice.</t>
        </r>
      </text>
    </comment>
    <comment ref="C368" authorId="0" shapeId="0" xr:uid="{C7B0D0FA-1464-4A0B-A319-2483E982CBCA}">
      <text>
        <r>
          <rPr>
            <b/>
            <sz val="9"/>
            <color indexed="81"/>
            <rFont val="Tahoma"/>
            <family val="2"/>
          </rPr>
          <t>Go on your outdoor adventure.</t>
        </r>
        <r>
          <rPr>
            <sz val="9"/>
            <color indexed="81"/>
            <rFont val="Tahoma"/>
            <family val="2"/>
          </rPr>
          <t xml:space="preserve">
All your planning and training has led up to this moment. You’re ready to see how your hard work will make this an adventure to remember!
BEFORE YOU TAKE THIS STEP, REVIEW THIS CHECKLIST:
  →Safety: Always train and go on outdoor adventures with at least one buddy. Leave behind with an adult:
     •Emergency contact names and numbers of everyone going on the adventure
     •Where you are going, including trail names
     •How to reach you in case of an emergency
     •What time to expect you to return.
  →Permission: Get permission slips, if needed, from your Girl Scout council, parent, or guardian. Get permits, if needed, for the areas where you’ll be snow camping or rock climbing.
  →Gear check: Make sure you have all the gear from Step 3 with you, including snacks and water in reusable containers and a first-aid kit.
  →Weather: Always check the weather before leaving. Be sure your gear and clothing choices are right for the weather. Check with the land management agency for the area of your adventure for updates on conditions.</t>
        </r>
      </text>
    </comment>
    <comment ref="C369" authorId="1" shapeId="0" xr:uid="{117A7FD8-F21A-44C3-B771-1890A5FD9C2D}">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t>
        </r>
      </text>
    </comment>
    <comment ref="C370" authorId="1" shapeId="0" xr:uid="{BAC46D32-1EB8-4AE7-981E-22ABE63B5518}">
      <text>
        <r>
          <rPr>
            <b/>
            <sz val="9"/>
            <color indexed="81"/>
            <rFont val="Tahoma"/>
            <family val="2"/>
          </rPr>
          <t>Engage and explore.</t>
        </r>
        <r>
          <rPr>
            <sz val="9"/>
            <color indexed="81"/>
            <rFont val="Tahoma"/>
            <family val="2"/>
          </rPr>
          <t xml:space="preserve"> Your outdoor adventure is about more than just accomplishing the activity. On your adventure, try something new - like exploring nature, a camping skill, or different way of doing an activity.</t>
        </r>
      </text>
    </comment>
    <comment ref="C371" authorId="1" shapeId="0" xr:uid="{2BFE1A83-E727-4A99-A6DA-62487A04604F}">
      <text>
        <r>
          <rPr>
            <b/>
            <sz val="9"/>
            <color indexed="81"/>
            <rFont val="Tahoma"/>
            <family val="2"/>
          </rPr>
          <t>Keep an adventure journal.</t>
        </r>
        <r>
          <rPr>
            <sz val="9"/>
            <color indexed="81"/>
            <rFont val="Tahoma"/>
            <family val="2"/>
          </rPr>
          <t xml:space="preserve"> How far did you climb? What did you like most about </t>
        </r>
        <r>
          <rPr>
            <b/>
            <sz val="9"/>
            <color indexed="81"/>
            <rFont val="Tahoma"/>
            <family val="2"/>
          </rPr>
          <t>trekking in snow</t>
        </r>
        <r>
          <rPr>
            <sz val="9"/>
            <color indexed="81"/>
            <rFont val="Tahoma"/>
            <family val="2"/>
          </rPr>
          <t>? What was hardest? What do you want to improve for next time? Write your notes in a journal or find a free app where you can document your journey, including how you felt at each phase of your adventure.</t>
        </r>
      </text>
    </comment>
    <comment ref="C375" authorId="0" shapeId="0" xr:uid="{DA8C1554-C183-49A6-A56E-EEB0EAAF4119}">
      <text>
        <r>
          <rPr>
            <b/>
            <sz val="9"/>
            <color indexed="81"/>
            <rFont val="Tahoma"/>
            <family val="2"/>
          </rPr>
          <t>Discover worlds beyond Earth.</t>
        </r>
        <r>
          <rPr>
            <sz val="9"/>
            <color indexed="81"/>
            <rFont val="Tahoma"/>
            <family val="2"/>
          </rPr>
          <t xml:space="preserve">
We live on planet Earth, an island of life in the Universe, but is there life beyond Earth? On Mars? Under the icy surfaces of Jupiter’s moon, Europa, or Saturn’s moon, Enceladus? Or on exoplanets orbiting distant stars? Today, using telescopes and spacecraft, scientists are seeking evidence of life elsewhere.</t>
        </r>
      </text>
    </comment>
    <comment ref="C376" authorId="0" shapeId="0" xr:uid="{05C0E37F-208E-4C5C-BF4E-97AECC72971F}">
      <text>
        <r>
          <rPr>
            <b/>
            <sz val="9"/>
            <color indexed="81"/>
            <rFont val="Tahoma"/>
            <family val="2"/>
          </rPr>
          <t>Design a habitat for an alien world.</t>
        </r>
        <r>
          <rPr>
            <sz val="9"/>
            <color indexed="81"/>
            <rFont val="Tahoma"/>
            <family val="2"/>
          </rPr>
          <t xml:space="preserve"> Scientists and engineers are currently planning habitats for the Moon and Mars so that, in the near future, people can explore these worlds in person. The Moon and Mars are rocky like the Earth, but otherwise they are very different. What do you think it will take to live there? Work by yourself, or with friends, and make a list of essentials for life. Then gather recycled materials: paper tubes, straws, plastic food containers, egg cartons, or anything else you’d like, and build a prototype for a livable habitat on Mars or the Moon. Share your creation with other Girl Scouts and your family. Check out “All About Mars” </t>
        </r>
        <r>
          <rPr>
            <b/>
            <sz val="9"/>
            <color indexed="81"/>
            <rFont val="Tahoma"/>
            <family val="2"/>
          </rPr>
          <t>www.girlscouts.org/AllAboutMars</t>
        </r>
        <r>
          <rPr>
            <sz val="9"/>
            <color indexed="81"/>
            <rFont val="Tahoma"/>
            <family val="2"/>
          </rPr>
          <t xml:space="preserve">, “The Moon” </t>
        </r>
        <r>
          <rPr>
            <b/>
            <sz val="9"/>
            <color indexed="81"/>
            <rFont val="Tahoma"/>
            <family val="2"/>
          </rPr>
          <t>www.girlscouts.org/AbouttheMoon</t>
        </r>
        <r>
          <rPr>
            <sz val="9"/>
            <color indexed="81"/>
            <rFont val="Tahoma"/>
            <family val="2"/>
          </rPr>
          <t xml:space="preserve">, “NASA’s Solar System Trek” </t>
        </r>
        <r>
          <rPr>
            <b/>
            <sz val="9"/>
            <color indexed="81"/>
            <rFont val="Tahoma"/>
            <family val="2"/>
          </rPr>
          <t>www.girlscouts.org/SpaceScienceMarsTrek</t>
        </r>
        <r>
          <rPr>
            <sz val="9"/>
            <color indexed="81"/>
            <rFont val="Tahoma"/>
            <family val="2"/>
          </rPr>
          <t xml:space="preserve"> or Mars Community Builder AR from the App Store to learn more.</t>
        </r>
      </text>
    </comment>
    <comment ref="C377" authorId="0" shapeId="0" xr:uid="{2E9FD94A-D6C4-4541-B4EC-AA29F3DD12ED}">
      <text>
        <r>
          <rPr>
            <b/>
            <sz val="9"/>
            <color indexed="81"/>
            <rFont val="Tahoma"/>
            <family val="2"/>
          </rPr>
          <t>Make a postcard or a tourist brochure.</t>
        </r>
        <r>
          <rPr>
            <sz val="9"/>
            <color indexed="81"/>
            <rFont val="Tahoma"/>
            <family val="2"/>
          </rPr>
          <t xml:space="preserve"> Sci-fi writers invent other worlds all the time, and now it’s your turn! Choose any Solar System body - from Mercury to Pluto, an asteroid, one of the hundreds of moons orbiting in our system, or one of the thousands of exoplanets orbiting distant stars. Why would it be an interesting place to visit? What would be some of the sights to see? Is it a great vacation spot? How far away is it from Earth? Here are some facts and figures to get started: Solar System: </t>
        </r>
        <r>
          <rPr>
            <b/>
            <sz val="9"/>
            <color indexed="81"/>
            <rFont val="Tahoma"/>
            <family val="2"/>
          </rPr>
          <t>www.girlscouts.org/Planets</t>
        </r>
        <r>
          <rPr>
            <sz val="9"/>
            <color indexed="81"/>
            <rFont val="Tahoma"/>
            <family val="2"/>
          </rPr>
          <t xml:space="preserve"> Exoplanets:
</t>
        </r>
        <r>
          <rPr>
            <b/>
            <sz val="9"/>
            <color indexed="81"/>
            <rFont val="Tahoma"/>
            <family val="2"/>
          </rPr>
          <t>www.girlscouts.org/Exoplanets</t>
        </r>
        <r>
          <rPr>
            <sz val="9"/>
            <color indexed="81"/>
            <rFont val="Tahoma"/>
            <family val="2"/>
          </rPr>
          <t>.</t>
        </r>
      </text>
    </comment>
    <comment ref="C378" authorId="0" shapeId="0" xr:uid="{C348D9DB-B0F9-429A-9401-3FC684050F63}">
      <text>
        <r>
          <rPr>
            <b/>
            <sz val="9"/>
            <color indexed="81"/>
            <rFont val="Tahoma"/>
            <family val="2"/>
          </rPr>
          <t>Explore new worlds.</t>
        </r>
        <r>
          <rPr>
            <sz val="9"/>
            <color indexed="81"/>
            <rFont val="Tahoma"/>
            <family val="2"/>
          </rPr>
          <t xml:space="preserve"> NASA’s robotic spacecraft have embarked on numerous missions, which have explored a variety of Solar System bodies - including moons, planets, asteroids, and comets. It’s your turn to pick an object and design a mission to study it. Be sure to research the body that you want to explore in great detail - you don’t want to end up with a failed mission! Learn more about planets and moons at: </t>
        </r>
        <r>
          <rPr>
            <b/>
            <sz val="9"/>
            <color indexed="81"/>
            <rFont val="Tahoma"/>
            <family val="2"/>
          </rPr>
          <t>www.girlscouts.org/Planets</t>
        </r>
        <r>
          <rPr>
            <sz val="9"/>
            <color indexed="81"/>
            <rFont val="Tahoma"/>
            <family val="2"/>
          </rPr>
          <t xml:space="preserve">.
Learn more about NASA spacecraft at: </t>
        </r>
        <r>
          <rPr>
            <b/>
            <sz val="9"/>
            <color indexed="81"/>
            <rFont val="Tahoma"/>
            <family val="2"/>
          </rPr>
          <t>www.girlscouts.org/NASAMissions</t>
        </r>
        <r>
          <rPr>
            <sz val="9"/>
            <color indexed="81"/>
            <rFont val="Tahoma"/>
            <family val="2"/>
          </rPr>
          <t>.
Things to think about:
  ●How do you wish to explore this object? Do you want to orbit it? Land on it? Explore it with a rover? Collect and return a sample from it?
  ●Did you see a specific part you want to explore?
  ●Is it safe to land there? (For example, it may be scientifically interesting, but you might not want to land in or near an active volcano.)
  ●Is there an atmosphere?
  ●Is there a surface to land upon?
  ●Is the surface icy or rocky?
  ●How strong is the gravity?</t>
        </r>
      </text>
    </comment>
    <comment ref="C379" authorId="0" shapeId="0" xr:uid="{AEFF0008-9134-4DC2-AF6E-091A65709688}">
      <text>
        <r>
          <rPr>
            <sz val="9"/>
            <color indexed="81"/>
            <rFont val="Tahoma"/>
            <family val="2"/>
          </rPr>
          <t>The Science Mission Directorate is the part of NASA that leads scientific exploration, enabled by access to space. Most of space science is about looking up and out at the Sun, Solar System, stars, and galaxies—but at NASA, space science also includes looking down at the Earth from above. Look at the box on this page to learn more. Which of NASA’s divisions interest you the most? Choose one that you’ll explore over the next three steps, or sample from each as you complete the badge.</t>
        </r>
      </text>
    </comment>
    <comment ref="C380" authorId="0" shapeId="0" xr:uid="{8CE53920-D3B7-4684-A742-F076F7692600}">
      <text>
        <r>
          <rPr>
            <b/>
            <sz val="9"/>
            <color indexed="81"/>
            <rFont val="Tahoma"/>
            <family val="2"/>
          </rPr>
          <t>Discover careers.</t>
        </r>
        <r>
          <rPr>
            <sz val="9"/>
            <color indexed="81"/>
            <rFont val="Tahoma"/>
            <family val="2"/>
          </rPr>
          <t xml:space="preserve"> After you decide on a field of interest, interview a scientist, engineer, industry expert, or educator about potential career opportunities at NASA. Be sure to come prepared with a list of questions you want answered. Share what you learn with your family or other Girl Scouts. Here is a list of resources to help you connect with a STEM professional in your area:
  ●Contact the Office of Education or the Public Affairs Office at the NASA center nearest to you: </t>
        </r>
        <r>
          <rPr>
            <b/>
            <sz val="9"/>
            <color indexed="81"/>
            <rFont val="Tahoma"/>
            <family val="2"/>
          </rPr>
          <t>www.girlscouts.org/NASALocations</t>
        </r>
        <r>
          <rPr>
            <sz val="9"/>
            <color indexed="81"/>
            <rFont val="Tahoma"/>
            <family val="2"/>
          </rPr>
          <t xml:space="preserve">.
  ●Every state and territory is part of the NASA Space Grant Consortium. You can contact the Space Grant office in your state here: </t>
        </r>
        <r>
          <rPr>
            <b/>
            <sz val="9"/>
            <color indexed="81"/>
            <rFont val="Tahoma"/>
            <family val="2"/>
          </rPr>
          <t>www.girlscouts.org/SpaceGrantConsortium</t>
        </r>
        <r>
          <rPr>
            <sz val="9"/>
            <color indexed="81"/>
            <rFont val="Tahoma"/>
            <family val="2"/>
          </rPr>
          <t xml:space="preserve">.
  ●There are more scientists and engineers working on NASA projects at universities, nonprofits, and industry locations than there are at actual NASA centers. If you’re reaching out to a college or university, explore their physics, astronomy, planetary science, Earth science, computer science, or engineering departments. For industry professionals, search for aerospace companies in your area - they build the spacecraft for NASA. If a nonprofit interests you, you’ll likely have the most success with research groups.
  ●Explore NASA careers online at the “Women@NASA” site here: </t>
        </r>
        <r>
          <rPr>
            <b/>
            <sz val="9"/>
            <color indexed="81"/>
            <rFont val="Tahoma"/>
            <family val="2"/>
          </rPr>
          <t>www.girlscouts.org/WomenatNASA</t>
        </r>
        <r>
          <rPr>
            <sz val="9"/>
            <color indexed="81"/>
            <rFont val="Tahoma"/>
            <family val="2"/>
          </rPr>
          <t>. Many women who work for NASA are featured on this site. You can read about them, watch interviews, and explore links to their work.</t>
        </r>
      </text>
    </comment>
    <comment ref="C381" authorId="0" shapeId="0" xr:uid="{F16B128E-688D-4819-9338-C4A423310048}">
      <text>
        <r>
          <rPr>
            <b/>
            <sz val="9"/>
            <color indexed="81"/>
            <rFont val="Tahoma"/>
            <family val="2"/>
          </rPr>
          <t>Explore NASA’s Science Mission Directorate.</t>
        </r>
        <r>
          <rPr>
            <sz val="9"/>
            <color indexed="81"/>
            <rFont val="Tahoma"/>
            <family val="2"/>
          </rPr>
          <t xml:space="preserve"> Dig into one of NASA’s science divisions:
Heliophysics:</t>
        </r>
        <r>
          <rPr>
            <b/>
            <sz val="9"/>
            <color indexed="81"/>
            <rFont val="Tahoma"/>
            <family val="2"/>
          </rPr>
          <t xml:space="preserve"> www.girlscouts.org/NASAHeliophysics</t>
        </r>
        <r>
          <rPr>
            <sz val="9"/>
            <color indexed="81"/>
            <rFont val="Tahoma"/>
            <family val="2"/>
          </rPr>
          <t xml:space="preserve">
Planetary Sciences: </t>
        </r>
        <r>
          <rPr>
            <b/>
            <sz val="9"/>
            <color indexed="81"/>
            <rFont val="Tahoma"/>
            <family val="2"/>
          </rPr>
          <t>www.girlscouts.org/NASAPlanetaryScience</t>
        </r>
        <r>
          <rPr>
            <sz val="9"/>
            <color indexed="81"/>
            <rFont val="Tahoma"/>
            <family val="2"/>
          </rPr>
          <t xml:space="preserve">
Earth Sciences: </t>
        </r>
        <r>
          <rPr>
            <b/>
            <sz val="9"/>
            <color indexed="81"/>
            <rFont val="Tahoma"/>
            <family val="2"/>
          </rPr>
          <t>www.girlscouts.org/NASAEarthScience</t>
        </r>
        <r>
          <rPr>
            <sz val="9"/>
            <color indexed="81"/>
            <rFont val="Tahoma"/>
            <family val="2"/>
          </rPr>
          <t xml:space="preserve">
Astrophysics: </t>
        </r>
        <r>
          <rPr>
            <b/>
            <sz val="9"/>
            <color indexed="81"/>
            <rFont val="Tahoma"/>
            <family val="2"/>
          </rPr>
          <t>www.girlscouts.org/NASAAstrophysics</t>
        </r>
        <r>
          <rPr>
            <sz val="9"/>
            <color indexed="81"/>
            <rFont val="Tahoma"/>
            <family val="2"/>
          </rPr>
          <t xml:space="preserve">
Additional Resource: </t>
        </r>
        <r>
          <rPr>
            <b/>
            <sz val="9"/>
            <color indexed="81"/>
            <rFont val="Tahoma"/>
            <family val="2"/>
          </rPr>
          <t>www.girlscouts.org/AboutNASAScience</t>
        </r>
        <r>
          <rPr>
            <sz val="9"/>
            <color indexed="81"/>
            <rFont val="Tahoma"/>
            <family val="2"/>
          </rPr>
          <t xml:space="preserve">
What are the big questions? What do we know? What is unknown? What missions are scheduled for the near future?
Record your findings and share what inspires and intrigues you with your family and Girl Scout friends.</t>
        </r>
      </text>
    </comment>
    <comment ref="C382" authorId="0" shapeId="0" xr:uid="{E6CC5359-D0B0-4865-9421-2B5715802FBD}">
      <text>
        <r>
          <rPr>
            <b/>
            <sz val="9"/>
            <color indexed="81"/>
            <rFont val="Tahoma"/>
            <family val="2"/>
          </rPr>
          <t>Get involved with STEM at NASA.</t>
        </r>
        <r>
          <rPr>
            <sz val="9"/>
            <color indexed="81"/>
            <rFont val="Tahoma"/>
            <family val="2"/>
          </rPr>
          <t xml:space="preserve"> Studying science, technology, engineering, and mathematics can open doors to exciting opportunities. Explore potential careers in the Science Mission Directorate division that most interests you through internships, competitions, webcasts, and remote lectures: </t>
        </r>
        <r>
          <rPr>
            <b/>
            <sz val="9"/>
            <color indexed="81"/>
            <rFont val="Tahoma"/>
            <family val="2"/>
          </rPr>
          <t>www.girlscouts.org/NASAStudentOpportunities</t>
        </r>
        <r>
          <rPr>
            <sz val="9"/>
            <color indexed="81"/>
            <rFont val="Tahoma"/>
            <family val="2"/>
          </rPr>
          <t>.
The offerings change throughout the year, so check back often!</t>
        </r>
      </text>
    </comment>
    <comment ref="C383" authorId="0" shapeId="0" xr:uid="{7C504508-B265-4DBB-BD71-CD56C4792498}">
      <text>
        <r>
          <rPr>
            <b/>
            <sz val="9"/>
            <color indexed="81"/>
            <rFont val="Tahoma"/>
            <family val="2"/>
          </rPr>
          <t>Explore your interests.</t>
        </r>
        <r>
          <rPr>
            <sz val="9"/>
            <color indexed="81"/>
            <rFont val="Tahoma"/>
            <family val="2"/>
          </rPr>
          <t xml:space="preserve"> 
Dive in and explore space science firsthand. For example: As a scientist, it’s important to dig deep and ask questions. By doing so, you will learn that this can lead to even more questions and discoveries. Find avenues to explore your interests, and see where your observations lead you.</t>
        </r>
      </text>
    </comment>
    <comment ref="C384" authorId="0" shapeId="0" xr:uid="{2F00E86B-8EC1-4B58-8433-843E989D93A7}">
      <text>
        <r>
          <rPr>
            <b/>
            <sz val="9"/>
            <color indexed="81"/>
            <rFont val="Tahoma"/>
            <family val="2"/>
          </rPr>
          <t>Discover citizen science and NASA.</t>
        </r>
        <r>
          <rPr>
            <sz val="9"/>
            <color indexed="81"/>
            <rFont val="Tahoma"/>
            <family val="2"/>
          </rPr>
          <t xml:space="preserve"> You can be a citizen scientist right now, no degree required! Scientists and engineers worldwide collect an immense amount of data - this is the first step to making discoveries about our natural world. You can join them as a citizen scientist and contribute by collecting data and helping to analyze what’s already been amassed. All it takes is your computer, an internet connection, time, and your willingness to explore. Find out how you can get involved: </t>
        </r>
        <r>
          <rPr>
            <b/>
            <sz val="9"/>
            <color indexed="81"/>
            <rFont val="Tahoma"/>
            <family val="2"/>
          </rPr>
          <t>www.girlscouts.org/NASACitizenScientists</t>
        </r>
        <r>
          <rPr>
            <sz val="9"/>
            <color indexed="81"/>
            <rFont val="Tahoma"/>
            <family val="2"/>
          </rPr>
          <t xml:space="preserve"> or </t>
        </r>
        <r>
          <rPr>
            <b/>
            <sz val="9"/>
            <color indexed="81"/>
            <rFont val="Tahoma"/>
            <family val="2"/>
          </rPr>
          <t>www.girlscouts.org/GSCitizenScientists</t>
        </r>
        <r>
          <rPr>
            <sz val="9"/>
            <color indexed="81"/>
            <rFont val="Tahoma"/>
            <family val="2"/>
          </rPr>
          <t>. Once you’ve begun making contributions, share what you’ve learned with your friends and family.</t>
        </r>
      </text>
    </comment>
    <comment ref="C385" authorId="0" shapeId="0" xr:uid="{4A95727A-2500-43CE-B952-AD4B99AD7013}">
      <text>
        <r>
          <rPr>
            <b/>
            <sz val="9"/>
            <color indexed="81"/>
            <rFont val="Tahoma"/>
            <family val="2"/>
          </rPr>
          <t>Use a telescope remotely.</t>
        </r>
        <r>
          <rPr>
            <sz val="9"/>
            <color indexed="81"/>
            <rFont val="Tahoma"/>
            <family val="2"/>
          </rPr>
          <t xml:space="preserve"> Join other astronomy enthusiasts and use telescopes to take images of the night sky. Interested in galaxies? Star clusters? Planets? The Moon? Using an online telescope, schedule observations and get a taste for what it’s like to be an astronomer. Or dig into live data and explore space weather - check out sunspots, solar storms, and auroras. Use these sites to get you started:
</t>
        </r>
        <r>
          <rPr>
            <b/>
            <sz val="9"/>
            <color indexed="81"/>
            <rFont val="Tahoma"/>
            <family val="2"/>
          </rPr>
          <t>MicroObservatory is a great place to try out online observing</t>
        </r>
        <r>
          <rPr>
            <sz val="9"/>
            <color indexed="81"/>
            <rFont val="Tahoma"/>
            <family val="2"/>
          </rPr>
          <t xml:space="preserve">. Check it out at </t>
        </r>
        <r>
          <rPr>
            <b/>
            <sz val="9"/>
            <color indexed="81"/>
            <rFont val="Tahoma"/>
            <family val="2"/>
          </rPr>
          <t>www.girlscouts.org/MicroObservatory</t>
        </r>
        <r>
          <rPr>
            <sz val="9"/>
            <color indexed="81"/>
            <rFont val="Tahoma"/>
            <family val="2"/>
          </rPr>
          <t xml:space="preserve">.
</t>
        </r>
        <r>
          <rPr>
            <b/>
            <sz val="9"/>
            <color indexed="81"/>
            <rFont val="Tahoma"/>
            <family val="2"/>
          </rPr>
          <t>SkyNet Junior</t>
        </r>
        <r>
          <rPr>
            <sz val="9"/>
            <color indexed="81"/>
            <rFont val="Tahoma"/>
            <family val="2"/>
          </rPr>
          <t xml:space="preserve"> taps into an international network of robotic telescopes. Learn more at </t>
        </r>
        <r>
          <rPr>
            <b/>
            <sz val="9"/>
            <color indexed="81"/>
            <rFont val="Tahoma"/>
            <family val="2"/>
          </rPr>
          <t>www.girlscouts.org/SkynetJuniorScholars</t>
        </r>
        <r>
          <rPr>
            <sz val="9"/>
            <color indexed="81"/>
            <rFont val="Tahoma"/>
            <family val="2"/>
          </rPr>
          <t xml:space="preserve">.
</t>
        </r>
        <r>
          <rPr>
            <b/>
            <sz val="9"/>
            <color indexed="81"/>
            <rFont val="Tahoma"/>
            <family val="2"/>
          </rPr>
          <t>Space Weather Action Center</t>
        </r>
        <r>
          <rPr>
            <sz val="9"/>
            <color indexed="81"/>
            <rFont val="Tahoma"/>
            <family val="2"/>
          </rPr>
          <t xml:space="preserve"> provides live data from the Sun. Check it out at </t>
        </r>
        <r>
          <rPr>
            <b/>
            <sz val="9"/>
            <color indexed="81"/>
            <rFont val="Tahoma"/>
            <family val="2"/>
          </rPr>
          <t>www.girlscouts.org/SWACData</t>
        </r>
        <r>
          <rPr>
            <sz val="9"/>
            <color indexed="81"/>
            <rFont val="Tahoma"/>
            <family val="2"/>
          </rPr>
          <t xml:space="preserve"> or collect data and watch for trends here:</t>
        </r>
        <r>
          <rPr>
            <b/>
            <sz val="9"/>
            <color indexed="81"/>
            <rFont val="Tahoma"/>
            <family val="2"/>
          </rPr>
          <t xml:space="preserve"> www.girlscouts.org/SWAC</t>
        </r>
        <r>
          <rPr>
            <sz val="9"/>
            <color indexed="81"/>
            <rFont val="Tahoma"/>
            <family val="2"/>
          </rPr>
          <t>.</t>
        </r>
      </text>
    </comment>
    <comment ref="C386" authorId="0" shapeId="0" xr:uid="{E5F4FF54-9F26-4B75-8F1B-1DEC1EA3ECE2}">
      <text>
        <r>
          <rPr>
            <b/>
            <sz val="9"/>
            <color indexed="81"/>
            <rFont val="Tahoma"/>
            <family val="2"/>
          </rPr>
          <t>Build a telescope.</t>
        </r>
        <r>
          <rPr>
            <sz val="9"/>
            <color indexed="81"/>
            <rFont val="Tahoma"/>
            <family val="2"/>
          </rPr>
          <t xml:space="preserve"> Learn how the optics in a telescope work as you assemble one. There are several telescope kits available for purchase online - find one you might like to build. After you’ve finished building, go observe! Stabilize your telescope using a bag of rice or, better yet, a tripod. What can you see? To get more out of your stargazing, check out this observing guide from the National Optical Astronomy Observatory: </t>
        </r>
        <r>
          <rPr>
            <b/>
            <sz val="9"/>
            <color indexed="81"/>
            <rFont val="Tahoma"/>
            <family val="2"/>
          </rPr>
          <t>www.girlscouts.org/TeachingwithTelescopes</t>
        </r>
        <r>
          <rPr>
            <sz val="9"/>
            <color indexed="81"/>
            <rFont val="Tahoma"/>
            <family val="2"/>
          </rPr>
          <t>.</t>
        </r>
      </text>
    </comment>
    <comment ref="C387" authorId="0" shapeId="0" xr:uid="{B53EB2FD-D087-4258-961B-7E161FC3D389}">
      <text>
        <r>
          <rPr>
            <b/>
            <sz val="9"/>
            <color indexed="81"/>
            <rFont val="Tahoma"/>
            <family val="2"/>
          </rPr>
          <t>Dig deeper.</t>
        </r>
        <r>
          <rPr>
            <sz val="9"/>
            <color indexed="81"/>
            <rFont val="Tahoma"/>
            <family val="2"/>
          </rPr>
          <t xml:space="preserve">
Take everything you’ve learned and put it into practice. Use this opportunity to share your discoveries with your friends and family. As a scientist, it’s important to share findings with colleagues - explore a medium that speaks to you.</t>
        </r>
      </text>
    </comment>
    <comment ref="C388" authorId="0" shapeId="0" xr:uid="{D2457474-1FD9-44CC-A365-3A3EAB60986E}">
      <text>
        <r>
          <rPr>
            <b/>
            <sz val="9"/>
            <color indexed="81"/>
            <rFont val="Tahoma"/>
            <family val="2"/>
          </rPr>
          <t>Contribute to the science community.</t>
        </r>
        <r>
          <rPr>
            <sz val="9"/>
            <color indexed="81"/>
            <rFont val="Tahoma"/>
            <family val="2"/>
          </rPr>
          <t xml:space="preserve"> Throughout the year, NASA offers competitions for students just like you. The competitions are inclusive of a variety of hands-on opportunities, including art, essay writing, filmmaking, designing experiments for the Space Station, or creating a cube satellite for launch. Some of the competitions require little time commitment and are a great way for you to dig deeper into the topics you’ve started exploring in this badge. Identify an open competition offered by NASA:
</t>
        </r>
        <r>
          <rPr>
            <b/>
            <sz val="9"/>
            <color indexed="81"/>
            <rFont val="Tahoma"/>
            <family val="2"/>
          </rPr>
          <t>www.girlscouts.org/NASAStudentCompetitions</t>
        </r>
        <r>
          <rPr>
            <sz val="9"/>
            <color indexed="81"/>
            <rFont val="Tahoma"/>
            <family val="2"/>
          </rPr>
          <t>.
Once you’ve found an activity that speaks to you—be sure to share your final product with other Girl Scouts and your family.</t>
        </r>
      </text>
    </comment>
    <comment ref="C389" authorId="0" shapeId="0" xr:uid="{CC1C12E6-165E-4007-B25C-57FE00B2A6F1}">
      <text>
        <r>
          <rPr>
            <b/>
            <sz val="9"/>
            <color indexed="81"/>
            <rFont val="Tahoma"/>
            <family val="2"/>
          </rPr>
          <t>Plan a field trip.</t>
        </r>
        <r>
          <rPr>
            <sz val="9"/>
            <color indexed="81"/>
            <rFont val="Tahoma"/>
            <family val="2"/>
          </rPr>
          <t xml:space="preserve"> Many communities have science centers, planetariums, and observatories - often these are at museums or universities. Find out what is available in your community and arrange a field trip. Take photos and share your experience with other Girl Scouts and your family.</t>
        </r>
      </text>
    </comment>
    <comment ref="C390" authorId="0" shapeId="0" xr:uid="{1501048E-156C-4F80-9A9F-93DDC51EC603}">
      <text>
        <r>
          <rPr>
            <b/>
            <sz val="9"/>
            <color indexed="81"/>
            <rFont val="Tahoma"/>
            <family val="2"/>
          </rPr>
          <t>Become a researcher.</t>
        </r>
        <r>
          <rPr>
            <sz val="9"/>
            <color indexed="81"/>
            <rFont val="Tahoma"/>
            <family val="2"/>
          </rPr>
          <t xml:space="preserve"> Now that you’ve had a taste of the work that NASA scientists do, consider becoming a scientist on your own. Start by doing original research and ask a STEM professional for guidance. Enter your work into a science fair or find creative ways to share it. Your project could advance to the International Science and Engineering Fair, where you’d have the chance to meet future scientists and engineers from around the world. Find out how to get started here:
</t>
        </r>
        <r>
          <rPr>
            <b/>
            <sz val="9"/>
            <color indexed="81"/>
            <rFont val="Tahoma"/>
            <family val="2"/>
          </rPr>
          <t>www.girlscouts.org/AdvancedScienceProject</t>
        </r>
        <r>
          <rPr>
            <sz val="9"/>
            <color indexed="81"/>
            <rFont val="Tahoma"/>
            <family val="2"/>
          </rPr>
          <t>.</t>
        </r>
      </text>
    </comment>
    <comment ref="C391" authorId="0" shapeId="0" xr:uid="{6537DC44-0CCF-4AD1-9849-CB9900A2E544}">
      <text>
        <r>
          <rPr>
            <b/>
            <sz val="9"/>
            <color indexed="81"/>
            <rFont val="Tahoma"/>
            <family val="2"/>
          </rPr>
          <t>Share what you’ve learned.</t>
        </r>
        <r>
          <rPr>
            <sz val="9"/>
            <color indexed="81"/>
            <rFont val="Tahoma"/>
            <family val="2"/>
          </rPr>
          <t xml:space="preserve">
An important part of the research process is sharing what you’ve discovered. Scientists present at conferences and seminars and publish their findings. In this step, you will share what you learned, observed, and enjoyed in the process of earning this badge.</t>
        </r>
      </text>
    </comment>
    <comment ref="C392" authorId="0" shapeId="0" xr:uid="{FE92D61C-4E2D-4DE2-806C-54470DAEB74C}">
      <text>
        <r>
          <rPr>
            <b/>
            <sz val="9"/>
            <color indexed="81"/>
            <rFont val="Tahoma"/>
            <family val="2"/>
          </rPr>
          <t>Go digital.</t>
        </r>
        <r>
          <rPr>
            <sz val="9"/>
            <color indexed="81"/>
            <rFont val="Tahoma"/>
            <family val="2"/>
          </rPr>
          <t xml:space="preserve"> From your exploration of science and engineering in Step 2 and your hands-on experience in Step 3, prepare a digital presentation to communicate what you learned and discovered. Share with other Girl Scouts or your family.
Here are some ideas:
  ●Create a digital collage about women in STEM. Include images of the women and their work and share how they inspire you.
  ●Design a presentation using images from one division of space science, or all four, and share what NASA is exploring.
  ●Make an ad for a citizen science project that you are participating in.
  ●Make an image gallery of your remote telescope observations and share it.
  ●Create a video showing how to build a telescope and upload it to the internet. Then, create a teaser video for social media, directing people to the full version.</t>
        </r>
      </text>
    </comment>
    <comment ref="C393" authorId="0" shapeId="0" xr:uid="{30485471-AED5-4E0A-9723-50DEA85DE8C1}">
      <text>
        <r>
          <rPr>
            <b/>
            <sz val="9"/>
            <color indexed="81"/>
            <rFont val="Tahoma"/>
            <family val="2"/>
          </rPr>
          <t>Express yourself through visual art.</t>
        </r>
        <r>
          <rPr>
            <sz val="9"/>
            <color indexed="81"/>
            <rFont val="Tahoma"/>
            <family val="2"/>
          </rPr>
          <t xml:space="preserve"> From your exploration of science and engineering in Step 2 and your hands-on experience in Step 3, design and create art to communicate what you have learned and discovered! Here are some ideas to get you started:
  ●Make a comic book or graphic novel.
  ●Build a model of a spacecraft.
  ●Print space images on fabric and make a quilt or a pillow cover.
  ●Paint space images.
  ●Create a mobile of the Solar System.
  ●Create a game.</t>
        </r>
      </text>
    </comment>
    <comment ref="C394" authorId="0" shapeId="0" xr:uid="{D8C10EB0-4F13-4966-8219-3452C66BDFB4}">
      <text>
        <r>
          <rPr>
            <b/>
            <sz val="9"/>
            <color indexed="81"/>
            <rFont val="Tahoma"/>
            <family val="2"/>
          </rPr>
          <t>Design and present a performance piece.</t>
        </r>
        <r>
          <rPr>
            <sz val="9"/>
            <color indexed="81"/>
            <rFont val="Tahoma"/>
            <family val="2"/>
          </rPr>
          <t xml:space="preserve"> Share it with other Girl Scouts and your family. Perform a skit or a play, do a reading of space-related poems, play music, sing songs, present at a star party, or host a web lecture - whichever medium speaks to you.</t>
        </r>
      </text>
    </comment>
    <comment ref="C398" authorId="0" shapeId="0" xr:uid="{00000000-0006-0000-0500-0000E7000000}">
      <text>
        <r>
          <rPr>
            <b/>
            <sz val="9"/>
            <color indexed="81"/>
            <rFont val="Tahoma"/>
            <family val="2"/>
          </rPr>
          <t>Plan a survival camping trip.</t>
        </r>
        <r>
          <rPr>
            <sz val="9"/>
            <color indexed="81"/>
            <rFont val="Tahoma"/>
            <family val="2"/>
          </rPr>
          <t xml:space="preserve"> Survival camping means heading out with no pre-made shelter (like a tent) and challenging yourself to camping with limited equipment. (Safely, of course!) Once you've answered the questions in the "Before You Start This Badge" box, talk to an expert in survival camping. Here are some of the questions you might ask, if you don't already know the answers:
</t>
        </r>
        <r>
          <rPr>
            <sz val="9"/>
            <color indexed="81"/>
            <rFont val="Wingdings"/>
            <charset val="2"/>
          </rPr>
          <t></t>
        </r>
        <r>
          <rPr>
            <sz val="9"/>
            <color indexed="81"/>
            <rFont val="Tahoma"/>
            <family val="2"/>
          </rPr>
          <t xml:space="preserve">What type of permits, if any, will we need for our trip?
</t>
        </r>
        <r>
          <rPr>
            <sz val="9"/>
            <color indexed="81"/>
            <rFont val="Wingdings"/>
            <charset val="2"/>
          </rPr>
          <t></t>
        </r>
        <r>
          <rPr>
            <sz val="9"/>
            <color indexed="81"/>
            <rFont val="Tahoma"/>
            <family val="2"/>
          </rPr>
          <t xml:space="preserve">How have you created your own shelter on survival camping trips? What methods worked best?
</t>
        </r>
        <r>
          <rPr>
            <sz val="9"/>
            <color indexed="81"/>
            <rFont val="Wingdings"/>
            <charset val="2"/>
          </rPr>
          <t></t>
        </r>
        <r>
          <rPr>
            <sz val="9"/>
            <color indexed="81"/>
            <rFont val="Tahoma"/>
            <family val="2"/>
          </rPr>
          <t xml:space="preserve">What's the best way to purify water?
</t>
        </r>
        <r>
          <rPr>
            <sz val="9"/>
            <color indexed="81"/>
            <rFont val="Wingdings"/>
            <charset val="2"/>
          </rPr>
          <t></t>
        </r>
        <r>
          <rPr>
            <sz val="9"/>
            <color indexed="81"/>
            <rFont val="Tahoma"/>
            <family val="2"/>
          </rPr>
          <t xml:space="preserve">Did you forage for safe foods to eat?
</t>
        </r>
        <r>
          <rPr>
            <sz val="9"/>
            <color indexed="81"/>
            <rFont val="Wingdings"/>
            <charset val="2"/>
          </rPr>
          <t></t>
        </r>
        <r>
          <rPr>
            <sz val="9"/>
            <color indexed="81"/>
            <rFont val="Tahoma"/>
            <family val="2"/>
          </rPr>
          <t xml:space="preserve">Have you experienced any kind of emergencies on survival camping trips? How did you handle them? What do I need to know to be safe?
</t>
        </r>
        <r>
          <rPr>
            <sz val="9"/>
            <color indexed="81"/>
            <rFont val="Wingdings"/>
            <charset val="2"/>
          </rPr>
          <t></t>
        </r>
        <r>
          <rPr>
            <sz val="9"/>
            <color indexed="81"/>
            <rFont val="Tahoma"/>
            <family val="2"/>
          </rPr>
          <t xml:space="preserve">What do you think of our budget? Is there anything we missed?
</t>
        </r>
        <r>
          <rPr>
            <sz val="9"/>
            <color indexed="81"/>
            <rFont val="Wingdings"/>
            <charset val="2"/>
          </rPr>
          <t></t>
        </r>
        <r>
          <rPr>
            <sz val="9"/>
            <color indexed="81"/>
            <rFont val="Tahoma"/>
            <family val="2"/>
          </rPr>
          <t>What do you think of our gear list? Is there anything we missed?</t>
        </r>
      </text>
    </comment>
    <comment ref="C399" authorId="0" shapeId="0" xr:uid="{00000000-0006-0000-0500-0000E8000000}">
      <text>
        <r>
          <rPr>
            <b/>
            <sz val="9"/>
            <color indexed="81"/>
            <rFont val="Tahoma"/>
            <family val="2"/>
          </rPr>
          <t>Talk to a survival camping expert.</t>
        </r>
        <r>
          <rPr>
            <sz val="9"/>
            <color indexed="81"/>
            <rFont val="Tahoma"/>
            <family val="2"/>
          </rPr>
          <t xml:space="preserve"> Learn from the experience of someone who has done this kind of camping. She or he could be a Girl Scout volunteer, older Girl Scout, teacher, parent, or an adult friend of your family.</t>
        </r>
      </text>
    </comment>
    <comment ref="C400" authorId="0" shapeId="0" xr:uid="{00000000-0006-0000-0500-0000E9000000}">
      <text>
        <r>
          <rPr>
            <b/>
            <sz val="9"/>
            <color indexed="81"/>
            <rFont val="Tahoma"/>
            <family val="2"/>
          </rPr>
          <t>Visit a sporting goods or outdoor retail store.</t>
        </r>
        <r>
          <rPr>
            <sz val="9"/>
            <color indexed="81"/>
            <rFont val="Tahoma"/>
            <family val="2"/>
          </rPr>
          <t xml:space="preserve"> Talk to an outdoor retail expert about what you'll need for your trip. Get their planning suggestions and ask any questions you may have. Just remember that this person is a store employee, and they may see you as a customer-you don't have to buy anything just because they recommend it!</t>
        </r>
      </text>
    </comment>
    <comment ref="C401" authorId="0" shapeId="0" xr:uid="{00000000-0006-0000-0500-0000EA000000}">
      <text>
        <r>
          <rPr>
            <b/>
            <sz val="9"/>
            <color indexed="81"/>
            <rFont val="Tahoma"/>
            <family val="2"/>
          </rPr>
          <t>Talk to a ranger.</t>
        </r>
        <r>
          <rPr>
            <sz val="9"/>
            <color indexed="81"/>
            <rFont val="Tahoma"/>
            <family val="2"/>
          </rPr>
          <t xml:space="preserve"> If there are rangers or other staff members in the area where you plan to camp, they can be excellent resources. Reach out by phone or email to see if someone can talk to you and your travel group and answer questions about your trip. Make sure you bring a trusted adult along, of course.</t>
        </r>
      </text>
    </comment>
    <comment ref="C402" authorId="0" shapeId="0" xr:uid="{00000000-0006-0000-0500-0000EB000000}">
      <text>
        <r>
          <rPr>
            <sz val="9"/>
            <color indexed="81"/>
            <rFont val="Tahoma"/>
            <family val="2"/>
          </rPr>
          <t>Even if you're an experienced camper, this badge is your chance to take your skills to the next level. Survival camping comes with its own unique challenges and requires extra-special attention to your supplies. In Step 1 of this badge, you talked to an expert about the kind of gear you'll need for your trip. If you haven't done it already, make your packing list. (See the box on this page for some essentials.) Then choose one of these options to complete this step.</t>
        </r>
      </text>
    </comment>
    <comment ref="C403" authorId="0" shapeId="0" xr:uid="{00000000-0006-0000-0500-0000EC000000}">
      <text>
        <r>
          <rPr>
            <b/>
            <sz val="9"/>
            <color indexed="81"/>
            <rFont val="Tahoma"/>
            <family val="2"/>
          </rPr>
          <t>Build your stamina.</t>
        </r>
        <r>
          <rPr>
            <sz val="9"/>
            <color indexed="81"/>
            <rFont val="Tahoma"/>
            <family val="2"/>
          </rPr>
          <t xml:space="preserve"> Maybe you're a star athlete at school, or maybe you're not usually much for exercise. Either way, camping can challenge your fitness in new ways. You want to be able to carry your gear, explore your surroundings, and go on hikes or other adventures without getting too tired or sore. Practice carrying your full backpack (make sure it is no more than 20% of your body weight, to avoid injury) for 15 minutes a day, and build up to an hour. If you'll be wearing hiking boots on your trip, wear them-it will help break them in and get your legs used to the extra weight. Make sure you're challenging yourself to some hills, too-your camping area probably won't be exactly flat!</t>
        </r>
      </text>
    </comment>
    <comment ref="C404" authorId="0" shapeId="0" xr:uid="{00000000-0006-0000-0500-0000ED000000}">
      <text>
        <r>
          <rPr>
            <b/>
            <sz val="9"/>
            <color indexed="81"/>
            <rFont val="Tahoma"/>
            <family val="2"/>
          </rPr>
          <t>Compare-share-repair with your camping crew.</t>
        </r>
        <r>
          <rPr>
            <sz val="9"/>
            <color indexed="81"/>
            <rFont val="Tahoma"/>
            <family val="2"/>
          </rPr>
          <t xml:space="preserve"> Since you'll be traveling with a group, make gear a group effort! Get together to compare packing lists, see what's missing or what can be shared between girls, and clean or repair any items that need some extra love. Talk about the challenges you want to try on your trip-whether it's trying to start a fire with a jackknife, steel and flint, and a mirror, or using knots to lash a shelter-and make sure you have the necessary gear, along with backup materials for safety.
FOR MORE FUN: Hold a gear demonstration for younger Girl Scouts. You could show them how to pack for a camping trip, set up a tent, or how to use first aid supplies.</t>
        </r>
      </text>
    </comment>
    <comment ref="C405" authorId="0" shapeId="0" xr:uid="{00000000-0006-0000-0500-0000EE000000}">
      <text>
        <r>
          <rPr>
            <b/>
            <sz val="9"/>
            <color indexed="81"/>
            <rFont val="Tahoma"/>
            <family val="2"/>
          </rPr>
          <t>Plan gear for side hikes.</t>
        </r>
        <r>
          <rPr>
            <sz val="9"/>
            <color indexed="81"/>
            <rFont val="Tahoma"/>
            <family val="2"/>
          </rPr>
          <t xml:space="preserve"> Research your camping area and see what's available nearby for hiking or other excursions. With your group, decide what you'd like to do and when, and make sure everyone has the necessary gear. Add any additional items to your packing lists.</t>
        </r>
      </text>
    </comment>
    <comment ref="C406" authorId="0" shapeId="0" xr:uid="{00000000-0006-0000-0500-0000EF000000}">
      <text>
        <r>
          <rPr>
            <sz val="9"/>
            <color indexed="81"/>
            <rFont val="Tahoma"/>
            <family val="2"/>
          </rPr>
          <t>If you've been in Girl Scouts for a long time, you've probably perfected your s'more technique. If you're ready to kick your camp cooking skills up a notch, a survival camping trip is the perfect opportunity! Get together with your camping buddies and plan your trip menu, making sure it avoids any food allergies and fits within your budget. Check your kitchens to see if you have any items already, then shop for supplies you'll need.</t>
        </r>
      </text>
    </comment>
    <comment ref="C407" authorId="0" shapeId="0" xr:uid="{00000000-0006-0000-0500-0000F0000000}">
      <text>
        <r>
          <rPr>
            <b/>
            <sz val="9"/>
            <color indexed="81"/>
            <rFont val="Tahoma"/>
            <family val="2"/>
          </rPr>
          <t>Research and talk to an expert about survival nourishment.</t>
        </r>
        <r>
          <rPr>
            <sz val="9"/>
            <color indexed="81"/>
            <rFont val="Tahoma"/>
            <family val="2"/>
          </rPr>
          <t xml:space="preserve"> You might ask about edible plants, starting fires without matches, and how to use solar water collectors. After your research and conversation with an expert, talk to your parents or guardians to see what they're comfortable with you trying on your trip. </t>
        </r>
        <r>
          <rPr>
            <b/>
            <sz val="9"/>
            <color indexed="81"/>
            <rFont val="Tahoma"/>
            <family val="2"/>
          </rPr>
          <t>Do not try any survival nourishment methods without their permission.</t>
        </r>
      </text>
    </comment>
    <comment ref="C408" authorId="0" shapeId="0" xr:uid="{00000000-0006-0000-0500-0000F1000000}">
      <text>
        <r>
          <rPr>
            <b/>
            <sz val="9"/>
            <color indexed="81"/>
            <rFont val="Tahoma"/>
            <family val="2"/>
          </rPr>
          <t>Challenge your camp cooking skills by creating a menu that uses three different cooking methods.</t>
        </r>
        <r>
          <rPr>
            <sz val="9"/>
            <color indexed="81"/>
            <rFont val="Tahoma"/>
            <family val="2"/>
          </rPr>
          <t xml:space="preserve"> You can use any three methods you like, but you will need to factor in what's allowed and safe for the area you'll be camping in. Some possible options are a no-cook meal, a dehydrated meal (you'd need to dehydrate your food at home first), a meal cooked over a campfire, or a solar-cooked meal. If you choose cooking over a campfire for one of your methods, make sure fires are permitted where you're camping. If you want to try solar cooking, research it to see if it's recommended in that climate zone-and if so, be sure you are taking all precautions to avoid food poisoning.</t>
        </r>
      </text>
    </comment>
    <comment ref="C409" authorId="0" shapeId="0" xr:uid="{00000000-0006-0000-0500-0000F2000000}">
      <text>
        <r>
          <rPr>
            <b/>
            <sz val="9"/>
            <color indexed="81"/>
            <rFont val="Tahoma"/>
            <family val="2"/>
          </rPr>
          <t>Make and use a box oven.</t>
        </r>
        <r>
          <rPr>
            <sz val="9"/>
            <color indexed="81"/>
            <rFont val="Tahoma"/>
            <family val="2"/>
          </rPr>
          <t xml:space="preserve"> If your survival camping trip will be based at a campsite, you may be able to bring and use a box oven-check your campsite's policies to make sure. If it's allowed, and you won't be too weighed down by the supplies, a box oven is a fun and effective way to cook your meals. Research different methods for making these ovens, and choose the one that works best for you.</t>
        </r>
      </text>
    </comment>
    <comment ref="C410" authorId="0" shapeId="0" xr:uid="{00000000-0006-0000-0500-0000F3000000}">
      <text>
        <r>
          <rPr>
            <sz val="9"/>
            <color indexed="81"/>
            <rFont val="Tahoma"/>
            <family val="2"/>
          </rPr>
          <t>In Step 1 of this badge, you talked to an expert about building your own shelter and purifying water. Next up: Expand your survival camping resume by adding one of these skills.</t>
        </r>
      </text>
    </comment>
    <comment ref="C411" authorId="0" shapeId="0" xr:uid="{00000000-0006-0000-0500-0000F4000000}">
      <text>
        <r>
          <rPr>
            <b/>
            <sz val="9"/>
            <color indexed="81"/>
            <rFont val="Tahoma"/>
            <family val="2"/>
          </rPr>
          <t>Practice starting a campfire with only your jackknife, steel and flint, and a mirror.</t>
        </r>
        <r>
          <rPr>
            <sz val="9"/>
            <color indexed="81"/>
            <rFont val="Tahoma"/>
            <family val="2"/>
          </rPr>
          <t xml:space="preserve"> Have an adult who's experienced with this method show you how it works. (This could be the same person you talked to in Step 1 of this badge.) Then practice the method yourself, and try to use it on your trip-</t>
        </r>
        <r>
          <rPr>
            <b/>
            <i/>
            <sz val="9"/>
            <color indexed="81"/>
            <rFont val="Tahoma"/>
            <family val="2"/>
          </rPr>
          <t>always</t>
        </r>
        <r>
          <rPr>
            <b/>
            <sz val="9"/>
            <color indexed="81"/>
            <rFont val="Tahoma"/>
            <family val="2"/>
          </rPr>
          <t xml:space="preserve"> with an adult present, even for practice.</t>
        </r>
        <r>
          <rPr>
            <sz val="9"/>
            <color indexed="81"/>
            <rFont val="Tahoma"/>
            <family val="2"/>
          </rPr>
          <t xml:space="preserve"> It is difficult to start a fire this way, so don't get discouraged if you have trouble! Just keep trying. You'll bring matches on your trip for backup.</t>
        </r>
      </text>
    </comment>
    <comment ref="C412" authorId="0" shapeId="0" xr:uid="{00000000-0006-0000-0500-0000F5000000}">
      <text>
        <r>
          <rPr>
            <b/>
            <sz val="9"/>
            <color indexed="81"/>
            <rFont val="Tahoma"/>
            <family val="2"/>
          </rPr>
          <t>Find your way-using only landmarks and the sun.</t>
        </r>
        <r>
          <rPr>
            <sz val="9"/>
            <color indexed="81"/>
            <rFont val="Tahoma"/>
            <family val="2"/>
          </rPr>
          <t xml:space="preserve"> One of the trickiest-and most useful-wilderness survival skills is finding your way without a compass or map. It could make the difference between being lost in the woods and finding your way back safely. It's an advanced skill, but you can start practicing now! Research different methods for navigation, then pair up with an experienced adult and practice. You don't want to </t>
        </r>
        <r>
          <rPr>
            <i/>
            <sz val="9"/>
            <color indexed="81"/>
            <rFont val="Tahoma"/>
            <family val="2"/>
          </rPr>
          <t>actually</t>
        </r>
        <r>
          <rPr>
            <sz val="9"/>
            <color indexed="81"/>
            <rFont val="Tahoma"/>
            <family val="2"/>
          </rPr>
          <t xml:space="preserve"> get lost, though-always bring a topographical map, compass, and cell phone for backup. Remember never to assume you will have cell service.</t>
        </r>
      </text>
    </comment>
    <comment ref="C413" authorId="0" shapeId="0" xr:uid="{00000000-0006-0000-0500-0000F6000000}">
      <text>
        <r>
          <rPr>
            <b/>
            <sz val="9"/>
            <color indexed="81"/>
            <rFont val="Tahoma"/>
            <family val="2"/>
          </rPr>
          <t>Strengthen your knot-tying skills.</t>
        </r>
        <r>
          <rPr>
            <sz val="9"/>
            <color indexed="81"/>
            <rFont val="Tahoma"/>
            <family val="2"/>
          </rPr>
          <t xml:space="preserve"> Practice any knots you already know-like the square knot and clove hitch-and add some new ones, like the snake lashing or half hitch. Once you've practiced and have several knots down, use the knots to create a lashed shelter. If possible, re-recreate the shelter on your trip.</t>
        </r>
      </text>
    </comment>
    <comment ref="C414" authorId="0" shapeId="0" xr:uid="{00000000-0006-0000-0500-0000F7000000}">
      <text>
        <r>
          <rPr>
            <sz val="9"/>
            <color indexed="81"/>
            <rFont val="Tahoma"/>
            <family val="2"/>
          </rPr>
          <t>Now it's time for your survival camping trip-you're ready for this! Once you arrive, start by setting up your camp in three separate areas: one for sleeping, one for washing, and one for cooking. Since you'll be making your own shelter, choose your sleeping area carefully. You want to stay as warm and dry as possible, and make sure the area shows no signs of insect mounds or animal tracks. Find secluded spots for a backcountry bathroom at least 200 feet form the trail or water source.</t>
        </r>
      </text>
    </comment>
    <comment ref="C415" authorId="0" shapeId="0" xr:uid="{00000000-0006-0000-0500-0000F8000000}">
      <text>
        <r>
          <rPr>
            <b/>
            <sz val="9"/>
            <color indexed="81"/>
            <rFont val="Tahoma"/>
            <family val="2"/>
          </rPr>
          <t>Keep a journal of your trip.</t>
        </r>
        <r>
          <rPr>
            <sz val="9"/>
            <color indexed="81"/>
            <rFont val="Tahoma"/>
            <family val="2"/>
          </rPr>
          <t xml:space="preserve"> You're guaranteed to remember your trip if you keep a record of it to read later on. You might share sketches, poems, funny things that happened, or things you'd do differently next time. It can be a private journal just for you, or something you share with your trip mates. If you want to share it, you could add photos and make copies for everyone after the trip.</t>
        </r>
      </text>
    </comment>
    <comment ref="C416" authorId="0" shapeId="0" xr:uid="{00000000-0006-0000-0500-0000F9000000}">
      <text>
        <r>
          <rPr>
            <b/>
            <sz val="9"/>
            <color indexed="81"/>
            <rFont val="Tahoma"/>
            <family val="2"/>
          </rPr>
          <t>Learn about trail signs, cairns, and their use.</t>
        </r>
        <r>
          <rPr>
            <sz val="9"/>
            <color indexed="81"/>
            <rFont val="Tahoma"/>
            <family val="2"/>
          </rPr>
          <t xml:space="preserve"> Cairns are human-made stacks of rocks that have been put in place to guide hikers and mark trails. In order to Leave No Trace, do not touch any cairns that you see, or create your own. Do the research before your camping trip so you're comfortable with trail signs and understand how cairns are used. Then, while you're on the trip, split into pairs and use trail signs for the other girls in your group to follow. See if you can spot any cairns on the trail. Just be sure to take your trail signs down afterwards, so you don't confuse other hikers!</t>
        </r>
      </text>
    </comment>
    <comment ref="C417" authorId="0" shapeId="0" xr:uid="{00000000-0006-0000-0500-0000FA000000}">
      <text>
        <r>
          <rPr>
            <b/>
            <sz val="9"/>
            <color indexed="81"/>
            <rFont val="Tahoma"/>
            <family val="2"/>
          </rPr>
          <t>Plan a survival challenge game for your camp mates.</t>
        </r>
        <r>
          <rPr>
            <sz val="9"/>
            <color indexed="81"/>
            <rFont val="Tahoma"/>
            <family val="2"/>
          </rPr>
          <t xml:space="preserve"> It could be an endurance test, a cooking contest, a shelter-making challenge- anything that puts your survival skills to the test. Get creative with both your game and the prizes!</t>
        </r>
      </text>
    </comment>
    <comment ref="C421" authorId="0" shapeId="0" xr:uid="{EAFD47FF-729C-448E-9718-722ABB96DD48}">
      <text>
        <r>
          <rPr>
            <b/>
            <sz val="9"/>
            <color indexed="81"/>
            <rFont val="Tahoma"/>
            <family val="2"/>
          </rPr>
          <t>Choose your outdoor adventure.</t>
        </r>
        <r>
          <rPr>
            <sz val="9"/>
            <color indexed="81"/>
            <rFont val="Tahoma"/>
            <family val="2"/>
          </rPr>
          <t xml:space="preserve"> 
Do you feel confident in your trail-running ability - enough that you could coach another girl? Or do you dream about taking a multiday</t>
        </r>
        <r>
          <rPr>
            <b/>
            <sz val="9"/>
            <color indexed="81"/>
            <rFont val="Tahoma"/>
            <family val="2"/>
          </rPr>
          <t xml:space="preserve"> trekking adventure</t>
        </r>
        <r>
          <rPr>
            <sz val="9"/>
            <color indexed="81"/>
            <rFont val="Tahoma"/>
            <family val="2"/>
          </rPr>
          <t>? Explore both of these options in this step and then make your choice!
ADVENTURE OPTIONS
 → Trail-Running Coach: You will help guide another girl in the sport of trail running. Aim to have at least eight training sessions over a two-month period.
  →</t>
        </r>
        <r>
          <rPr>
            <b/>
            <sz val="9"/>
            <color indexed="81"/>
            <rFont val="Tahoma"/>
            <family val="2"/>
          </rPr>
          <t>Trekking</t>
        </r>
        <r>
          <rPr>
            <sz val="9"/>
            <color indexed="81"/>
            <rFont val="Tahoma"/>
            <family val="2"/>
          </rPr>
          <t>: You will plan, prepare, and complete a five-day, four-night backpacking trip. Aim for hiking a minimum of 20–25 miles on your trip. This can include a rest day, if needed - especially if it’s hilly or arduous.</t>
        </r>
      </text>
    </comment>
    <comment ref="C422" authorId="0" shapeId="0" xr:uid="{97B75765-30FE-4634-8B9B-97CCAB88C506}">
      <text>
        <r>
          <rPr>
            <b/>
            <sz val="9"/>
            <color indexed="81"/>
            <rFont val="Tahoma"/>
            <family val="2"/>
          </rPr>
          <t xml:space="preserve">Talk to a </t>
        </r>
        <r>
          <rPr>
            <sz val="9"/>
            <color indexed="81"/>
            <rFont val="Tahoma"/>
            <family val="2"/>
          </rPr>
          <t xml:space="preserve">trail-running coach and </t>
        </r>
        <r>
          <rPr>
            <b/>
            <sz val="9"/>
            <color indexed="81"/>
            <rFont val="Tahoma"/>
            <family val="2"/>
          </rPr>
          <t xml:space="preserve">experienced trekker. </t>
        </r>
        <r>
          <rPr>
            <sz val="9"/>
            <color indexed="81"/>
            <rFont val="Tahoma"/>
            <family val="2"/>
          </rPr>
          <t>A good runner does not automatically make a good coach! Find someone who has real expertise in training. For</t>
        </r>
        <r>
          <rPr>
            <b/>
            <sz val="9"/>
            <color indexed="81"/>
            <rFont val="Tahoma"/>
            <family val="2"/>
          </rPr>
          <t xml:space="preserve"> trekking</t>
        </r>
        <r>
          <rPr>
            <sz val="9"/>
            <color indexed="81"/>
            <rFont val="Tahoma"/>
            <family val="2"/>
          </rPr>
          <t>, speak to someone who has experienced many different terrains and conditions. Find out what they like best about what they do. Which one are you more interested in trying for yourself? Share your thoughts with your family or Girl Scout friends.</t>
        </r>
      </text>
    </comment>
    <comment ref="C423" authorId="0" shapeId="0" xr:uid="{C100F4CD-A692-401E-B321-6E0387F21E10}">
      <text>
        <r>
          <rPr>
            <b/>
            <sz val="9"/>
            <color indexed="81"/>
            <rFont val="Tahoma"/>
            <family val="2"/>
          </rPr>
          <t>Watch videos or read books about</t>
        </r>
        <r>
          <rPr>
            <sz val="9"/>
            <color indexed="81"/>
            <rFont val="Tahoma"/>
            <family val="2"/>
          </rPr>
          <t xml:space="preserve"> coaching trail running and </t>
        </r>
        <r>
          <rPr>
            <b/>
            <sz val="9"/>
            <color indexed="81"/>
            <rFont val="Tahoma"/>
            <family val="2"/>
          </rPr>
          <t>multiday backpacking treks.</t>
        </r>
        <r>
          <rPr>
            <sz val="9"/>
            <color indexed="81"/>
            <rFont val="Tahoma"/>
            <family val="2"/>
          </rPr>
          <t xml:space="preserve"> Find a story about one female competitive trail-running coach and one female </t>
        </r>
        <r>
          <rPr>
            <b/>
            <sz val="9"/>
            <color indexed="81"/>
            <rFont val="Tahoma"/>
            <family val="2"/>
          </rPr>
          <t>backpacker story</t>
        </r>
        <r>
          <rPr>
            <sz val="9"/>
            <color indexed="81"/>
            <rFont val="Tahoma"/>
            <family val="2"/>
          </rPr>
          <t>. You can watch videos or read books. (Outdoor organizations and retail websites are excellent resources for videos featuring women with inspirational trail-running and backpacking stories.) Which activity do you think you’d enjoy the most? Share your thoughts with your family or Girl Scout friends.</t>
        </r>
      </text>
    </comment>
    <comment ref="C424" authorId="0" shapeId="0" xr:uid="{261D52A2-6E1B-4732-9E18-586AE1C021FF}">
      <text>
        <r>
          <rPr>
            <b/>
            <sz val="9"/>
            <color indexed="81"/>
            <rFont val="Tahoma"/>
            <family val="2"/>
          </rPr>
          <t>Explore what you will do for</t>
        </r>
        <r>
          <rPr>
            <sz val="9"/>
            <color indexed="81"/>
            <rFont val="Tahoma"/>
            <family val="2"/>
          </rPr>
          <t xml:space="preserve"> coaching trail running and </t>
        </r>
        <r>
          <rPr>
            <b/>
            <sz val="9"/>
            <color indexed="81"/>
            <rFont val="Tahoma"/>
            <family val="2"/>
          </rPr>
          <t>a multiday backpacking trip.</t>
        </r>
        <r>
          <rPr>
            <sz val="9"/>
            <color indexed="81"/>
            <rFont val="Tahoma"/>
            <family val="2"/>
          </rPr>
          <t xml:space="preserve"> (See “Adventure Options” above.) Do your own research too! You might find out about trail-running training in your area and watch a coaching session, if possible. You can also go online to see what it takes to coach another person in a sport. For a </t>
        </r>
        <r>
          <rPr>
            <b/>
            <sz val="9"/>
            <color indexed="81"/>
            <rFont val="Tahoma"/>
            <family val="2"/>
          </rPr>
          <t>multiday trek</t>
        </r>
        <r>
          <rPr>
            <sz val="9"/>
            <color indexed="81"/>
            <rFont val="Tahoma"/>
            <family val="2"/>
          </rPr>
          <t>, pick up a trail guidebook from your library, or visit a nearby park to look at a topographical trail map. Can you complete the trek in your area, or would you need to travel? Decide on the activity that sounds most intriguing to you. Then pitch why you selected it to your family or Girl Scout friends.</t>
        </r>
      </text>
    </comment>
    <comment ref="C425" authorId="0" shapeId="0" xr:uid="{C73C347A-203E-4212-999F-A8D7024480E3}">
      <text>
        <r>
          <rPr>
            <b/>
            <sz val="9"/>
            <color indexed="81"/>
            <rFont val="Tahoma"/>
            <family val="2"/>
          </rPr>
          <t>Plan and prepare.</t>
        </r>
        <r>
          <rPr>
            <sz val="9"/>
            <color indexed="81"/>
            <rFont val="Tahoma"/>
            <family val="2"/>
          </rPr>
          <t xml:space="preserve"> 
Now that you’ve decided on trail-running coaching or </t>
        </r>
        <r>
          <rPr>
            <b/>
            <sz val="9"/>
            <color indexed="81"/>
            <rFont val="Tahoma"/>
            <family val="2"/>
          </rPr>
          <t>trekking</t>
        </r>
        <r>
          <rPr>
            <sz val="9"/>
            <color indexed="81"/>
            <rFont val="Tahoma"/>
            <family val="2"/>
          </rPr>
          <t xml:space="preserve">, it’s time to lay down the groundwork. Where will you coach your trail runner? Where do you plan to trek? How far will you go? Get your plans and preparation in place with this step.
TO COMPLETE THIS STEP, MAKE SURE YOU:
  →Pick your destination. Once you've done that, think through the list on this page.
  →Explore your destination. Look online for trail reports from </t>
        </r>
        <r>
          <rPr>
            <b/>
            <sz val="9"/>
            <color indexed="81"/>
            <rFont val="Tahoma"/>
            <family val="2"/>
          </rPr>
          <t>fellow hikers</t>
        </r>
        <r>
          <rPr>
            <sz val="9"/>
            <color indexed="81"/>
            <rFont val="Tahoma"/>
            <family val="2"/>
          </rPr>
          <t xml:space="preserve"> and trail runners.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it? You and your troop or group may want to use Girl Scout Cookie earnings.</t>
        </r>
      </text>
    </comment>
    <comment ref="C426" authorId="0" shapeId="0" xr:uid="{5BB1B24D-968C-49E5-8E32-089069E74CA9}">
      <text>
        <r>
          <rPr>
            <b/>
            <sz val="9"/>
            <color indexed="81"/>
            <rFont val="Tahoma"/>
            <family val="2"/>
          </rPr>
          <t>Know the language for your adventure.</t>
        </r>
        <r>
          <rPr>
            <sz val="9"/>
            <color indexed="81"/>
            <rFont val="Tahoma"/>
            <family val="2"/>
          </rPr>
          <t xml:space="preserve"> We’ve given you some basic terms to know for your outdoor adventure; add more to the list.</t>
        </r>
      </text>
    </comment>
    <comment ref="C427" authorId="0" shapeId="0" xr:uid="{79E74D4E-4C11-44EB-898D-462B006ADADE}">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running coach, or </t>
        </r>
        <r>
          <rPr>
            <b/>
            <sz val="9"/>
            <color indexed="81"/>
            <rFont val="Tahoma"/>
            <family val="2"/>
          </rPr>
          <t>trekker</t>
        </r>
        <r>
          <rPr>
            <sz val="9"/>
            <color indexed="81"/>
            <rFont val="Tahoma"/>
            <family val="2"/>
          </rPr>
          <t>.</t>
        </r>
      </text>
    </comment>
    <comment ref="C428" authorId="0" shapeId="0" xr:uid="{0293F551-2194-4554-B95B-20A2E797B6E7}">
      <text>
        <r>
          <rPr>
            <b/>
            <sz val="9"/>
            <color indexed="81"/>
            <rFont val="Tahoma"/>
            <family val="2"/>
          </rPr>
          <t>Explore the anatomy of muscles used in trail running and hiking.</t>
        </r>
        <r>
          <rPr>
            <sz val="9"/>
            <color indexed="81"/>
            <rFont val="Tahoma"/>
            <family val="2"/>
          </rPr>
          <t xml:space="preserve"> What are the main muscles used? What are the secondary muscles? Why is it important to do exercises specific to these muscle groups? Take this knowledge and apply it to your training plan in Step 4.</t>
        </r>
      </text>
    </comment>
    <comment ref="C429" authorId="0" shapeId="0" xr:uid="{464D61B0-F76C-4BE9-A1B9-698F6F1810E5}">
      <text>
        <r>
          <rPr>
            <b/>
            <sz val="9"/>
            <color indexed="81"/>
            <rFont val="Tahoma"/>
            <family val="2"/>
          </rPr>
          <t>Gather your gear.</t>
        </r>
        <r>
          <rPr>
            <sz val="9"/>
            <color indexed="81"/>
            <rFont val="Tahoma"/>
            <family val="2"/>
          </rPr>
          <t xml:space="preserve">
If you’re coaching a</t>
        </r>
        <r>
          <rPr>
            <b/>
            <sz val="9"/>
            <color indexed="81"/>
            <rFont val="Tahoma"/>
            <family val="2"/>
          </rPr>
          <t xml:space="preserve"> </t>
        </r>
        <r>
          <rPr>
            <sz val="9"/>
            <color indexed="81"/>
            <rFont val="Tahoma"/>
            <family val="2"/>
          </rPr>
          <t xml:space="preserve">trail runner, make sure she has the right gear. You may need your own gear, too, like a stopwatch to time her runs. For a </t>
        </r>
        <r>
          <rPr>
            <b/>
            <sz val="9"/>
            <color indexed="81"/>
            <rFont val="Tahoma"/>
            <family val="2"/>
          </rPr>
          <t>trek</t>
        </r>
        <r>
          <rPr>
            <sz val="9"/>
            <color indexed="81"/>
            <rFont val="Tahoma"/>
            <family val="2"/>
          </rPr>
          <t>, make a list and gather the gear you’ll need for a multiday adventure. What can you borrow instead of buying?
BEFORE YOU BEGIN: TEN ESSENTIALS FOR OUTDOOR ADVENTURES
  →Use this list to help create a checklist of things you need for your outdoor adventure. And add things too! For backpacking, you will need a backpack, tent, sleeping bag, and a portable stove to prepare food. You may also want to use trekking poles on your adventure.
  ►Proper clothing and footwear     ►Navigational tools
  ►Sun protection             ►Lightweight portable shelter
  ►Water                                     ►Light source
  ►Food                                       ►Fire starter
  ►First-aid kit                               ►Repair kit</t>
        </r>
      </text>
    </comment>
    <comment ref="C430" authorId="0" shapeId="0" xr:uid="{A5BB87FA-0459-4016-A8DD-5D30AD1065FC}">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431" authorId="0" shapeId="0" xr:uid="{06C960D6-8471-40C1-AB0C-E7F6A4D87564}">
      <text>
        <r>
          <rPr>
            <b/>
            <sz val="9"/>
            <color indexed="81"/>
            <rFont val="Tahoma"/>
            <family val="2"/>
          </rPr>
          <t>Go online to find out the gear you will need.</t>
        </r>
        <r>
          <rPr>
            <sz val="9"/>
            <color indexed="81"/>
            <rFont val="Tahoma"/>
            <family val="2"/>
          </rPr>
          <t xml:space="preserve"> Make a list of essential gear, learn what everything is used for, and then find where and how to get it.</t>
        </r>
      </text>
    </comment>
    <comment ref="C432" authorId="0" shapeId="0" xr:uid="{A777A2BE-0701-4B90-8B61-86E4F110F716}">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and family. Do you know an adult with experience in your outdoor adventure who could help guide your meeting?</t>
        </r>
      </text>
    </comment>
    <comment ref="C433" authorId="0" shapeId="0" xr:uid="{C878F16F-DDB4-429F-9A6A-6DC0074EF777}">
      <text>
        <r>
          <rPr>
            <b/>
            <sz val="9"/>
            <color indexed="81"/>
            <rFont val="Tahoma"/>
            <family val="2"/>
          </rPr>
          <t>Set a goal and train for your adventure.</t>
        </r>
        <r>
          <rPr>
            <sz val="9"/>
            <color indexed="81"/>
            <rFont val="Tahoma"/>
            <family val="2"/>
          </rPr>
          <t xml:space="preserve">
What do you hope to accomplish as a trail-running coach? How far do you want to </t>
        </r>
        <r>
          <rPr>
            <b/>
            <sz val="9"/>
            <color indexed="81"/>
            <rFont val="Tahoma"/>
            <family val="2"/>
          </rPr>
          <t xml:space="preserve">trek </t>
        </r>
        <r>
          <rPr>
            <sz val="9"/>
            <color indexed="81"/>
            <rFont val="Tahoma"/>
            <family val="2"/>
          </rPr>
          <t>and what challenges do you want to do along the way? Think of things like rock climbing, kayaking, scoping out a waterfall, and more!
TO COMPLETE THIS STEP, MAKE SURE YOU:
  →Use the training tips. Referring to the list on the next page,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11.
  →Practice your first-aid skills. Know how to treat injuries such as sprains, cuts, and sunburn.</t>
        </r>
      </text>
    </comment>
    <comment ref="C434" authorId="0" shapeId="0" xr:uid="{D27511DD-5DD6-4F3D-9769-EC770D8DF4E4}">
      <text>
        <r>
          <rPr>
            <b/>
            <sz val="9"/>
            <color indexed="81"/>
            <rFont val="Tahoma"/>
            <family val="2"/>
          </rPr>
          <t>Learn how mental imagery can help you with your outdoor adventure.</t>
        </r>
        <r>
          <rPr>
            <sz val="9"/>
            <color indexed="81"/>
            <rFont val="Tahoma"/>
            <family val="2"/>
          </rPr>
          <t xml:space="preserve"> This means visualizing your coaching sessions or </t>
        </r>
        <r>
          <rPr>
            <b/>
            <sz val="9"/>
            <color indexed="81"/>
            <rFont val="Tahoma"/>
            <family val="2"/>
          </rPr>
          <t>backpacking trek</t>
        </r>
        <r>
          <rPr>
            <sz val="9"/>
            <color indexed="81"/>
            <rFont val="Tahoma"/>
            <family val="2"/>
          </rPr>
          <t>. Find an experienced coach or trekker and ask them how they use mental imagery with their outdoor adventures. Incorporate mental imagery into your coaching sessions and backpacking training.</t>
        </r>
      </text>
    </comment>
    <comment ref="C435" authorId="0" shapeId="0" xr:uid="{0A06B0F5-A53E-48A2-A778-816BE6B3D398}">
      <text>
        <r>
          <rPr>
            <b/>
            <sz val="9"/>
            <color indexed="81"/>
            <rFont val="Tahoma"/>
            <family val="2"/>
          </rPr>
          <t xml:space="preserve">Do a trial run </t>
        </r>
        <r>
          <rPr>
            <sz val="9"/>
            <color indexed="81"/>
            <rFont val="Tahoma"/>
            <family val="2"/>
          </rPr>
          <t>with an experienced trail-running coach</t>
        </r>
        <r>
          <rPr>
            <b/>
            <sz val="9"/>
            <color indexed="81"/>
            <rFont val="Tahoma"/>
            <family val="2"/>
          </rPr>
          <t xml:space="preserve">, </t>
        </r>
        <r>
          <rPr>
            <sz val="9"/>
            <color indexed="81"/>
            <rFont val="Tahoma"/>
            <family val="2"/>
          </rPr>
          <t xml:space="preserve">or </t>
        </r>
        <r>
          <rPr>
            <b/>
            <sz val="9"/>
            <color indexed="81"/>
            <rFont val="Tahoma"/>
            <family val="2"/>
          </rPr>
          <t>take a day hike with an expert hiker.</t>
        </r>
        <r>
          <rPr>
            <sz val="9"/>
            <color indexed="81"/>
            <rFont val="Tahoma"/>
            <family val="2"/>
          </rPr>
          <t xml:space="preserve"> Observe what they do, ask for tips about your form, and find out about their best practices.</t>
        </r>
      </text>
    </comment>
    <comment ref="C436" authorId="0" shapeId="0" xr:uid="{47554F98-5F8C-4D13-A50E-A9A0865A9F4C}">
      <text>
        <r>
          <rPr>
            <b/>
            <sz val="9"/>
            <color indexed="81"/>
            <rFont val="Tahoma"/>
            <family val="2"/>
          </rPr>
          <t>Get expert training tips.</t>
        </r>
        <r>
          <rPr>
            <sz val="9"/>
            <color indexed="81"/>
            <rFont val="Tahoma"/>
            <family val="2"/>
          </rPr>
          <t xml:space="preserve"> Ask a running coach or </t>
        </r>
        <r>
          <rPr>
            <b/>
            <sz val="9"/>
            <color indexed="81"/>
            <rFont val="Tahoma"/>
            <family val="2"/>
          </rPr>
          <t>experienced trekker</t>
        </r>
        <r>
          <rPr>
            <sz val="9"/>
            <color indexed="81"/>
            <rFont val="Tahoma"/>
            <family val="2"/>
          </rPr>
          <t xml:space="preserve"> to give you tips on goals and training. Or go online to search outdoor organizations, publications, and retail websites that offer valuable information and advice.</t>
        </r>
      </text>
    </comment>
    <comment ref="C437" authorId="0" shapeId="0" xr:uid="{F5CAD47D-0259-4636-8ED6-85671AA0902C}">
      <text>
        <r>
          <rPr>
            <b/>
            <sz val="9"/>
            <color indexed="81"/>
            <rFont val="Tahoma"/>
            <family val="2"/>
          </rPr>
          <t>Go on your outdoor adventure.</t>
        </r>
        <r>
          <rPr>
            <sz val="9"/>
            <color indexed="81"/>
            <rFont val="Tahoma"/>
            <family val="2"/>
          </rPr>
          <t xml:space="preserve"> 
All your planning and training has led up to this moment. You’re ready to see how your hard work will make this an adventure to remember!
BEFORE YOU TAKE THIS STEP, REVIEW THIS:
  →Safety: Always train and go on outdoor adventures with at least one buddy. Create a risk management plan; see details in the box on this page.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
  →For trekking: Obtain permits, if required. Check with the land management agency for the area of your adventure for updates on trail conditions.
  →For trekking: Do a test run: Set up tents, check zippers on tents and sleeping bags, try out your water purifier, test light sources, and light your stove before your trip.</t>
        </r>
      </text>
    </comment>
    <comment ref="C438" authorId="0" shapeId="0" xr:uid="{29A90944-E838-49B5-A1E3-9F80310CE7AB}">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
FOR MORE FUN: Find a photo you like, then print it and decorate a frame with inspirational words, like “Stronger Than Ever!” or “I did it!” Or create a collage of your images.</t>
        </r>
      </text>
    </comment>
    <comment ref="C439" authorId="0" shapeId="0" xr:uid="{535C524E-0BA4-4D4B-84BE-C94D67F7D28C}">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new—like exploring nature, trying out a camping skill, or doing an activity a different way.</t>
        </r>
      </text>
    </comment>
    <comment ref="C440" authorId="0" shapeId="0" xr:uid="{B4DA4D8C-469A-4B0B-AB08-BB2F2764225B}">
      <text>
        <r>
          <rPr>
            <b/>
            <sz val="9"/>
            <color indexed="81"/>
            <rFont val="Tahoma"/>
            <family val="2"/>
          </rPr>
          <t>Keep an adventure journal.</t>
        </r>
        <r>
          <rPr>
            <sz val="9"/>
            <color indexed="81"/>
            <rFont val="Tahoma"/>
            <family val="2"/>
          </rPr>
          <t xml:space="preserve"> How far did you run or</t>
        </r>
        <r>
          <rPr>
            <b/>
            <sz val="9"/>
            <color indexed="81"/>
            <rFont val="Tahoma"/>
            <family val="2"/>
          </rPr>
          <t xml:space="preserve"> hike</t>
        </r>
        <r>
          <rPr>
            <sz val="9"/>
            <color indexed="81"/>
            <rFont val="Tahoma"/>
            <family val="2"/>
          </rPr>
          <t xml:space="preserve">? What did you like most about running on the trail or </t>
        </r>
        <r>
          <rPr>
            <b/>
            <sz val="9"/>
            <color indexed="81"/>
            <rFont val="Tahoma"/>
            <family val="2"/>
          </rPr>
          <t>hiking</t>
        </r>
        <r>
          <rPr>
            <sz val="9"/>
            <color indexed="81"/>
            <rFont val="Tahoma"/>
            <family val="2"/>
          </rPr>
          <t>? What do you want to improve for next time? Write your notes in a journal or find a free app where you can document your journey, including how you felt at each phase of your adventure.</t>
        </r>
      </text>
    </comment>
    <comment ref="C444" authorId="0" shapeId="0" xr:uid="{A319240B-BEA4-4C15-B2C5-D9FE45E9EB3F}">
      <text>
        <r>
          <rPr>
            <b/>
            <sz val="9"/>
            <color indexed="81"/>
            <rFont val="Tahoma"/>
            <family val="2"/>
          </rPr>
          <t>Choose your outdoor adventure.</t>
        </r>
        <r>
          <rPr>
            <sz val="9"/>
            <color indexed="81"/>
            <rFont val="Tahoma"/>
            <family val="2"/>
          </rPr>
          <t xml:space="preserve"> 
Do you feel confident in your</t>
        </r>
        <r>
          <rPr>
            <b/>
            <sz val="9"/>
            <color indexed="81"/>
            <rFont val="Tahoma"/>
            <family val="2"/>
          </rPr>
          <t xml:space="preserve"> trail-running</t>
        </r>
        <r>
          <rPr>
            <sz val="9"/>
            <color indexed="81"/>
            <rFont val="Tahoma"/>
            <family val="2"/>
          </rPr>
          <t xml:space="preserve"> ability - enough that you could coach another girl? Or do you dream about taking a multiday trekking adventure? Explore both of these options in this step and then make your choice!
ADVENTURE OPTIONS
 → </t>
        </r>
        <r>
          <rPr>
            <b/>
            <sz val="9"/>
            <color indexed="81"/>
            <rFont val="Tahoma"/>
            <family val="2"/>
          </rPr>
          <t>Trail-Running Coach</t>
        </r>
        <r>
          <rPr>
            <sz val="9"/>
            <color indexed="81"/>
            <rFont val="Tahoma"/>
            <family val="2"/>
          </rPr>
          <t>: You will help guide another girl in the sport of trail running. Aim to have at least eight training sessions over a two-month period.
  →Trekking: You will plan, prepare, and complete a five-day, four-night backpacking trip. Aim for hiking a minimum of 20–25 miles on your trip. This can include a rest day, if needed - especially if it’s hilly or arduous.</t>
        </r>
      </text>
    </comment>
    <comment ref="C445" authorId="0" shapeId="0" xr:uid="{1FAD1239-FE8D-4EC6-BAA3-860A3A4FC3C0}">
      <text>
        <r>
          <rPr>
            <b/>
            <sz val="9"/>
            <color indexed="81"/>
            <rFont val="Tahoma"/>
            <family val="2"/>
          </rPr>
          <t xml:space="preserve">Talk to a trail-running coach </t>
        </r>
        <r>
          <rPr>
            <sz val="9"/>
            <color indexed="81"/>
            <rFont val="Tahoma"/>
            <family val="2"/>
          </rPr>
          <t>and experienced trekker</t>
        </r>
        <r>
          <rPr>
            <b/>
            <sz val="9"/>
            <color indexed="81"/>
            <rFont val="Tahoma"/>
            <family val="2"/>
          </rPr>
          <t xml:space="preserve">. </t>
        </r>
        <r>
          <rPr>
            <sz val="9"/>
            <color indexed="81"/>
            <rFont val="Tahoma"/>
            <family val="2"/>
          </rPr>
          <t xml:space="preserve">A good runner does not automatically make a good coach! Find someone who has real expertise in </t>
        </r>
        <r>
          <rPr>
            <b/>
            <sz val="9"/>
            <color indexed="81"/>
            <rFont val="Tahoma"/>
            <family val="2"/>
          </rPr>
          <t>training</t>
        </r>
        <r>
          <rPr>
            <sz val="9"/>
            <color indexed="81"/>
            <rFont val="Tahoma"/>
            <family val="2"/>
          </rPr>
          <t>. For trekking, speak to someone who has experienced many different terrains and conditions. Find out what they like best about what they do. Which one are you more interested in trying for yourself? Share your thoughts with your family or Girl Scout friends.</t>
        </r>
      </text>
    </comment>
    <comment ref="C446" authorId="0" shapeId="0" xr:uid="{66AFEDFD-33AA-4DA4-B0C0-27998ECFDB15}">
      <text>
        <r>
          <rPr>
            <b/>
            <sz val="9"/>
            <color indexed="81"/>
            <rFont val="Tahoma"/>
            <family val="2"/>
          </rPr>
          <t xml:space="preserve">Watch videos or read books about coaching trail running </t>
        </r>
        <r>
          <rPr>
            <sz val="9"/>
            <color indexed="81"/>
            <rFont val="Tahoma"/>
            <family val="2"/>
          </rPr>
          <t>and multiday backpacking treks</t>
        </r>
        <r>
          <rPr>
            <b/>
            <sz val="9"/>
            <color indexed="81"/>
            <rFont val="Tahoma"/>
            <family val="2"/>
          </rPr>
          <t>.</t>
        </r>
        <r>
          <rPr>
            <sz val="9"/>
            <color indexed="81"/>
            <rFont val="Tahoma"/>
            <family val="2"/>
          </rPr>
          <t xml:space="preserve"> Find a story about one female competitive </t>
        </r>
        <r>
          <rPr>
            <b/>
            <sz val="9"/>
            <color indexed="81"/>
            <rFont val="Tahoma"/>
            <family val="2"/>
          </rPr>
          <t>trail-running</t>
        </r>
        <r>
          <rPr>
            <sz val="9"/>
            <color indexed="81"/>
            <rFont val="Tahoma"/>
            <family val="2"/>
          </rPr>
          <t xml:space="preserve"> coach and one female backpacker story. You can watch videos or read books. (Outdoor organizations and retail websites are excellent resources for videos featuring women with inspirational trail-running and backpacking stories.) Which activity do you think you’d enjoy the most? Share your thoughts with your family or Girl Scout friends.</t>
        </r>
      </text>
    </comment>
    <comment ref="C447" authorId="0" shapeId="0" xr:uid="{F028BE33-A159-4B25-BCF2-26DECEC5DFE4}">
      <text>
        <r>
          <rPr>
            <b/>
            <sz val="9"/>
            <color indexed="81"/>
            <rFont val="Tahoma"/>
            <family val="2"/>
          </rPr>
          <t>Explore what you will do for coaching trail running</t>
        </r>
        <r>
          <rPr>
            <sz val="9"/>
            <color indexed="81"/>
            <rFont val="Tahoma"/>
            <family val="2"/>
          </rPr>
          <t xml:space="preserve"> and a multiday backpacking trip</t>
        </r>
        <r>
          <rPr>
            <b/>
            <sz val="9"/>
            <color indexed="81"/>
            <rFont val="Tahoma"/>
            <family val="2"/>
          </rPr>
          <t>.</t>
        </r>
        <r>
          <rPr>
            <sz val="9"/>
            <color indexed="81"/>
            <rFont val="Tahoma"/>
            <family val="2"/>
          </rPr>
          <t xml:space="preserve"> (See “Adventure Options” above.) Do your own research too! You might find out about </t>
        </r>
        <r>
          <rPr>
            <b/>
            <sz val="9"/>
            <color indexed="81"/>
            <rFont val="Tahoma"/>
            <family val="2"/>
          </rPr>
          <t>trail-running</t>
        </r>
        <r>
          <rPr>
            <sz val="9"/>
            <color indexed="81"/>
            <rFont val="Tahoma"/>
            <family val="2"/>
          </rPr>
          <t xml:space="preserve"> training in your area and watch a coaching session, if possible. You can also go online to see what it takes to coach another person in a sport. For a multiday trek, pick up a trail guidebook from your library, or visit a nearby park to look at a topographical trail map. Can you complete the trek in your area, or would you need to travel? Decide on the activity that sounds most intriguing to you. Then pitch why you selected it to your family or Girl Scout friends.</t>
        </r>
      </text>
    </comment>
    <comment ref="C448" authorId="0" shapeId="0" xr:uid="{FB1958F8-5136-4C2A-BF0C-DECB93C25615}">
      <text>
        <r>
          <rPr>
            <b/>
            <sz val="9"/>
            <color indexed="81"/>
            <rFont val="Tahoma"/>
            <family val="2"/>
          </rPr>
          <t>Plan and prepare.</t>
        </r>
        <r>
          <rPr>
            <sz val="9"/>
            <color indexed="81"/>
            <rFont val="Tahoma"/>
            <family val="2"/>
          </rPr>
          <t xml:space="preserve"> 
Now that you’ve decided on </t>
        </r>
        <r>
          <rPr>
            <b/>
            <sz val="9"/>
            <color indexed="81"/>
            <rFont val="Tahoma"/>
            <family val="2"/>
          </rPr>
          <t>trail-running coaching</t>
        </r>
        <r>
          <rPr>
            <sz val="9"/>
            <color indexed="81"/>
            <rFont val="Tahoma"/>
            <family val="2"/>
          </rPr>
          <t xml:space="preserve"> or trekking, it’s time to lay down the groundwork. Where will you coach your trail runner? Where do you plan to trek? How far will you go? Get your plans and preparation in place with this step.
TO COMPLETE THIS STEP, MAKE SURE YOU:
  →Pick your destination. Once you've done that, think through the list on this page.
  →Explore your destination. Look online for trail reports from fellow hikers and </t>
        </r>
        <r>
          <rPr>
            <b/>
            <sz val="9"/>
            <color indexed="81"/>
            <rFont val="Tahoma"/>
            <family val="2"/>
          </rPr>
          <t>trail runners</t>
        </r>
        <r>
          <rPr>
            <sz val="9"/>
            <color indexed="81"/>
            <rFont val="Tahoma"/>
            <family val="2"/>
          </rPr>
          <t>. Reach out to the land management agency overseeing the area, such as the Bureau of Land Management or National Park Service. The more you know about your destination, the better your experience will be.
  →Come up with a budget. Make a list of all the expenses for your outdoor adventure. What will you need for food, travel, and gear? How will you pay for it? You and your troop or group may want to use Girl Scout Cookie earnings.</t>
        </r>
      </text>
    </comment>
    <comment ref="C449" authorId="0" shapeId="0" xr:uid="{D418D27E-5976-4588-AE6D-8DE7862732A2}">
      <text>
        <r>
          <rPr>
            <b/>
            <sz val="9"/>
            <color indexed="81"/>
            <rFont val="Tahoma"/>
            <family val="2"/>
          </rPr>
          <t>Know the language for your adventure.</t>
        </r>
        <r>
          <rPr>
            <sz val="9"/>
            <color indexed="81"/>
            <rFont val="Tahoma"/>
            <family val="2"/>
          </rPr>
          <t xml:space="preserve"> We’ve given you some basic terms to know for your outdoor adventure; add more to the list.</t>
        </r>
      </text>
    </comment>
    <comment ref="C450" authorId="0" shapeId="0" xr:uid="{423B7592-BB89-48B3-8445-872CB2918088}">
      <text>
        <r>
          <rPr>
            <b/>
            <sz val="9"/>
            <color indexed="81"/>
            <rFont val="Tahoma"/>
            <family val="2"/>
          </rPr>
          <t>Talk to an outdoor expert to get planning tips.</t>
        </r>
        <r>
          <rPr>
            <sz val="9"/>
            <color indexed="81"/>
            <rFont val="Tahoma"/>
            <family val="2"/>
          </rPr>
          <t xml:space="preserve"> This could be an adventure travel planner, an outdoor retail expert, an experienced </t>
        </r>
        <r>
          <rPr>
            <b/>
            <sz val="9"/>
            <color indexed="81"/>
            <rFont val="Tahoma"/>
            <family val="2"/>
          </rPr>
          <t>running coach</t>
        </r>
        <r>
          <rPr>
            <sz val="9"/>
            <color indexed="81"/>
            <rFont val="Tahoma"/>
            <family val="2"/>
          </rPr>
          <t>, or trekker.</t>
        </r>
      </text>
    </comment>
    <comment ref="C451" authorId="0" shapeId="0" xr:uid="{24F26765-C62D-4F06-A7E1-2AFB66767DB0}">
      <text>
        <r>
          <rPr>
            <b/>
            <sz val="9"/>
            <color indexed="81"/>
            <rFont val="Tahoma"/>
            <family val="2"/>
          </rPr>
          <t>Explore the anatomy of muscles used in trail running and hiking.</t>
        </r>
        <r>
          <rPr>
            <sz val="9"/>
            <color indexed="81"/>
            <rFont val="Tahoma"/>
            <family val="2"/>
          </rPr>
          <t xml:space="preserve"> What are the main muscles used? What are the secondary muscles? Why is it important to do exercises specific to these muscle groups? Take this knowledge and apply it to your training plan in Step 4.</t>
        </r>
      </text>
    </comment>
    <comment ref="C452" authorId="0" shapeId="0" xr:uid="{7A22514B-D86A-44F4-BF70-D733BC49BA39}">
      <text>
        <r>
          <rPr>
            <b/>
            <sz val="9"/>
            <color indexed="81"/>
            <rFont val="Tahoma"/>
            <family val="2"/>
          </rPr>
          <t>Gather your gear.</t>
        </r>
        <r>
          <rPr>
            <sz val="9"/>
            <color indexed="81"/>
            <rFont val="Tahoma"/>
            <family val="2"/>
          </rPr>
          <t xml:space="preserve">
If you’re coaching a</t>
        </r>
        <r>
          <rPr>
            <b/>
            <sz val="9"/>
            <color indexed="81"/>
            <rFont val="Tahoma"/>
            <family val="2"/>
          </rPr>
          <t xml:space="preserve"> trail runner</t>
        </r>
        <r>
          <rPr>
            <sz val="9"/>
            <color indexed="81"/>
            <rFont val="Tahoma"/>
            <family val="2"/>
          </rPr>
          <t>, make sure she has the right gear. You may need your own gear, too, like a stopwatch to time her runs. For a trek, make a list and gather the gear you’ll need for a multiday adventure. What can you borrow instead of buying?
BEFORE YOU BEGIN: TEN ESSENTIALS FOR OUTDOOR ADVENTURES
  →Use this list to help create a checklist of things you need for your outdoor adventure. And add things too! For backpacking, you will need a backpack, tent, sleeping bag, and a portable stove to prepare food. You may also want to use trekking poles on your adventure.
  ►Proper clothing and footwear     ►Navigational tools
  ►Sun protection             ►Lightweight portable shelter
  ►Water                                     ►Light source
  ►Food                                       ►Fire starter
  ►First-aid kit                               ►Repair kit</t>
        </r>
      </text>
    </comment>
    <comment ref="C453" authorId="0" shapeId="0" xr:uid="{0453B113-BB84-479A-9326-E9BAB251D371}">
      <text>
        <r>
          <rPr>
            <b/>
            <sz val="9"/>
            <color indexed="81"/>
            <rFont val="Tahoma"/>
            <family val="2"/>
          </rPr>
          <t>Visit an outdoor adventure retailer.</t>
        </r>
        <r>
          <rPr>
            <sz val="9"/>
            <color indexed="81"/>
            <rFont val="Tahoma"/>
            <family val="2"/>
          </rPr>
          <t xml:space="preserve"> Ask someone who works there to go over your list of essential gear and find out how and why each item is used. Make sure to ask what else should be on the list. Do you need any special gear or equipment for your adventure?</t>
        </r>
      </text>
    </comment>
    <comment ref="C454" authorId="0" shapeId="0" xr:uid="{C2358494-5B68-4412-BDD4-C664C1980697}">
      <text>
        <r>
          <rPr>
            <b/>
            <sz val="9"/>
            <color indexed="81"/>
            <rFont val="Tahoma"/>
            <family val="2"/>
          </rPr>
          <t>Go online to find out the gear you will need.</t>
        </r>
        <r>
          <rPr>
            <sz val="9"/>
            <color indexed="81"/>
            <rFont val="Tahoma"/>
            <family val="2"/>
          </rPr>
          <t xml:space="preserve"> Make a list of essential gear, learn what everything is used for, and then find where and how to get it.</t>
        </r>
      </text>
    </comment>
    <comment ref="C455" authorId="0" shapeId="0" xr:uid="{51DF68C3-E590-477A-94C5-284F6E005E7C}">
      <text>
        <r>
          <rPr>
            <b/>
            <sz val="9"/>
            <color indexed="81"/>
            <rFont val="Tahoma"/>
            <family val="2"/>
          </rPr>
          <t>Compare and share.</t>
        </r>
        <r>
          <rPr>
            <sz val="9"/>
            <color indexed="81"/>
            <rFont val="Tahoma"/>
            <family val="2"/>
          </rPr>
          <t xml:space="preserve"> Bring essential gear to a troop meeting to share and compare. See if you can borrow some things from friends and family. Do you know an adult with experience in your outdoor adventure who could help guide your meeting?</t>
        </r>
      </text>
    </comment>
    <comment ref="C456" authorId="0" shapeId="0" xr:uid="{337CCEA2-6136-4DF8-B861-E5C83EC04C15}">
      <text>
        <r>
          <rPr>
            <b/>
            <sz val="9"/>
            <color indexed="81"/>
            <rFont val="Tahoma"/>
            <family val="2"/>
          </rPr>
          <t>Set a goal and train for your adventure.</t>
        </r>
        <r>
          <rPr>
            <sz val="9"/>
            <color indexed="81"/>
            <rFont val="Tahoma"/>
            <family val="2"/>
          </rPr>
          <t xml:space="preserve">
What do you hope to accomplish as a</t>
        </r>
        <r>
          <rPr>
            <b/>
            <sz val="9"/>
            <color indexed="81"/>
            <rFont val="Tahoma"/>
            <family val="2"/>
          </rPr>
          <t xml:space="preserve"> trail-running coach</t>
        </r>
        <r>
          <rPr>
            <sz val="9"/>
            <color indexed="81"/>
            <rFont val="Tahoma"/>
            <family val="2"/>
          </rPr>
          <t>? How far do you want to trek and what challenges do you want to do along the way? Think of things like rock climbing, kayaking, scoping out a waterfall, and more!
TO COMPLETE THIS STEP, MAKE SURE YOU:
  →Use the training tips. Referring to the list on the next page, come up with a training plan and put together a schedule.   
  →Follow safety tips. Train only with a trusted adult or friend. Make sure another adult (one who is not with you) knows your route and the estimated time you should return home.
  →Practice your navigational skills. See some suggestions on page 11.
  →Practice your first-aid skills. Know how to treat injuries such as sprains, cuts, and sunburn.</t>
        </r>
      </text>
    </comment>
    <comment ref="C457" authorId="0" shapeId="0" xr:uid="{F3BBF105-882F-49E2-A486-14C5F6591880}">
      <text>
        <r>
          <rPr>
            <b/>
            <sz val="9"/>
            <color indexed="81"/>
            <rFont val="Tahoma"/>
            <family val="2"/>
          </rPr>
          <t>Learn how mental imagery can help you with your outdoor adventure.</t>
        </r>
        <r>
          <rPr>
            <sz val="9"/>
            <color indexed="81"/>
            <rFont val="Tahoma"/>
            <family val="2"/>
          </rPr>
          <t xml:space="preserve"> This means visualizing your </t>
        </r>
        <r>
          <rPr>
            <b/>
            <sz val="9"/>
            <color indexed="81"/>
            <rFont val="Tahoma"/>
            <family val="2"/>
          </rPr>
          <t>coaching</t>
        </r>
        <r>
          <rPr>
            <sz val="9"/>
            <color indexed="81"/>
            <rFont val="Tahoma"/>
            <family val="2"/>
          </rPr>
          <t xml:space="preserve"> sessions or backpacking trek. Find an experienced coach or trekker and ask them how they use mental imagery with their outdoor adventures. Incorporate mental imagery into your coaching sessions and backpacking training.</t>
        </r>
      </text>
    </comment>
    <comment ref="C458" authorId="0" shapeId="0" xr:uid="{E811B886-D251-40F1-9439-AD617AEADA18}">
      <text>
        <r>
          <rPr>
            <b/>
            <sz val="9"/>
            <color indexed="81"/>
            <rFont val="Tahoma"/>
            <family val="2"/>
          </rPr>
          <t xml:space="preserve">Do a trail run with an experienced trail-running coach, </t>
        </r>
        <r>
          <rPr>
            <sz val="9"/>
            <color indexed="81"/>
            <rFont val="Tahoma"/>
            <family val="2"/>
          </rPr>
          <t>or take a day hike with an expert hiker</t>
        </r>
        <r>
          <rPr>
            <b/>
            <sz val="9"/>
            <color indexed="81"/>
            <rFont val="Tahoma"/>
            <family val="2"/>
          </rPr>
          <t>.</t>
        </r>
        <r>
          <rPr>
            <sz val="9"/>
            <color indexed="81"/>
            <rFont val="Tahoma"/>
            <family val="2"/>
          </rPr>
          <t xml:space="preserve"> Observe what they do, ask for tips about your form, and find out about their best practices.</t>
        </r>
      </text>
    </comment>
    <comment ref="C459" authorId="0" shapeId="0" xr:uid="{CBC9D1CD-6180-43EB-BB2C-0B96284FABDF}">
      <text>
        <r>
          <rPr>
            <b/>
            <sz val="9"/>
            <color indexed="81"/>
            <rFont val="Tahoma"/>
            <family val="2"/>
          </rPr>
          <t>Get expert training tips.</t>
        </r>
        <r>
          <rPr>
            <sz val="9"/>
            <color indexed="81"/>
            <rFont val="Tahoma"/>
            <family val="2"/>
          </rPr>
          <t xml:space="preserve"> Ask a </t>
        </r>
        <r>
          <rPr>
            <b/>
            <sz val="9"/>
            <color indexed="81"/>
            <rFont val="Tahoma"/>
            <family val="2"/>
          </rPr>
          <t>running coach</t>
        </r>
        <r>
          <rPr>
            <sz val="9"/>
            <color indexed="81"/>
            <rFont val="Tahoma"/>
            <family val="2"/>
          </rPr>
          <t xml:space="preserve"> or experienced trekker to give you tips on goals and training. Or go online to search outdoor organizations, publications, and retail websites that offer valuable information and advice.</t>
        </r>
      </text>
    </comment>
    <comment ref="C460" authorId="0" shapeId="0" xr:uid="{0AB6D0C9-088F-46FF-8C6E-2A5D06AADA86}">
      <text>
        <r>
          <rPr>
            <b/>
            <sz val="9"/>
            <color indexed="81"/>
            <rFont val="Tahoma"/>
            <family val="2"/>
          </rPr>
          <t>Go on your outdoor adventure.</t>
        </r>
        <r>
          <rPr>
            <sz val="9"/>
            <color indexed="81"/>
            <rFont val="Tahoma"/>
            <family val="2"/>
          </rPr>
          <t xml:space="preserve"> 
All your planning and training has led up to this moment. You’re ready to see how your hard work will make this an adventure to remember!
BEFORE YOU TAKE THIS STEP, REVIEW THIS:
  →Safety: Always train and go on outdoor adventures with at least one buddy. Create a risk management plan; see details in the box on this page.
  →Permission: Get permission slips, if needed, from your Girl Scout council, parent, or guardian.
  →Gear check: Make sure you have all the gear from Step 3 with you, including snacks and water in reusable containers and a first-aid kit.
  →Weather: Always check the weather before leaving. Be sure your gear and clothing choices are right for the weather.
  →For trekking: Obtain permits, if required. Check with the land management agency for the area of your adventure for updates on trail conditions.
  →For trekking: Do a test run: Set up tents, check zippers on tents and sleeping bags, try out your water purifier, test light sources, and light your stove before your trip.</t>
        </r>
      </text>
    </comment>
    <comment ref="C461" authorId="0" shapeId="0" xr:uid="{93659343-65A4-4681-BC9D-43F3E75B0853}">
      <text>
        <r>
          <rPr>
            <b/>
            <sz val="9"/>
            <color indexed="81"/>
            <rFont val="Tahoma"/>
            <family val="2"/>
          </rPr>
          <t>Create your action portfolio.</t>
        </r>
        <r>
          <rPr>
            <sz val="9"/>
            <color indexed="81"/>
            <rFont val="Tahoma"/>
            <family val="2"/>
          </rPr>
          <t xml:space="preserve"> Have a friend or family member take action photos or videos of you from your training sessions and on your adventure. Afterwards, analyze your technique and form and see what you would improve. You can also use the images or videos to show others how it’s done.
FOR MORE FUN: Find a photo you like, then print it and decorate a frame with inspirational words, like “Stronger Than Ever!” or “I did it!” Or create a collage of your images.</t>
        </r>
      </text>
    </comment>
    <comment ref="C462" authorId="0" shapeId="0" xr:uid="{7D576222-786E-4345-BE89-B9A849C76C82}">
      <text>
        <r>
          <rPr>
            <b/>
            <sz val="9"/>
            <color indexed="81"/>
            <rFont val="Tahoma"/>
            <family val="2"/>
          </rPr>
          <t>Engage and explore.</t>
        </r>
        <r>
          <rPr>
            <sz val="9"/>
            <color indexed="81"/>
            <rFont val="Tahoma"/>
            <family val="2"/>
          </rPr>
          <t xml:space="preserve"> Your outdoor adventure is about more than just accomplishing the activity. While you’re on your adventure, try something new—like exploring nature, trying out a camping skill, or doing an activity a different way.</t>
        </r>
      </text>
    </comment>
    <comment ref="C463" authorId="0" shapeId="0" xr:uid="{E237C592-B7C9-4216-8E9E-B6234927AE84}">
      <text>
        <r>
          <rPr>
            <b/>
            <sz val="9"/>
            <color indexed="81"/>
            <rFont val="Tahoma"/>
            <family val="2"/>
          </rPr>
          <t>Keep an adventure journal.</t>
        </r>
        <r>
          <rPr>
            <sz val="9"/>
            <color indexed="81"/>
            <rFont val="Tahoma"/>
            <family val="2"/>
          </rPr>
          <t xml:space="preserve"> How far did you </t>
        </r>
        <r>
          <rPr>
            <b/>
            <sz val="9"/>
            <color indexed="81"/>
            <rFont val="Tahoma"/>
            <family val="2"/>
          </rPr>
          <t>run</t>
        </r>
        <r>
          <rPr>
            <sz val="9"/>
            <color indexed="81"/>
            <rFont val="Tahoma"/>
            <family val="2"/>
          </rPr>
          <t xml:space="preserve"> or hike? What did you like most about </t>
        </r>
        <r>
          <rPr>
            <b/>
            <sz val="9"/>
            <color indexed="81"/>
            <rFont val="Tahoma"/>
            <family val="2"/>
          </rPr>
          <t>running</t>
        </r>
        <r>
          <rPr>
            <sz val="9"/>
            <color indexed="81"/>
            <rFont val="Tahoma"/>
            <family val="2"/>
          </rPr>
          <t xml:space="preserve"> on the trail or hiking? What do you want to improve for next time? Write your notes in a journal or find a free app where you can document your journey, including how you felt at each phase of your adventure.</t>
        </r>
      </text>
    </comment>
    <comment ref="C466" authorId="2" shapeId="0" xr:uid="{00000000-0006-0000-0500-0000FB000000}">
      <text>
        <r>
          <rPr>
            <b/>
            <sz val="10"/>
            <color indexed="81"/>
            <rFont val="Tahoma"/>
            <family val="2"/>
          </rPr>
          <t>Before You Start</t>
        </r>
        <r>
          <rPr>
            <b/>
            <sz val="9"/>
            <color indexed="81"/>
            <rFont val="Tahoma"/>
            <family val="2"/>
          </rPr>
          <t xml:space="preserve">
CHOOSE YOUR TRIP.</t>
        </r>
        <r>
          <rPr>
            <sz val="9"/>
            <color indexed="81"/>
            <rFont val="Tahoma"/>
            <family val="2"/>
          </rPr>
          <t xml:space="preserve">
This badge says "challenge" for a reason! It's your chance to try new things. Go further than you've gone before. Or take something you know and do it better. Some ideas:
</t>
        </r>
        <r>
          <rPr>
            <sz val="9"/>
            <color indexed="81"/>
            <rFont val="Wingdings 3"/>
            <family val="1"/>
            <charset val="2"/>
          </rPr>
          <t>}</t>
        </r>
        <r>
          <rPr>
            <sz val="9"/>
            <color indexed="81"/>
            <rFont val="Tahoma"/>
            <family val="2"/>
          </rPr>
          <t xml:space="preserve">If you've gone on day hikes, plan a multi-day hike.
</t>
        </r>
        <r>
          <rPr>
            <sz val="9"/>
            <color indexed="81"/>
            <rFont val="Wingdings 3"/>
            <family val="1"/>
            <charset val="2"/>
          </rPr>
          <t>}</t>
        </r>
        <r>
          <rPr>
            <sz val="9"/>
            <color indexed="81"/>
            <rFont val="Tahoma"/>
            <family val="2"/>
          </rPr>
          <t xml:space="preserve">If you've canoed or kayaked only on still water, try doing it on moving water.
</t>
        </r>
        <r>
          <rPr>
            <sz val="9"/>
            <color indexed="81"/>
            <rFont val="Wingdings 3"/>
            <family val="1"/>
            <charset val="2"/>
          </rPr>
          <t>}</t>
        </r>
        <r>
          <rPr>
            <sz val="9"/>
            <color indexed="81"/>
            <rFont val="Tahoma"/>
            <family val="2"/>
          </rPr>
          <t>If you've never gone zip-lining or rock climbing-now's your chance.</t>
        </r>
        <r>
          <rPr>
            <b/>
            <sz val="9"/>
            <color indexed="81"/>
            <rFont val="Tahoma"/>
            <family val="2"/>
          </rPr>
          <t xml:space="preserve">
GET READY.</t>
        </r>
        <r>
          <rPr>
            <sz val="9"/>
            <color indexed="81"/>
            <rFont val="Tahoma"/>
            <family val="2"/>
          </rPr>
          <t xml:space="preserve">
Learn new skills or brush up ones you know before you set out. Some ideas:
</t>
        </r>
        <r>
          <rPr>
            <sz val="9"/>
            <color indexed="81"/>
            <rFont val="Wingdings 3"/>
            <family val="1"/>
            <charset val="2"/>
          </rPr>
          <t>}</t>
        </r>
        <r>
          <rPr>
            <sz val="9"/>
            <color indexed="81"/>
            <rFont val="Tahoma"/>
            <family val="2"/>
          </rPr>
          <t xml:space="preserve">Practice navigating with your compass.
</t>
        </r>
        <r>
          <rPr>
            <sz val="9"/>
            <color indexed="81"/>
            <rFont val="Wingdings 3"/>
            <family val="1"/>
            <charset val="2"/>
          </rPr>
          <t>}</t>
        </r>
        <r>
          <rPr>
            <sz val="9"/>
            <color indexed="81"/>
            <rFont val="Tahoma"/>
            <family val="2"/>
          </rPr>
          <t xml:space="preserve">Learn how to repair gear or equipment. How would you fix a ding in your surf board or a rip in your tent, for example?
</t>
        </r>
        <r>
          <rPr>
            <sz val="9"/>
            <color indexed="81"/>
            <rFont val="Wingdings 3"/>
            <family val="1"/>
            <charset val="2"/>
          </rPr>
          <t>}</t>
        </r>
        <r>
          <rPr>
            <sz val="9"/>
            <color indexed="81"/>
            <rFont val="Tahoma"/>
            <family val="2"/>
          </rPr>
          <t xml:space="preserve">Get certified, if it's a requirement (like for scuba diving).
</t>
        </r>
        <r>
          <rPr>
            <b/>
            <sz val="9"/>
            <color indexed="81"/>
            <rFont val="Tahoma"/>
            <family val="2"/>
          </rPr>
          <t>MAKE A PLAN.</t>
        </r>
        <r>
          <rPr>
            <sz val="9"/>
            <color indexed="81"/>
            <rFont val="Tahoma"/>
            <family val="2"/>
          </rPr>
          <t xml:space="preserve">
Planning and anticipating are half the fun of going on an adventure. Once you decide on your outdoor challenge, take the steps to make it happen. Some ideas:
</t>
        </r>
        <r>
          <rPr>
            <sz val="9"/>
            <color indexed="81"/>
            <rFont val="Wingdings 3"/>
            <family val="1"/>
            <charset val="2"/>
          </rPr>
          <t>}</t>
        </r>
        <r>
          <rPr>
            <sz val="9"/>
            <color indexed="81"/>
            <rFont val="Tahoma"/>
            <family val="2"/>
          </rPr>
          <t xml:space="preserve">Find some friends to share the fun.
</t>
        </r>
        <r>
          <rPr>
            <sz val="9"/>
            <color indexed="81"/>
            <rFont val="Wingdings 3"/>
            <family val="1"/>
            <charset val="2"/>
          </rPr>
          <t>}</t>
        </r>
        <r>
          <rPr>
            <sz val="9"/>
            <color indexed="81"/>
            <rFont val="Tahoma"/>
            <family val="2"/>
          </rPr>
          <t xml:space="preserve">Check out trips offered by your Girl Scout council or local outdoors groups.
</t>
        </r>
        <r>
          <rPr>
            <sz val="9"/>
            <color indexed="81"/>
            <rFont val="Wingdings 3"/>
            <family val="1"/>
            <charset val="2"/>
          </rPr>
          <t>}</t>
        </r>
        <r>
          <rPr>
            <sz val="9"/>
            <color indexed="81"/>
            <rFont val="Tahoma"/>
            <family val="2"/>
          </rPr>
          <t xml:space="preserve">Come up with a budget, and figure out how to pay for your trip. (For example, your group may want to use your Girl Scout cookie earnings.)
</t>
        </r>
        <r>
          <rPr>
            <sz val="9"/>
            <color indexed="81"/>
            <rFont val="Wingdings 3"/>
            <family val="1"/>
            <charset val="2"/>
          </rPr>
          <t>}</t>
        </r>
        <r>
          <rPr>
            <sz val="9"/>
            <color indexed="81"/>
            <rFont val="Tahoma"/>
            <family val="2"/>
          </rPr>
          <t>If needed, get trained by an expert or take them with you!</t>
        </r>
      </text>
    </comment>
    <comment ref="C467" authorId="0" shapeId="0" xr:uid="{00000000-0006-0000-0500-0000FC000000}">
      <text>
        <r>
          <rPr>
            <b/>
            <sz val="9"/>
            <color indexed="81"/>
            <rFont val="Tahoma"/>
            <family val="2"/>
          </rPr>
          <t>Experience an ultimate adventure on a trail.</t>
        </r>
        <r>
          <rPr>
            <sz val="9"/>
            <color indexed="81"/>
            <rFont val="Tahoma"/>
            <family val="2"/>
          </rPr>
          <t xml:space="preserve"> Why a trail? Because there are hundreds of spectacular trails throughout America - ones with majestic views, challenging treks, and wildlife at every turn. You can hit a trail for a day, several days, or more...it's up to your personal plan.
HERE ARE SOME IDEAS:
</t>
        </r>
        <r>
          <rPr>
            <sz val="9"/>
            <color indexed="81"/>
            <rFont val="Wingdings"/>
            <charset val="2"/>
          </rPr>
          <t>o</t>
        </r>
        <r>
          <rPr>
            <sz val="9"/>
            <color indexed="81"/>
            <rFont val="Tahoma"/>
            <family val="2"/>
          </rPr>
          <t xml:space="preserve">Ride a horse on a trail.
</t>
        </r>
        <r>
          <rPr>
            <sz val="9"/>
            <color indexed="81"/>
            <rFont val="Wingdings"/>
            <charset val="2"/>
          </rPr>
          <t>o</t>
        </r>
        <r>
          <rPr>
            <sz val="9"/>
            <color indexed="81"/>
            <rFont val="Tahoma"/>
            <family val="2"/>
          </rPr>
          <t xml:space="preserve">Clear brush or help repair a trail.
</t>
        </r>
        <r>
          <rPr>
            <sz val="9"/>
            <color indexed="81"/>
            <rFont val="Wingdings"/>
            <charset val="2"/>
          </rPr>
          <t>o</t>
        </r>
        <r>
          <rPr>
            <sz val="9"/>
            <color indexed="81"/>
            <rFont val="Tahoma"/>
            <family val="2"/>
          </rPr>
          <t xml:space="preserve">Do a 5K or 10K trail race.
</t>
        </r>
        <r>
          <rPr>
            <sz val="9"/>
            <color indexed="81"/>
            <rFont val="Wingdings"/>
            <charset val="2"/>
          </rPr>
          <t>o</t>
        </r>
        <r>
          <rPr>
            <sz val="9"/>
            <color indexed="81"/>
            <rFont val="Tahoma"/>
            <family val="2"/>
          </rPr>
          <t xml:space="preserve">Mountain bike on a trail.
</t>
        </r>
        <r>
          <rPr>
            <sz val="9"/>
            <color indexed="81"/>
            <rFont val="Wingdings"/>
            <charset val="2"/>
          </rPr>
          <t>o</t>
        </r>
        <r>
          <rPr>
            <sz val="9"/>
            <color indexed="81"/>
            <rFont val="Tahoma"/>
            <family val="2"/>
          </rPr>
          <t xml:space="preserve">Hike on part of a famous trail, like the Appalachian Trail, Continental Divide Scenic Trail, Pacific Crest Trail, Buckeye Trail, or John Muir Trail.
</t>
        </r>
        <r>
          <rPr>
            <sz val="9"/>
            <color indexed="81"/>
            <rFont val="Wingdings"/>
            <charset val="2"/>
          </rPr>
          <t>o</t>
        </r>
        <r>
          <rPr>
            <sz val="9"/>
            <color indexed="81"/>
            <rFont val="Tahoma"/>
            <family val="2"/>
          </rPr>
          <t xml:space="preserve">Go snowshoeing on a trail.
</t>
        </r>
        <r>
          <rPr>
            <sz val="9"/>
            <color indexed="81"/>
            <rFont val="Wingdings"/>
            <charset val="2"/>
          </rPr>
          <t>o</t>
        </r>
        <r>
          <rPr>
            <sz val="9"/>
            <color indexed="81"/>
            <rFont val="Tahoma"/>
            <family val="2"/>
          </rPr>
          <t xml:space="preserve">Go cross-country skiing on a trail.
</t>
        </r>
        <r>
          <rPr>
            <sz val="9"/>
            <color indexed="81"/>
            <rFont val="Wingdings"/>
            <charset val="2"/>
          </rPr>
          <t>o</t>
        </r>
        <r>
          <rPr>
            <sz val="9"/>
            <color indexed="81"/>
            <rFont val="Tahoma"/>
            <family val="2"/>
          </rPr>
          <t xml:space="preserve">Explore waterfalls along a trail.
</t>
        </r>
        <r>
          <rPr>
            <sz val="9"/>
            <color indexed="81"/>
            <rFont val="Wingdings"/>
            <charset val="2"/>
          </rPr>
          <t>o</t>
        </r>
        <r>
          <rPr>
            <sz val="9"/>
            <color indexed="81"/>
            <rFont val="Tahoma"/>
            <family val="2"/>
          </rPr>
          <t>Hike a trail that challenges you-it could be hilly, remote, or covered in snow.</t>
        </r>
      </text>
    </comment>
    <comment ref="C468" authorId="0" shapeId="0" xr:uid="{00000000-0006-0000-0500-0000FD000000}">
      <text>
        <r>
          <rPr>
            <b/>
            <sz val="9"/>
            <color indexed="81"/>
            <rFont val="Tahoma"/>
            <family val="2"/>
          </rPr>
          <t>Take the ultimate camping trip.</t>
        </r>
        <r>
          <rPr>
            <sz val="9"/>
            <color indexed="81"/>
            <rFont val="Tahoma"/>
            <family val="2"/>
          </rPr>
          <t xml:space="preserve"> You may know the joys of pitching a tent and sleeping under the stars, cooking a scrumptious campfire meal, and listening to the sounds of wildlife. Now find ways to break new ground with your camping.
HERE ARE SOME IDEAS:
</t>
        </r>
        <r>
          <rPr>
            <sz val="9"/>
            <color indexed="81"/>
            <rFont val="Wingdings"/>
            <charset val="2"/>
          </rPr>
          <t>o</t>
        </r>
        <r>
          <rPr>
            <sz val="9"/>
            <color indexed="81"/>
            <rFont val="Tahoma"/>
            <family val="2"/>
          </rPr>
          <t xml:space="preserve">Go backcountry camping.
</t>
        </r>
        <r>
          <rPr>
            <sz val="9"/>
            <color indexed="81"/>
            <rFont val="Wingdings"/>
            <charset val="2"/>
          </rPr>
          <t>o</t>
        </r>
        <r>
          <rPr>
            <sz val="9"/>
            <color indexed="81"/>
            <rFont val="Tahoma"/>
            <family val="2"/>
          </rPr>
          <t xml:space="preserve">Take a trip to the coast, and check out different beachfront campsites.
</t>
        </r>
        <r>
          <rPr>
            <sz val="9"/>
            <color indexed="81"/>
            <rFont val="Wingdings"/>
            <charset val="2"/>
          </rPr>
          <t>o</t>
        </r>
        <r>
          <rPr>
            <sz val="9"/>
            <color indexed="81"/>
            <rFont val="Tahoma"/>
            <family val="2"/>
          </rPr>
          <t xml:space="preserve">Experience survival camping: Learn how to make or find your own food, navigate by the stars, collect and purify water, make a shelter, build a fire, and camouflage yourself.
</t>
        </r>
        <r>
          <rPr>
            <sz val="9"/>
            <color indexed="81"/>
            <rFont val="Wingdings"/>
            <charset val="2"/>
          </rPr>
          <t>o</t>
        </r>
        <r>
          <rPr>
            <sz val="9"/>
            <color indexed="81"/>
            <rFont val="Tahoma"/>
            <family val="2"/>
          </rPr>
          <t xml:space="preserve">Take a multi-day canoe trip down a river.
</t>
        </r>
        <r>
          <rPr>
            <sz val="9"/>
            <color indexed="81"/>
            <rFont val="Wingdings"/>
            <charset val="2"/>
          </rPr>
          <t>o</t>
        </r>
        <r>
          <rPr>
            <sz val="9"/>
            <color indexed="81"/>
            <rFont val="Tahoma"/>
            <family val="2"/>
          </rPr>
          <t xml:space="preserve">Take a multi-day trip in a national or state park.
</t>
        </r>
        <r>
          <rPr>
            <sz val="9"/>
            <color indexed="81"/>
            <rFont val="Wingdings"/>
            <charset val="2"/>
          </rPr>
          <t>o</t>
        </r>
        <r>
          <rPr>
            <sz val="9"/>
            <color indexed="81"/>
            <rFont val="Tahoma"/>
            <family val="2"/>
          </rPr>
          <t xml:space="preserve">Sleep in a rain forest.
</t>
        </r>
        <r>
          <rPr>
            <sz val="9"/>
            <color indexed="81"/>
            <rFont val="Wingdings"/>
            <charset val="2"/>
          </rPr>
          <t>o</t>
        </r>
        <r>
          <rPr>
            <sz val="9"/>
            <color indexed="81"/>
            <rFont val="Tahoma"/>
            <family val="2"/>
          </rPr>
          <t>Camp out in snow.</t>
        </r>
      </text>
    </comment>
    <comment ref="C469" authorId="0" shapeId="0" xr:uid="{00000000-0006-0000-0500-0000FE000000}">
      <text>
        <r>
          <rPr>
            <b/>
            <sz val="9"/>
            <color indexed="81"/>
            <rFont val="Tahoma"/>
            <family val="2"/>
          </rPr>
          <t>Dive into an ultimate water adventure.</t>
        </r>
        <r>
          <rPr>
            <sz val="9"/>
            <color indexed="81"/>
            <rFont val="Tahoma"/>
            <family val="2"/>
          </rPr>
          <t xml:space="preserve"> Dip into an adventure challenge with a water activity - it could be taking an action-packed white-water rafting trip or stretching your skills with long-distance canoeing. Find a new activity to try out, or up your game if you've already done it.
HERE ARE SOME IDEAS:
</t>
        </r>
        <r>
          <rPr>
            <sz val="9"/>
            <color indexed="81"/>
            <rFont val="Wingdings"/>
            <charset val="2"/>
          </rPr>
          <t>o</t>
        </r>
        <r>
          <rPr>
            <sz val="9"/>
            <color indexed="81"/>
            <rFont val="Tahoma"/>
            <family val="2"/>
          </rPr>
          <t xml:space="preserve">Scuba diving
</t>
        </r>
        <r>
          <rPr>
            <sz val="9"/>
            <color indexed="81"/>
            <rFont val="Wingdings"/>
            <charset val="2"/>
          </rPr>
          <t>o</t>
        </r>
        <r>
          <rPr>
            <sz val="9"/>
            <color indexed="81"/>
            <rFont val="Tahoma"/>
            <family val="2"/>
          </rPr>
          <t xml:space="preserve">Snorkeling
</t>
        </r>
        <r>
          <rPr>
            <sz val="9"/>
            <color indexed="81"/>
            <rFont val="Wingdings"/>
            <charset val="2"/>
          </rPr>
          <t>o</t>
        </r>
        <r>
          <rPr>
            <sz val="9"/>
            <color indexed="81"/>
            <rFont val="Tahoma"/>
            <family val="2"/>
          </rPr>
          <t xml:space="preserve">Water-skiing
</t>
        </r>
        <r>
          <rPr>
            <sz val="9"/>
            <color indexed="81"/>
            <rFont val="Wingdings"/>
            <charset val="2"/>
          </rPr>
          <t>o</t>
        </r>
        <r>
          <rPr>
            <sz val="9"/>
            <color indexed="81"/>
            <rFont val="Tahoma"/>
            <family val="2"/>
          </rPr>
          <t xml:space="preserve">Jet skiing
</t>
        </r>
        <r>
          <rPr>
            <sz val="9"/>
            <color indexed="81"/>
            <rFont val="Wingdings"/>
            <charset val="2"/>
          </rPr>
          <t>o</t>
        </r>
        <r>
          <rPr>
            <sz val="9"/>
            <color indexed="81"/>
            <rFont val="Tahoma"/>
            <family val="2"/>
          </rPr>
          <t xml:space="preserve">White-water rafting
</t>
        </r>
        <r>
          <rPr>
            <sz val="9"/>
            <color indexed="81"/>
            <rFont val="Wingdings"/>
            <charset val="2"/>
          </rPr>
          <t>o</t>
        </r>
        <r>
          <rPr>
            <sz val="9"/>
            <color indexed="81"/>
            <rFont val="Tahoma"/>
            <family val="2"/>
          </rPr>
          <t xml:space="preserve">Canoeing or kayaking
</t>
        </r>
        <r>
          <rPr>
            <sz val="9"/>
            <color indexed="81"/>
            <rFont val="Wingdings"/>
            <charset val="2"/>
          </rPr>
          <t>o</t>
        </r>
        <r>
          <rPr>
            <sz val="9"/>
            <color indexed="81"/>
            <rFont val="Tahoma"/>
            <family val="2"/>
          </rPr>
          <t xml:space="preserve">Stand up paddleboarding
</t>
        </r>
        <r>
          <rPr>
            <sz val="9"/>
            <color indexed="81"/>
            <rFont val="Wingdings"/>
            <charset val="2"/>
          </rPr>
          <t>o</t>
        </r>
        <r>
          <rPr>
            <sz val="9"/>
            <color indexed="81"/>
            <rFont val="Tahoma"/>
            <family val="2"/>
          </rPr>
          <t xml:space="preserve">Surfing
</t>
        </r>
        <r>
          <rPr>
            <sz val="9"/>
            <color indexed="81"/>
            <rFont val="Wingdings"/>
            <charset val="2"/>
          </rPr>
          <t>o</t>
        </r>
        <r>
          <rPr>
            <sz val="9"/>
            <color indexed="81"/>
            <rFont val="Tahoma"/>
            <family val="2"/>
          </rPr>
          <t xml:space="preserve">Windsurfing
</t>
        </r>
        <r>
          <rPr>
            <sz val="9"/>
            <color indexed="81"/>
            <rFont val="Wingdings"/>
            <charset val="2"/>
          </rPr>
          <t>o</t>
        </r>
        <r>
          <rPr>
            <sz val="9"/>
            <color indexed="81"/>
            <rFont val="Tahoma"/>
            <family val="2"/>
          </rPr>
          <t>Swimming somewhere new: across a lake, or in an ocean</t>
        </r>
      </text>
    </comment>
    <comment ref="C470" authorId="0" shapeId="0" xr:uid="{00000000-0006-0000-0500-0000FF000000}">
      <text>
        <r>
          <rPr>
            <b/>
            <sz val="9"/>
            <color indexed="81"/>
            <rFont val="Tahoma"/>
            <family val="2"/>
          </rPr>
          <t>Go on the ultimate offbeat adventure.</t>
        </r>
        <r>
          <rPr>
            <sz val="9"/>
            <color indexed="81"/>
            <rFont val="Tahoma"/>
            <family val="2"/>
          </rPr>
          <t xml:space="preserve"> Take an adventure that grabs your imagination - something you may have heard about but never done. Or something you dare yourself to do. It doesn't have to be heart stopping, just experience the outdoors in a totally different way.
HERE ARE SOME IDEAS:
</t>
        </r>
        <r>
          <rPr>
            <sz val="9"/>
            <color indexed="81"/>
            <rFont val="Wingdings"/>
            <charset val="2"/>
          </rPr>
          <t>o</t>
        </r>
        <r>
          <rPr>
            <sz val="9"/>
            <color indexed="81"/>
            <rFont val="Tahoma"/>
            <family val="2"/>
          </rPr>
          <t xml:space="preserve">Go zip-lining
</t>
        </r>
        <r>
          <rPr>
            <sz val="9"/>
            <color indexed="81"/>
            <rFont val="Wingdings"/>
            <charset val="2"/>
          </rPr>
          <t>o</t>
        </r>
        <r>
          <rPr>
            <sz val="9"/>
            <color indexed="81"/>
            <rFont val="Tahoma"/>
            <family val="2"/>
          </rPr>
          <t xml:space="preserve">Snowmobile across a wilderness terrain
</t>
        </r>
        <r>
          <rPr>
            <sz val="9"/>
            <color indexed="81"/>
            <rFont val="Wingdings"/>
            <charset val="2"/>
          </rPr>
          <t>o</t>
        </r>
        <r>
          <rPr>
            <sz val="9"/>
            <color indexed="81"/>
            <rFont val="Tahoma"/>
            <family val="2"/>
          </rPr>
          <t xml:space="preserve">Glide down an alpine slide: Deer Valley in Utah has one of the longest slides in the world
</t>
        </r>
        <r>
          <rPr>
            <sz val="9"/>
            <color indexed="81"/>
            <rFont val="Wingdings"/>
            <charset val="2"/>
          </rPr>
          <t>o</t>
        </r>
        <r>
          <rPr>
            <sz val="9"/>
            <color indexed="81"/>
            <rFont val="Tahoma"/>
            <family val="2"/>
          </rPr>
          <t xml:space="preserve">Camp out in a cave
</t>
        </r>
        <r>
          <rPr>
            <sz val="9"/>
            <color indexed="81"/>
            <rFont val="Wingdings"/>
            <charset val="2"/>
          </rPr>
          <t>o</t>
        </r>
        <r>
          <rPr>
            <sz val="9"/>
            <color indexed="81"/>
            <rFont val="Tahoma"/>
            <family val="2"/>
          </rPr>
          <t xml:space="preserve">Participate in a mud run-an obstacle course with mud-soaked inner tubes, mud pits, and balance beams
</t>
        </r>
        <r>
          <rPr>
            <sz val="9"/>
            <color indexed="81"/>
            <rFont val="Wingdings"/>
            <charset val="2"/>
          </rPr>
          <t>o</t>
        </r>
        <r>
          <rPr>
            <sz val="9"/>
            <color indexed="81"/>
            <rFont val="Tahoma"/>
            <family val="2"/>
          </rPr>
          <t xml:space="preserve">Hike up and into a dormant volcano, like ones in California, Hawaii, and Mexico
</t>
        </r>
        <r>
          <rPr>
            <sz val="9"/>
            <color indexed="81"/>
            <rFont val="Wingdings"/>
            <charset val="2"/>
          </rPr>
          <t>o</t>
        </r>
        <r>
          <rPr>
            <sz val="9"/>
            <color indexed="81"/>
            <rFont val="Tahoma"/>
            <family val="2"/>
          </rPr>
          <t xml:space="preserve">Go sandboarding down sand dunes
</t>
        </r>
        <r>
          <rPr>
            <sz val="9"/>
            <color indexed="81"/>
            <rFont val="Wingdings"/>
            <charset val="2"/>
          </rPr>
          <t>o</t>
        </r>
        <r>
          <rPr>
            <sz val="9"/>
            <color indexed="81"/>
            <rFont val="Tahoma"/>
            <family val="2"/>
          </rPr>
          <t xml:space="preserve">Bike down a ski trail in the summer
</t>
        </r>
        <r>
          <rPr>
            <sz val="9"/>
            <color indexed="81"/>
            <rFont val="Wingdings"/>
            <charset val="2"/>
          </rPr>
          <t>o</t>
        </r>
        <r>
          <rPr>
            <sz val="9"/>
            <color indexed="81"/>
            <rFont val="Tahoma"/>
            <family val="2"/>
          </rPr>
          <t>Go underwater cave diving</t>
        </r>
      </text>
    </comment>
    <comment ref="C471" authorId="0" shapeId="0" xr:uid="{00000000-0006-0000-0500-000000010000}">
      <text>
        <r>
          <rPr>
            <b/>
            <sz val="9"/>
            <color indexed="81"/>
            <rFont val="Tahoma"/>
            <family val="2"/>
          </rPr>
          <t>Do an ultimate recreation challenge unique to your area.</t>
        </r>
        <r>
          <rPr>
            <sz val="9"/>
            <color indexed="81"/>
            <rFont val="Tahoma"/>
            <family val="2"/>
          </rPr>
          <t xml:space="preserve"> Step outside and explore an outdoor specialty in your neck of the woods. What activities set your region apart? Try something new, or if you've done it before, take it up a notch.
SOME EXAMPLES:
</t>
        </r>
        <r>
          <rPr>
            <b/>
            <sz val="9"/>
            <color indexed="81"/>
            <rFont val="Tahoma"/>
            <family val="2"/>
          </rPr>
          <t xml:space="preserve">Ocean - </t>
        </r>
        <r>
          <rPr>
            <sz val="9"/>
            <color indexed="81"/>
            <rFont val="Tahoma"/>
            <family val="2"/>
          </rPr>
          <t xml:space="preserve">Surfing, sea kayaking, scuba diving
</t>
        </r>
        <r>
          <rPr>
            <b/>
            <sz val="9"/>
            <color indexed="81"/>
            <rFont val="Tahoma"/>
            <family val="2"/>
          </rPr>
          <t>Caves -</t>
        </r>
        <r>
          <rPr>
            <sz val="9"/>
            <color indexed="81"/>
            <rFont val="Tahoma"/>
            <family val="2"/>
          </rPr>
          <t xml:space="preserve"> Overnight camping
</t>
        </r>
        <r>
          <rPr>
            <b/>
            <sz val="9"/>
            <color indexed="81"/>
            <rFont val="Tahoma"/>
            <family val="2"/>
          </rPr>
          <t>Mountains -</t>
        </r>
        <r>
          <rPr>
            <sz val="9"/>
            <color indexed="81"/>
            <rFont val="Tahoma"/>
            <family val="2"/>
          </rPr>
          <t xml:space="preserve"> Climbing, biking, trekking, skiing
</t>
        </r>
        <r>
          <rPr>
            <b/>
            <sz val="9"/>
            <color indexed="81"/>
            <rFont val="Tahoma"/>
            <family val="2"/>
          </rPr>
          <t>Snow -</t>
        </r>
        <r>
          <rPr>
            <sz val="9"/>
            <color indexed="81"/>
            <rFont val="Tahoma"/>
            <family val="2"/>
          </rPr>
          <t xml:space="preserve"> Snowshoeing, cross-country or downhill skiing, ice climbing
</t>
        </r>
        <r>
          <rPr>
            <b/>
            <sz val="9"/>
            <color indexed="81"/>
            <rFont val="Tahoma"/>
            <family val="2"/>
          </rPr>
          <t>Desert -</t>
        </r>
        <r>
          <rPr>
            <sz val="9"/>
            <color indexed="81"/>
            <rFont val="Tahoma"/>
            <family val="2"/>
          </rPr>
          <t xml:space="preserve"> Desert camping, sandboarding
</t>
        </r>
        <r>
          <rPr>
            <b/>
            <sz val="9"/>
            <color indexed="81"/>
            <rFont val="Tahoma"/>
            <family val="2"/>
          </rPr>
          <t>River -</t>
        </r>
        <r>
          <rPr>
            <sz val="9"/>
            <color indexed="81"/>
            <rFont val="Tahoma"/>
            <family val="2"/>
          </rPr>
          <t xml:space="preserve"> White-water rafting
</t>
        </r>
        <r>
          <rPr>
            <b/>
            <sz val="9"/>
            <color indexed="81"/>
            <rFont val="Tahoma"/>
            <family val="2"/>
          </rPr>
          <t>Forest -</t>
        </r>
        <r>
          <rPr>
            <sz val="9"/>
            <color indexed="81"/>
            <rFont val="Tahoma"/>
            <family val="2"/>
          </rPr>
          <t xml:space="preserve"> Backpacking, hiking, camping, bird-watching</t>
        </r>
      </text>
    </comment>
    <comment ref="C474" authorId="0" shapeId="0" xr:uid="{00000000-0006-0000-0500-000001010000}">
      <text>
        <r>
          <rPr>
            <b/>
            <sz val="9"/>
            <color indexed="81"/>
            <rFont val="Tahoma"/>
            <family val="2"/>
          </rPr>
          <t xml:space="preserve">Have fun reflecting on your relationship with water. </t>
        </r>
        <r>
          <rPr>
            <sz val="9"/>
            <color indexed="81"/>
            <rFont val="Tahoma"/>
            <family val="2"/>
          </rPr>
          <t xml:space="preserve"> Water is easy to take for granted. As you dive into this badge, take this opportunity to reflect on what water means to you, where it drops into your life, and what possiblilites and challenges you see reflected on its sparkling (cloudy, clear, stormy) surface. </t>
        </r>
      </text>
    </comment>
    <comment ref="C475" authorId="0" shapeId="0" xr:uid="{00000000-0006-0000-0500-000002010000}">
      <text>
        <r>
          <rPr>
            <b/>
            <sz val="9"/>
            <color indexed="81"/>
            <rFont val="Tahoma"/>
            <family val="2"/>
          </rPr>
          <t xml:space="preserve">Visit water in its natural state. </t>
        </r>
        <r>
          <rPr>
            <sz val="9"/>
            <color indexed="81"/>
            <rFont val="Tahoma"/>
            <family val="2"/>
          </rPr>
          <t>Hike, swim, walk along a beach, or splash in puddles. If there's a water place you've always wanted to visit, use your outdoor travel skills and go there. You might take a simple water tour of your hometown, noting where water splashes or spouts: fountains, puddles, drips, drops, creeks, steam, frost.</t>
        </r>
      </text>
    </comment>
    <comment ref="C476" authorId="0" shapeId="0" xr:uid="{00000000-0006-0000-0500-000003010000}">
      <text>
        <r>
          <rPr>
            <b/>
            <sz val="9"/>
            <color indexed="81"/>
            <rFont val="Tahoma"/>
            <family val="2"/>
          </rPr>
          <t xml:space="preserve">Try a new water skill. </t>
        </r>
        <r>
          <rPr>
            <sz val="9"/>
            <color indexed="81"/>
            <rFont val="Tahoma"/>
            <family val="2"/>
          </rPr>
          <t>Find a course in scuba diving, snorkeling, sailing, white-water rafting, water rescue, or synchronized swimming. If there's water experience you've always wanted but haven't had the necessary skill or training for, get some now.</t>
        </r>
      </text>
    </comment>
    <comment ref="C477" authorId="0" shapeId="0" xr:uid="{00000000-0006-0000-0500-000004010000}">
      <text>
        <r>
          <rPr>
            <b/>
            <sz val="9"/>
            <color indexed="81"/>
            <rFont val="Tahoma"/>
            <family val="2"/>
          </rPr>
          <t xml:space="preserve">Enjoy a water activity you already know. </t>
        </r>
        <r>
          <rPr>
            <sz val="9"/>
            <color indexed="81"/>
            <rFont val="Tahoma"/>
            <family val="2"/>
          </rPr>
          <t>Perhaps you already have a way you like to spend time with water - canoeing, kayaking, surfing, fishing, or tubing. Take a special Water badge trip to enjoy it, and reflect on why you love it.</t>
        </r>
      </text>
    </comment>
    <comment ref="C478" authorId="0" shapeId="0" xr:uid="{00000000-0006-0000-0500-000005010000}">
      <text>
        <r>
          <rPr>
            <b/>
            <sz val="9"/>
            <color indexed="81"/>
            <rFont val="Tahoma"/>
            <family val="2"/>
          </rPr>
          <t xml:space="preserve">Celebrate water art - and create your own </t>
        </r>
        <r>
          <rPr>
            <sz val="9"/>
            <color indexed="81"/>
            <rFont val="Tahoma"/>
            <family val="2"/>
          </rPr>
          <t xml:space="preserve">Enjoy art that expresses water's cherished place in ritual and tradition around the world - and capture your own  response to the world of water. </t>
        </r>
      </text>
    </comment>
    <comment ref="C479" authorId="0" shapeId="0" xr:uid="{00000000-0006-0000-0500-000006010000}">
      <text>
        <r>
          <rPr>
            <b/>
            <sz val="9"/>
            <color indexed="81"/>
            <rFont val="Tahoma"/>
            <family val="2"/>
          </rPr>
          <t xml:space="preserve">Delve into water literature. </t>
        </r>
        <r>
          <rPr>
            <sz val="9"/>
            <color indexed="81"/>
            <rFont val="Tahoma"/>
            <family val="2"/>
          </rPr>
          <t>Read a fiction or nonfiction book of at least 200 pages that focuses on water, or read five poems about water. React to what you read: You might write a review or a water poem of your own, host a book club for other Ambassadors or friends to discuss it, or reflect on it while sitting by a lake or stream.</t>
        </r>
      </text>
    </comment>
    <comment ref="C480" authorId="0" shapeId="0" xr:uid="{00000000-0006-0000-0500-000007010000}">
      <text>
        <r>
          <rPr>
            <b/>
            <sz val="9"/>
            <color indexed="81"/>
            <rFont val="Tahoma"/>
            <family val="2"/>
          </rPr>
          <t xml:space="preserve">Enjoy an exhibit or event that features water. </t>
        </r>
        <r>
          <rPr>
            <sz val="9"/>
            <color indexed="81"/>
            <rFont val="Tahoma"/>
            <family val="2"/>
          </rPr>
          <t xml:space="preserve"> It might be a water sculpture, a water display (such as a community fountain), fine art, or even music that features water. (Perhaps "water Music," by composer George Frideric Handel.) In whatever way seems appropriate to you (a photo series, a poem), capture your experience to share with others.</t>
        </r>
      </text>
    </comment>
    <comment ref="C481" authorId="0" shapeId="0" xr:uid="{00000000-0006-0000-0500-000008010000}">
      <text>
        <r>
          <rPr>
            <b/>
            <sz val="9"/>
            <color indexed="81"/>
            <rFont val="Tahoma"/>
            <family val="2"/>
          </rPr>
          <t xml:space="preserve">Create your own water composition. </t>
        </r>
        <r>
          <rPr>
            <sz val="9"/>
            <color indexed="81"/>
            <rFont val="Tahoma"/>
            <family val="2"/>
          </rPr>
          <t xml:space="preserve"> Record the sounds of water, from waterfalls and streams to water-glass chimes to running tap water. You could make a composition that's calming to help you and others in times of stress, or a gleeful water tune for a celebration - maybe a Girl Scout ceremony. Share your composition with others.</t>
        </r>
      </text>
    </comment>
    <comment ref="C482" authorId="0" shapeId="0" xr:uid="{00000000-0006-0000-0500-000009010000}">
      <text>
        <r>
          <rPr>
            <sz val="9"/>
            <color indexed="81"/>
            <rFont val="Tahoma"/>
            <family val="2"/>
          </rPr>
          <t>Humans have always been dependent on water. Civilizations were built around rivers. Where it's dry, humans often create artificial bodies of water - reservoirs, harbors, and waterways. But our relationship with water isn't always a happy story. We also face pollution, waste, and natural disaster. Take a closer look at a water issue and share what you find out, perhaps in a presentation, art project, article, or journal.</t>
        </r>
      </text>
    </comment>
    <comment ref="C483" authorId="0" shapeId="0" xr:uid="{00000000-0006-0000-0500-00000A010000}">
      <text>
        <r>
          <rPr>
            <b/>
            <sz val="9"/>
            <color indexed="81"/>
            <rFont val="Tahoma"/>
            <family val="2"/>
          </rPr>
          <t xml:space="preserve">Visit a water facility and explore its effectiveness. </t>
        </r>
        <r>
          <rPr>
            <sz val="9"/>
            <color indexed="81"/>
            <rFont val="Tahoma"/>
            <family val="2"/>
          </rPr>
          <t>It might be a waste-treatment plant, a drinking-water treatment plant, a managed watershed, or a desalinization plant. Consider the facility's place in the community and its sustainability. How well is it working? What are its challenges - and your ideas for solutions?</t>
        </r>
      </text>
    </comment>
    <comment ref="C484" authorId="0" shapeId="0" xr:uid="{00000000-0006-0000-0500-00000B010000}">
      <text>
        <r>
          <rPr>
            <b/>
            <sz val="9"/>
            <color indexed="81"/>
            <rFont val="Tahoma"/>
            <family val="2"/>
          </rPr>
          <t xml:space="preserve">Investigate endangered marine life. </t>
        </r>
        <r>
          <rPr>
            <sz val="9"/>
            <color indexed="81"/>
            <rFont val="Tahoma"/>
            <family val="2"/>
          </rPr>
          <t>You could interview a marine biologist about the need to protect coral reefs for marine life and for human life. Scientists have discovered several medicines in coral reefs, from anticancer chemicals to hard skeletons that might serve as bone implants. Or you could speak to an organization about overfishing, or research the effects of oil spills or climate change on ocean life.</t>
        </r>
      </text>
    </comment>
    <comment ref="C485" authorId="0" shapeId="0" xr:uid="{00000000-0006-0000-0500-00000C010000}">
      <text>
        <r>
          <rPr>
            <b/>
            <sz val="9"/>
            <color indexed="81"/>
            <rFont val="Tahoma"/>
            <family val="2"/>
          </rPr>
          <t xml:space="preserve">Investigate water as a hazard. </t>
        </r>
        <r>
          <rPr>
            <sz val="9"/>
            <color indexed="81"/>
            <rFont val="Tahoma"/>
            <family val="2"/>
          </rPr>
          <t xml:space="preserve">Tsunamis, tidal weaves, rogue waves, and flash floods all occur naturally, sometimes at great cost to ships and cities. Read several articles or a scientific book to learn more about one or all of these hazards. </t>
        </r>
      </text>
    </comment>
    <comment ref="C486" authorId="0" shapeId="0" xr:uid="{00000000-0006-0000-0500-00000D010000}">
      <text>
        <r>
          <rPr>
            <sz val="9"/>
            <color indexed="81"/>
            <rFont val="Tahoma"/>
            <family val="2"/>
          </rPr>
          <t>There are myriad water issues, to be sure. But since civilization depends on water, humans have always used their innovation and ingenuity to find, treat, gather, filter, conserve, and protect this precious resource.</t>
        </r>
      </text>
    </comment>
    <comment ref="C487" authorId="0" shapeId="0" xr:uid="{00000000-0006-0000-0500-00000E010000}">
      <text>
        <r>
          <rPr>
            <b/>
            <sz val="9"/>
            <color indexed="81"/>
            <rFont val="Tahoma"/>
            <family val="2"/>
          </rPr>
          <t xml:space="preserve">Interview a water scientist to find out how they're helping water. </t>
        </r>
        <r>
          <rPr>
            <sz val="9"/>
            <color indexed="81"/>
            <rFont val="Tahoma"/>
            <family val="2"/>
          </rPr>
          <t>This might be:
A hydroplogist who studies water and its flow, underground water formations, and hydroelectricity.
A civil engineer (or water resource engineer) who specializes in building and managing water treatment plants and dams, or who comes up with flood forecasting solutions.
A climatologist who studies weather patters and the water cycle.
A marine scientist who investigates bodies of water, underlying geology, and organisms that live in oceans, lakes, and stream. 
Choose one area that interests you and prepare a 10-question interview. Conduct your interview by phone, e-mail, or in person. Find out how the scientist became interested in their field, what they studied in school and how they got the job! Share what you learn with others.</t>
        </r>
      </text>
    </comment>
    <comment ref="C488" authorId="0" shapeId="0" xr:uid="{00000000-0006-0000-0500-00000F010000}">
      <text>
        <r>
          <rPr>
            <b/>
            <sz val="9"/>
            <color indexed="81"/>
            <rFont val="Tahoma"/>
            <family val="2"/>
          </rPr>
          <t xml:space="preserve">Explore the world of hydroelectricity - and play engineer. </t>
        </r>
        <r>
          <rPr>
            <sz val="9"/>
            <color indexed="81"/>
            <rFont val="Tahoma"/>
            <family val="2"/>
          </rPr>
          <t xml:space="preserve">Dams are sustainable generators of about 20% of the world's electric power. If you can, tor a dam. If not, research one. How does it help the community it serves? Put on your engineer's hat and ask yourself, if I were in charge of the dam, what improvements would I make? Share your recommendations. </t>
        </r>
      </text>
    </comment>
    <comment ref="C489" authorId="0" shapeId="0" xr:uid="{00000000-0006-0000-0500-000010010000}">
      <text>
        <r>
          <rPr>
            <b/>
            <sz val="9"/>
            <color indexed="81"/>
            <rFont val="Tahoma"/>
            <family val="2"/>
          </rPr>
          <t xml:space="preserve">Design your own water innovation. </t>
        </r>
        <r>
          <rPr>
            <sz val="9"/>
            <color indexed="81"/>
            <rFont val="Tahoma"/>
            <family val="2"/>
          </rPr>
          <t>Choose a water issue for which you'd like to create a solution. Your design can be for something specific, like a filter to clean water, or for something less tangible - what about a water policy or legislation you'd like to see enacted? Whatever it is, find a way to communicate your idea to others - such as a 3-D model, a draft of a bill you'd like to see, or a diagram or sketch.</t>
        </r>
      </text>
    </comment>
    <comment ref="C490" authorId="0" shapeId="0" xr:uid="{00000000-0006-0000-0500-000011010000}">
      <text>
        <r>
          <rPr>
            <sz val="9"/>
            <color indexed="81"/>
            <rFont val="Tahoma"/>
            <family val="2"/>
          </rPr>
          <t>Here's your opportunity to take everything you've learned and enjoyed and use it to help others appreciate water. If you've already shared some of your findings, do it now in a different way. This step should feel like a focused culmination of your badge work.</t>
        </r>
      </text>
    </comment>
    <comment ref="C491" authorId="0" shapeId="0" xr:uid="{00000000-0006-0000-0500-000012010000}">
      <text>
        <r>
          <rPr>
            <b/>
            <sz val="9"/>
            <color indexed="81"/>
            <rFont val="Tahoma"/>
            <family val="2"/>
          </rPr>
          <t xml:space="preserve">Celebrate water with younger Girl Scouts. </t>
        </r>
        <r>
          <rPr>
            <sz val="9"/>
            <color indexed="81"/>
            <rFont val="Tahoma"/>
            <family val="2"/>
          </rPr>
          <t xml:space="preserve"> You might have a party with a water theme: Guide a water science experiment and make fun seltzers with Brownies earning their Snacks badge. You might play Marco Polo and help girls learn basic water skills. Host a special GS Camp weekend, or organize an outing to a water park (A fun way to teach girls about chlorine).</t>
        </r>
      </text>
    </comment>
    <comment ref="C492" authorId="0" shapeId="0" xr:uid="{00000000-0006-0000-0500-000013010000}">
      <text>
        <r>
          <rPr>
            <b/>
            <sz val="9"/>
            <color indexed="81"/>
            <rFont val="Tahoma"/>
            <family val="2"/>
          </rPr>
          <t xml:space="preserve">Share a water issue that matters to you with your community. </t>
        </r>
        <r>
          <rPr>
            <sz val="9"/>
            <color indexed="81"/>
            <rFont val="Tahoma"/>
            <family val="2"/>
          </rPr>
          <t>It could be a speech or article in which you explore the issue and make an action recommendation - you could publish it in a newspaper or on a website. It might be a display or exhibit at a school, library, or place of worship.</t>
        </r>
      </text>
    </comment>
    <comment ref="C493" authorId="0" shapeId="0" xr:uid="{00000000-0006-0000-0500-000014010000}">
      <text>
        <r>
          <rPr>
            <b/>
            <sz val="9"/>
            <color indexed="81"/>
            <rFont val="Tahoma"/>
            <family val="2"/>
          </rPr>
          <t xml:space="preserve">Guide a group to a water place. </t>
        </r>
        <r>
          <rPr>
            <sz val="9"/>
            <color indexed="81"/>
            <rFont val="Tahoma"/>
            <family val="2"/>
          </rPr>
          <t>It could be a scavenger hunt - where does our water come from? It could be a tour of a navel base, commercial fishing boat, ferry barge, coast guard station, marine museum, or lighthouse. Wherever you go, you're the guide, and the experience is one you're crafted to share the aspects of water that are important to you.</t>
        </r>
      </text>
    </comment>
    <comment ref="C499" authorId="2" shapeId="0" xr:uid="{7D612B6F-BD30-4144-8E19-7CF114E157F9}">
      <text>
        <r>
          <rPr>
            <sz val="9"/>
            <color indexed="81"/>
            <rFont val="Tahoma"/>
            <family val="2"/>
          </rPr>
          <t>When we use computers to do schoolwork, watch a movie, or shop, we don’t usually think about what makes them work. Without computer programmers and the code they write for computers, we wouldn’t be able to do any of those things. In this badge, you’ll learn about what programmers do and become one yourself.</t>
        </r>
      </text>
    </comment>
    <comment ref="C500" authorId="2" shapeId="0" xr:uid="{8AC29E10-8339-4776-956B-F1670107A675}">
      <text>
        <r>
          <rPr>
            <b/>
            <sz val="9"/>
            <color indexed="81"/>
            <rFont val="Tahoma"/>
            <family val="2"/>
          </rPr>
          <t>Learn about functions through song lyrics.</t>
        </r>
        <r>
          <rPr>
            <sz val="9"/>
            <color indexed="81"/>
            <rFont val="Tahoma"/>
            <family val="2"/>
          </rPr>
          <t xml:space="preserve"> 
Computers can fly airplanes, restart stopped hearts, and give you directions to your favorite restaurant! Programmers write the algorithms computers use to accomplish tasks. </t>
        </r>
        <r>
          <rPr>
            <b/>
            <sz val="9"/>
            <color indexed="81"/>
            <rFont val="Tahoma"/>
            <family val="2"/>
          </rPr>
          <t>Algorithms</t>
        </r>
        <r>
          <rPr>
            <sz val="9"/>
            <color indexed="81"/>
            <rFont val="Tahoma"/>
            <family val="2"/>
          </rPr>
          <t xml:space="preserve"> are the step-by-step instructions a computer follows. The algorithms are made up of different parts like functions, arguments, and variables.
In coding, a </t>
        </r>
        <r>
          <rPr>
            <b/>
            <sz val="9"/>
            <color indexed="81"/>
            <rFont val="Tahoma"/>
            <family val="2"/>
          </rPr>
          <t>function</t>
        </r>
        <r>
          <rPr>
            <sz val="9"/>
            <color indexed="81"/>
            <rFont val="Tahoma"/>
            <family val="2"/>
          </rPr>
          <t xml:space="preserve"> tells a computer to do something. It’s similar to a verb, like sing or whistle.
You can make a function like </t>
        </r>
        <r>
          <rPr>
            <b/>
            <sz val="9"/>
            <color indexed="81"/>
            <rFont val="Tahoma"/>
            <family val="2"/>
          </rPr>
          <t>sing()</t>
        </r>
        <r>
          <rPr>
            <sz val="9"/>
            <color indexed="81"/>
            <rFont val="Tahoma"/>
            <family val="2"/>
          </rPr>
          <t xml:space="preserve"> more specific by including an </t>
        </r>
        <r>
          <rPr>
            <b/>
            <sz val="9"/>
            <color indexed="81"/>
            <rFont val="Tahoma"/>
            <family val="2"/>
          </rPr>
          <t>argument</t>
        </r>
        <r>
          <rPr>
            <sz val="9"/>
            <color indexed="81"/>
            <rFont val="Tahoma"/>
            <family val="2"/>
          </rPr>
          <t xml:space="preserve">. An argument tells the computer what words to sing. For example, </t>
        </r>
        <r>
          <rPr>
            <b/>
            <sz val="9"/>
            <color indexed="81"/>
            <rFont val="Tahoma"/>
            <family val="2"/>
          </rPr>
          <t>sing(“Oh
beautiful, for spacious skies, for amber waves of grain”)</t>
        </r>
        <r>
          <rPr>
            <sz val="9"/>
            <color indexed="81"/>
            <rFont val="Tahoma"/>
            <family val="2"/>
          </rPr>
          <t xml:space="preserve">.
You can use the same function, </t>
        </r>
        <r>
          <rPr>
            <b/>
            <sz val="9"/>
            <color indexed="81"/>
            <rFont val="Tahoma"/>
            <family val="2"/>
          </rPr>
          <t>sing()</t>
        </r>
        <r>
          <rPr>
            <sz val="9"/>
            <color indexed="81"/>
            <rFont val="Tahoma"/>
            <family val="2"/>
          </rPr>
          <t>, with different arguments or variables to get your computer to sing other verses or an entirely different song.</t>
        </r>
      </text>
    </comment>
    <comment ref="C501" authorId="2" shapeId="0" xr:uid="{B22ECA40-6DA0-4AD7-8A46-B1C0172B8E0E}">
      <text>
        <r>
          <rPr>
            <b/>
            <sz val="9"/>
            <color indexed="81"/>
            <rFont val="Tahoma"/>
            <family val="2"/>
          </rPr>
          <t>Learn about loops through song patterns.</t>
        </r>
        <r>
          <rPr>
            <sz val="9"/>
            <color indexed="81"/>
            <rFont val="Tahoma"/>
            <family val="2"/>
          </rPr>
          <t xml:space="preserve"> 
Computers were invented to do repetitive tasks, and they’re really good at it! </t>
        </r>
        <r>
          <rPr>
            <b/>
            <sz val="9"/>
            <color indexed="81"/>
            <rFont val="Tahoma"/>
            <family val="2"/>
          </rPr>
          <t>Loops</t>
        </r>
        <r>
          <rPr>
            <sz val="9"/>
            <color indexed="81"/>
            <rFont val="Tahoma"/>
            <family val="2"/>
          </rPr>
          <t xml:space="preserve"> in a program tell the computer to repeat an action. For example, a computer programmer might use a loop to tell a computer to repeat a math calculation using different sets of data. 
If you were writing a song in computer code, lyrics that repeat could be written in a loop. The chorus in a song is a loop, because you repeat it. Verses aren’t loops because they don’t repeat, and the words for verses are different.
Programmers like to follow the concept of DRY—Don’t Repeat Yourself! Loops make code more efficient. They let the computer do the repeating, instead of the programmers!</t>
        </r>
      </text>
    </comment>
    <comment ref="C502" authorId="2" shapeId="0" xr:uid="{E4B2C2AA-EE33-400E-AC23-57827CA51248}">
      <text>
        <r>
          <rPr>
            <b/>
            <sz val="9"/>
            <color indexed="81"/>
            <rFont val="Tahoma"/>
            <family val="2"/>
          </rPr>
          <t>Write an algorithm duet.</t>
        </r>
        <r>
          <rPr>
            <sz val="9"/>
            <color indexed="81"/>
            <rFont val="Tahoma"/>
            <family val="2"/>
          </rPr>
          <t xml:space="preserve"> 
Two heads are better than one. When you’re first planning a new project with others, you work together to put all of your ideas down on paper. They might not be the best ideas or the ones that you use in your final project, but they’re a good starting point.
Programmers write code in much the same way. They often work in teams to write programs. Programmers often work in teams to write programs. Any program will be revised many times.
Collaboration also allows programmers to share ideas and inspire each other. Programmers build on their teammates’ ideas, often creating better code than if they wrote it alone. Sometimes songwriters and musicians collaborate, too.
What are the benefits of working together on a creative project? Can you think of any challenges to collaborating or drawbacks? What makes a good collaborative team?</t>
        </r>
      </text>
    </comment>
    <comment ref="C503" authorId="2" shapeId="0" xr:uid="{2450D09A-6286-41B1-A186-7AF825894CF5}">
      <text>
        <r>
          <rPr>
            <b/>
            <sz val="9"/>
            <color indexed="81"/>
            <rFont val="Tahoma"/>
            <family val="2"/>
          </rPr>
          <t>Code a performance routine.</t>
        </r>
        <r>
          <rPr>
            <sz val="9"/>
            <color indexed="81"/>
            <rFont val="Tahoma"/>
            <family val="2"/>
          </rPr>
          <t xml:space="preserve"> 
Create a dance, step-by-step! Just like programmers give specific step-by-step instructions to a computer, a choreographer creates specific step-by-step instructions for dancers.
The similarity between coding and choreography doesn’t end there. When a choreographer creates a dance, she
  ■uses a special language that dancers understand (Many names of dance moves are in French. Some dance moves have unusual names like sugar or shimmy.)
  ■writes down the steps in sequence
  ■uses a special syntax to indicate repeating steps or variation
  ■might write the dance out in words, like pseudocode, while she’s figuring it out 
When she’s finished, she might put it into a special type of dance notation that looks like a flow chart or drawing to document her creation so it can be shared with others.</t>
        </r>
      </text>
    </comment>
    <comment ref="C504" authorId="2" shapeId="0" xr:uid="{315D1DE7-B35B-45ED-A8CA-C25D29166B0F}">
      <text>
        <r>
          <rPr>
            <b/>
            <sz val="9"/>
            <color indexed="81"/>
            <rFont val="Tahoma"/>
            <family val="2"/>
          </rPr>
          <t>Share your coded routine with others.</t>
        </r>
        <r>
          <rPr>
            <sz val="9"/>
            <color indexed="81"/>
            <rFont val="Tahoma"/>
            <family val="2"/>
          </rPr>
          <t xml:space="preserve"> 
What’s the big dance craze today? In the 1920s, everybody was doing the Charleston. In the 1970s, it was the Hustle. Some famous dances have been handed down for hundreds of years. Some are taught from one dancer to another, but others have been written down.
Imagine a dancer hasn’t seen a dance and was trying to recreate it based only on a set of written notes from a choreographer - it would be a lot like a computer running a program. The dancer could only do what was written down. The notes would have to be very detailed and specific for the dancer to recreate the dance accurately.
Since a computer can’t guess or make assumptions about code, programmers share their code with their colleagues to make sure it’s clear and understandable. One way programmers gather feedback is by using a process called </t>
        </r>
        <r>
          <rPr>
            <b/>
            <sz val="9"/>
            <color indexed="81"/>
            <rFont val="Tahoma"/>
            <family val="2"/>
          </rPr>
          <t>whiteboarding</t>
        </r>
        <r>
          <rPr>
            <sz val="9"/>
            <color indexed="81"/>
            <rFont val="Tahoma"/>
            <family val="2"/>
          </rPr>
          <t xml:space="preserve"> where they write their code on a whiteboard and ask others to look for places that are confusing.
Having other people look at your code to find and fix errors, improve the user experience, or clarify instructions is an important step in writing good code.</t>
        </r>
      </text>
    </comment>
    <comment ref="C506" authorId="2" shapeId="0" xr:uid="{9D3FB47A-BB04-49F3-BC5B-EFCF33718FB9}">
      <text>
        <r>
          <rPr>
            <sz val="9"/>
            <color indexed="81"/>
            <rFont val="Tahoma"/>
            <family val="2"/>
          </rPr>
          <t>When you play a video game, you enjoy the end product of a many-step process. Game makers have to create every aspect of the game: the scenario, challenges, goals, characters, and every possible choice players could make. It’s a complex and creative process that combines imagination and a strong understanding of computer programming and design.</t>
        </r>
      </text>
    </comment>
    <comment ref="C507" authorId="2" shapeId="0" xr:uid="{B6E3F5D2-B05A-4783-8188-DFF45BCC3DEB}">
      <text>
        <r>
          <rPr>
            <b/>
            <sz val="9"/>
            <color indexed="81"/>
            <rFont val="Tahoma"/>
            <family val="2"/>
          </rPr>
          <t>Brainstorm game “for good” scenarios.</t>
        </r>
        <r>
          <rPr>
            <sz val="9"/>
            <color indexed="81"/>
            <rFont val="Tahoma"/>
            <family val="2"/>
          </rPr>
          <t xml:space="preserve"> 
Can a video game change the world? Sure! Some games are just entertaining, but others build some aspect of positive change into their story or rewards. Games can teach people about important issues like poverty experienced in developing nations or the need for conservation of the environment. Games can also contribute to scientific research or help relief organizations raise money.
Game makers create the worlds that their characters inhabit. That means they create </t>
        </r>
        <r>
          <rPr>
            <b/>
            <sz val="9"/>
            <color indexed="81"/>
            <rFont val="Tahoma"/>
            <family val="2"/>
          </rPr>
          <t>scenarios</t>
        </r>
        <r>
          <rPr>
            <sz val="9"/>
            <color indexed="81"/>
            <rFont val="Tahoma"/>
            <family val="2"/>
          </rPr>
          <t xml:space="preserve"> that include the setting, plot, and sequence of events. The scenarios reflect the </t>
        </r>
        <r>
          <rPr>
            <b/>
            <sz val="9"/>
            <color indexed="81"/>
            <rFont val="Tahoma"/>
            <family val="2"/>
          </rPr>
          <t>game mechanics</t>
        </r>
        <r>
          <rPr>
            <sz val="9"/>
            <color indexed="81"/>
            <rFont val="Tahoma"/>
            <family val="2"/>
          </rPr>
          <t xml:space="preserve"> - or the rules and what the characters need to do to reach a goal.
What kind of scenario could you create for a game that promotes positive change? How could the goal of a game impact the setting, plot, or sequence of events? What kind of challenges could characters face and how can the challenges reflect the positive message you’re trying to send?</t>
        </r>
      </text>
    </comment>
    <comment ref="C508" authorId="2" shapeId="0" xr:uid="{9227C6DA-B3C3-47FF-AD2E-8606DE9A4960}">
      <text>
        <r>
          <rPr>
            <b/>
            <sz val="9"/>
            <color indexed="81"/>
            <rFont val="Tahoma"/>
            <family val="2"/>
          </rPr>
          <t>Create a G.I.R.L. avatar for your game.</t>
        </r>
        <r>
          <rPr>
            <sz val="9"/>
            <color indexed="81"/>
            <rFont val="Tahoma"/>
            <family val="2"/>
          </rPr>
          <t xml:space="preserve"> 
Once you have a scenario for your game, you need a character to play in it. Game makers create each of the characters in their games. They might allow the players to customize their characters a bit by changing the way they look or choosing different traits to emphasize. The main personality of the characters, though, is usually determined by the game makers. They create characters by designing their look and sound, providing a back story, and creating the different situations where they makes choices.
What would a G.I.R.L. character be like? How could you show her G.I.R.L. qualities through your design choices?
G - go-getter
I - innovator
R - risk-taker
L - leader</t>
        </r>
      </text>
    </comment>
    <comment ref="C509" authorId="2" shapeId="0" xr:uid="{84BA1B61-13DF-4382-A7A0-4C0FDC0E1F62}">
      <text>
        <r>
          <rPr>
            <b/>
            <sz val="9"/>
            <color indexed="81"/>
            <rFont val="Tahoma"/>
            <family val="2"/>
          </rPr>
          <t>Learn about decision trees in game design.</t>
        </r>
        <r>
          <rPr>
            <sz val="9"/>
            <color indexed="81"/>
            <rFont val="Tahoma"/>
            <family val="2"/>
          </rPr>
          <t xml:space="preserve"> 
Every time you make a choice, you take a step down a certain path. Some choices are more important than others. Where you choose to go to college or work has more impact on your future path than what you eat for breakfast, but even breakfast choices have consequences.
Game makers design choices for players with </t>
        </r>
        <r>
          <rPr>
            <b/>
            <sz val="9"/>
            <color indexed="81"/>
            <rFont val="Tahoma"/>
            <family val="2"/>
          </rPr>
          <t>decision trees</t>
        </r>
        <r>
          <rPr>
            <sz val="9"/>
            <color indexed="81"/>
            <rFont val="Tahoma"/>
            <family val="2"/>
          </rPr>
          <t xml:space="preserve">. With every choice a character makes, the story changes and moves forward. Every choice has a </t>
        </r>
        <r>
          <rPr>
            <b/>
            <sz val="9"/>
            <color indexed="81"/>
            <rFont val="Tahoma"/>
            <family val="2"/>
          </rPr>
          <t>consequence</t>
        </r>
        <r>
          <rPr>
            <sz val="9"/>
            <color indexed="81"/>
            <rFont val="Tahoma"/>
            <family val="2"/>
          </rPr>
          <t xml:space="preserve">. That means that each decision causes some kind of result or effect. Games with decision trees let the players have some freedom to shape the story, making them fun to play.
To allow players to make choices in a game, programmers use </t>
        </r>
        <r>
          <rPr>
            <b/>
            <sz val="9"/>
            <color indexed="81"/>
            <rFont val="Tahoma"/>
            <family val="2"/>
          </rPr>
          <t>conditionals</t>
        </r>
        <r>
          <rPr>
            <sz val="9"/>
            <color indexed="81"/>
            <rFont val="Tahoma"/>
            <family val="2"/>
          </rPr>
          <t xml:space="preserve"> in their program. They’re the commands that let the computer understand decisions. A common conditional is the </t>
        </r>
        <r>
          <rPr>
            <b/>
            <sz val="9"/>
            <color indexed="81"/>
            <rFont val="Tahoma"/>
            <family val="2"/>
          </rPr>
          <t>IF-ELSE statement</t>
        </r>
        <r>
          <rPr>
            <sz val="9"/>
            <color indexed="81"/>
            <rFont val="Tahoma"/>
            <family val="2"/>
          </rPr>
          <t>. It tells the computer IF ____ is true, do ____. ELSE (meaning if not), then do ____. For example, if the player clicks on the door, open the door and let the character walk through. Else, open the trap door in the floor and let the character fall through the floor below.</t>
        </r>
      </text>
    </comment>
    <comment ref="C510" authorId="2" shapeId="0" xr:uid="{15E757DD-F3F9-435D-88A7-F0771E9B44B7}">
      <text>
        <r>
          <rPr>
            <b/>
            <sz val="9"/>
            <color indexed="81"/>
            <rFont val="Tahoma"/>
            <family val="2"/>
          </rPr>
          <t>Design your game.</t>
        </r>
        <r>
          <rPr>
            <sz val="9"/>
            <color indexed="81"/>
            <rFont val="Tahoma"/>
            <family val="2"/>
          </rPr>
          <t xml:space="preserve"> 
What makes a game fun to play? When game makers design a story-based game, they start with a problem or challenge for characters to solve. They build their world around the problem, creating scenarios where their characters will make choices and face the consequences of their decisions. Each choice the player makes for her character will move the character and the story in a new direction.
The possibilities for choices that players can make are limited only by the programmer’s imagination. The type of choices that make the game the most interesting are ones that are equally good or bad, or that have uncertain consequences.</t>
        </r>
      </text>
    </comment>
    <comment ref="C511" authorId="2" shapeId="0" xr:uid="{2DEB4590-15BC-4741-86AC-E03BE7140042}">
      <text>
        <r>
          <rPr>
            <b/>
            <sz val="9"/>
            <color indexed="81"/>
            <rFont val="Tahoma"/>
            <family val="2"/>
          </rPr>
          <t>Playtest and iterate your game.</t>
        </r>
        <r>
          <rPr>
            <sz val="9"/>
            <color indexed="81"/>
            <rFont val="Tahoma"/>
            <family val="2"/>
          </rPr>
          <t xml:space="preserve"> 
In cooking, people sometimes say, “The proof is in the pudding.” That means you only know how what you cooked tastes when you finally eat it. In video games, the proof is in the playing.
Game makers often have other programmers play their games and provide feedback during the development process to see if they work and are fun. They call this process </t>
        </r>
        <r>
          <rPr>
            <b/>
            <sz val="9"/>
            <color indexed="81"/>
            <rFont val="Tahoma"/>
            <family val="2"/>
          </rPr>
          <t>playtesting</t>
        </r>
        <r>
          <rPr>
            <sz val="9"/>
            <color indexed="81"/>
            <rFont val="Tahoma"/>
            <family val="2"/>
          </rPr>
          <t xml:space="preserve">. The game’s developers then make  changes based on the feedback. Each time they revise their game and have it play tested again is called an </t>
        </r>
        <r>
          <rPr>
            <b/>
            <sz val="9"/>
            <color indexed="81"/>
            <rFont val="Tahoma"/>
            <family val="2"/>
          </rPr>
          <t>iteration</t>
        </r>
        <r>
          <rPr>
            <sz val="9"/>
            <color indexed="81"/>
            <rFont val="Tahoma"/>
            <family val="2"/>
          </rPr>
          <t>.
This create, test, and revise process is used in all kinds of design, not just video game creation. Testing and iterating is an important part of good design because it lets you fix any problems, and possibly include better ideas than you had when you first started developing your creation.</t>
        </r>
      </text>
    </comment>
    <comment ref="C513" authorId="2" shapeId="0" xr:uid="{06D04697-2F65-4D97-9D3D-5279C4F6E954}">
      <text>
        <r>
          <rPr>
            <sz val="9"/>
            <color indexed="81"/>
            <rFont val="Tahoma"/>
            <family val="2"/>
          </rPr>
          <t>When you have a problem, wouldn’t it be great to have a handy tool that could help you solve it? There’s an app for that. Or there can be, because you can design it! Data can help you solve problems, but it needs to be organized and understandable to be useful. Apps can do all of that: gather data, organize it, and present it in an understandable way.</t>
        </r>
      </text>
    </comment>
    <comment ref="C514" authorId="2" shapeId="0" xr:uid="{2526ED0E-D8F1-4AB8-97F1-C044D63AD3DF}">
      <text>
        <r>
          <rPr>
            <b/>
            <sz val="9"/>
            <color indexed="81"/>
            <rFont val="Tahoma"/>
            <family val="2"/>
          </rPr>
          <t>Learn to code data objects.</t>
        </r>
        <r>
          <rPr>
            <sz val="9"/>
            <color indexed="81"/>
            <rFont val="Tahoma"/>
            <family val="2"/>
          </rPr>
          <t xml:space="preserve"> 
To harness the power of data, first you have to organize it. </t>
        </r>
        <r>
          <rPr>
            <b/>
            <sz val="9"/>
            <color indexed="81"/>
            <rFont val="Tahoma"/>
            <family val="2"/>
          </rPr>
          <t>Data</t>
        </r>
        <r>
          <rPr>
            <sz val="9"/>
            <color indexed="81"/>
            <rFont val="Tahoma"/>
            <family val="2"/>
          </rPr>
          <t xml:space="preserve"> are types of information gathered together for analysis. In coding, data can be organized into groups called </t>
        </r>
        <r>
          <rPr>
            <b/>
            <sz val="9"/>
            <color indexed="81"/>
            <rFont val="Tahoma"/>
            <family val="2"/>
          </rPr>
          <t>objects</t>
        </r>
        <r>
          <rPr>
            <sz val="9"/>
            <color indexed="81"/>
            <rFont val="Tahoma"/>
            <family val="2"/>
          </rPr>
          <t xml:space="preserve">. Inside an object, you have </t>
        </r>
        <r>
          <rPr>
            <b/>
            <sz val="9"/>
            <color indexed="81"/>
            <rFont val="Tahoma"/>
            <family val="2"/>
          </rPr>
          <t>properties</t>
        </r>
        <r>
          <rPr>
            <sz val="9"/>
            <color indexed="81"/>
            <rFont val="Tahoma"/>
            <family val="2"/>
          </rPr>
          <t xml:space="preserve">, like categories, and </t>
        </r>
        <r>
          <rPr>
            <b/>
            <sz val="9"/>
            <color indexed="81"/>
            <rFont val="Tahoma"/>
            <family val="2"/>
          </rPr>
          <t>values</t>
        </r>
        <r>
          <rPr>
            <sz val="9"/>
            <color indexed="81"/>
            <rFont val="Tahoma"/>
            <family val="2"/>
          </rPr>
          <t>, for specific things that would be in those categories.
For example, you could have an object organizing data about your dog. “Name” is a property and “Jack” is a value.
  dog statistics = {   
     breed: “Greater Swiss Mountain Dog”
     name: “Jack”
     weight: “106 pounds”
     birthday: “February 14, 2017”
  }
Objects let you group different kinds of data about a topic together. You label the data in objects like name, age, and address using properties. The data can be in any order. For example, if you had a digital map of coffee shops, each pin would have an object with data about each shop. Properties might include the shop’s name, address, and hours of operation.</t>
        </r>
      </text>
    </comment>
    <comment ref="C515" authorId="2" shapeId="0" xr:uid="{83CCB4C0-A817-487D-BD91-C5D5ED032206}">
      <text>
        <r>
          <rPr>
            <b/>
            <sz val="9"/>
            <color indexed="81"/>
            <rFont val="Tahoma"/>
            <family val="2"/>
          </rPr>
          <t>Create a data visualization.</t>
        </r>
        <r>
          <rPr>
            <sz val="9"/>
            <color indexed="81"/>
            <rFont val="Tahoma"/>
            <family val="2"/>
          </rPr>
          <t xml:space="preserve"> 
Computers are much better at analyzing big sets of data than people are. That’s where data visualization is useful. </t>
        </r>
        <r>
          <rPr>
            <b/>
            <sz val="9"/>
            <color indexed="81"/>
            <rFont val="Tahoma"/>
            <family val="2"/>
          </rPr>
          <t>Data visualization</t>
        </r>
        <r>
          <rPr>
            <sz val="9"/>
            <color indexed="81"/>
            <rFont val="Tahoma"/>
            <family val="2"/>
          </rPr>
          <t xml:space="preserve"> is a visual or graphic representation of data that makes it easier to understand and use.
Apps often collect data, like the number of steps you’ve taken in a day—and then present it to the user in a useful way. The app developers have lots of different visualization styles to choose from, so they need to pick the one best suited to displaying their data in the most understandable way. Sometimes a specialized chart will work best. Other times, a map or timeline might work better. It all depends on the kind of data the app developers are trying to share with the user.
For example, streamgraphs show changes in different categories of data over time, when there are lots of categories starting and stopping at different times. One of the most famous streamgraphs was used in a New York Times article about how much money different movies made over a 20-year period.</t>
        </r>
      </text>
    </comment>
    <comment ref="C516" authorId="2" shapeId="0" xr:uid="{A722AAAF-72DF-47F6-B8AE-3DA1B7E3104D}">
      <text>
        <r>
          <rPr>
            <b/>
            <sz val="9"/>
            <color indexed="81"/>
            <rFont val="Tahoma"/>
            <family val="2"/>
          </rPr>
          <t>Design a data collection plan.</t>
        </r>
        <r>
          <rPr>
            <sz val="9"/>
            <color indexed="81"/>
            <rFont val="Tahoma"/>
            <family val="2"/>
          </rPr>
          <t xml:space="preserve"> 
How does an app designer choose which data to collect? She starts by asking potential users what kind of data they want! Then, she makes a plan to collect the data so she can organize, analyze, and present it in a useful way.
One way to collect data is to interview people. Another way would be to have people log information. It’s important to organize the data as it’s collected so it’s easier to analyze.
Often data gets </t>
        </r>
        <r>
          <rPr>
            <b/>
            <sz val="9"/>
            <color indexed="81"/>
            <rFont val="Tahoma"/>
            <family val="2"/>
          </rPr>
          <t>quantified</t>
        </r>
        <r>
          <rPr>
            <sz val="9"/>
            <color indexed="81"/>
            <rFont val="Tahoma"/>
            <family val="2"/>
          </rPr>
          <t xml:space="preserve"> to make it easier to analyze. That means, for example, that answers to a survey question may get turned into numbers. You might ask, “on a scale of one to five, with one being the most important and five being the least, how would you rate these leadership skills?”
The kind of data you decide to look for will shape the way you gather it.</t>
        </r>
      </text>
    </comment>
    <comment ref="C517" authorId="2" shapeId="0" xr:uid="{977301DC-5FC0-4B63-8387-059322D1C83E}">
      <text>
        <r>
          <rPr>
            <b/>
            <sz val="9"/>
            <color indexed="81"/>
            <rFont val="Tahoma"/>
            <family val="2"/>
          </rPr>
          <t>Analyze leadership data.</t>
        </r>
        <r>
          <rPr>
            <sz val="9"/>
            <color indexed="81"/>
            <rFont val="Tahoma"/>
            <family val="2"/>
          </rPr>
          <t xml:space="preserve"> 
Now that you have data, what are you going to do with it? You need to organize it and then analyze it!
For example, you might:
  ■Look for patterns and trends, or a lack of them, to help you understand the big picture.
  ■Look for unusual or uncommon answers that could point out important exceptions to bigger patterns.
  ■Think about whether you have enough information to draw conclusions.
If you’re making an app for one person, then her interview answers are the only ones you need. But if you’re making an app to be used by lots of people, then you need to interview and gather feedback from a lot of potential users to get an idea of what the app should do.</t>
        </r>
      </text>
    </comment>
    <comment ref="C518" authorId="2" shapeId="0" xr:uid="{FD52C128-E9FC-4279-B1BE-5F1C27667053}">
      <text>
        <r>
          <rPr>
            <b/>
            <sz val="9"/>
            <color indexed="81"/>
            <rFont val="Tahoma"/>
            <family val="2"/>
          </rPr>
          <t>Develop an app based on your data.</t>
        </r>
        <r>
          <rPr>
            <sz val="9"/>
            <color indexed="81"/>
            <rFont val="Tahoma"/>
            <family val="2"/>
          </rPr>
          <t xml:space="preserve"> 
You’ve got the data, now run with it!
Once app developers know what their users want, they can use that information to plan what the app will do and look like. Their plan might include:
  ■The name and focus of the app
  ■The kinds of data it will collect and how the data will be collected
  ■How the app will use data visualization
  ■Any other features the app might have like communication tools, ways to take notes or manage tasks, or search functions.
App developers might make a </t>
        </r>
        <r>
          <rPr>
            <b/>
            <sz val="9"/>
            <color indexed="81"/>
            <rFont val="Tahoma"/>
            <family val="2"/>
          </rPr>
          <t>paper prototype</t>
        </r>
        <r>
          <rPr>
            <sz val="9"/>
            <color indexed="81"/>
            <rFont val="Tahoma"/>
            <family val="2"/>
          </rPr>
          <t xml:space="preserve"> which maps out the different features, screens, and data visualizations on paper. It’s especially helpful to draw the </t>
        </r>
        <r>
          <rPr>
            <b/>
            <sz val="9"/>
            <color indexed="81"/>
            <rFont val="Tahoma"/>
            <family val="2"/>
          </rPr>
          <t>user interface</t>
        </r>
        <r>
          <rPr>
            <sz val="9"/>
            <color indexed="81"/>
            <rFont val="Tahoma"/>
            <family val="2"/>
          </rPr>
          <t>, or visual parts the user uses to control the app, like the menus, icons, buttons, links, and the landing page. Prototyping their app and interface lets the designers see how the app will work for the user, before they spend time coding.
Once the program is coded, the developers will test the app, ask for feedback, and improve its design. Once the app is ready to go, the developers need to market it to potential investors or users. They’ll create a marketing campaign with pitches for different audiences and demonstrate how their app works.</t>
        </r>
      </text>
    </comment>
    <comment ref="C521" authorId="2" shapeId="0" xr:uid="{C8C00793-A987-48FA-9AD3-4AB69DF84C7B}">
      <text>
        <r>
          <rPr>
            <sz val="9"/>
            <color indexed="81"/>
            <rFont val="Tahoma"/>
            <family val="2"/>
          </rPr>
          <t>We use computers to help us with daily tasks like school, work, shopping, and getting directions to a restaurant. Businesses, governments, and organizations all use computers to accomplish their goals. Because computers play such a big role in our lives, they need to be protected from people who would use them to steal, manipulate, or cause trouble. Explore the basics of cybersecurity by learning about the different kinds of hackers, cyberwarfare, the ethics of hacking, and careers in cybersecurity.</t>
        </r>
      </text>
    </comment>
    <comment ref="C522" authorId="2" shapeId="0" xr:uid="{75384CD5-E5F0-4A76-ABA9-846EDD865ED5}">
      <text>
        <r>
          <rPr>
            <b/>
            <sz val="9"/>
            <color indexed="81"/>
            <rFont val="Tahoma"/>
            <family val="2"/>
          </rPr>
          <t>Learn about different kinds of hackers.</t>
        </r>
        <r>
          <rPr>
            <sz val="9"/>
            <color indexed="81"/>
            <rFont val="Tahoma"/>
            <family val="2"/>
          </rPr>
          <t xml:space="preserve"> 
Cybersecurity professionals hack, or break into, computer systems to find weaknesses before others can. They do that with the knowledge and permission of the company whose computers are being hacked. They’re hacking for good.
Criminal hackers break into computer systems without the knowledge or permission of the company being hacked. They aim to make money, build their reputation, discredit competitors, or cause chaos. They’re hacking for bad.
Then there are hackers who are in the middle. They hack into systems without permission, but don’t steal or exploit what they find. Instead, they might tell the company they hacked what they found and ask for money to fix it.
What do you think? Are these last kind of hackers black hat, white hat, or something in between?</t>
        </r>
      </text>
    </comment>
    <comment ref="C523" authorId="2" shapeId="0" xr:uid="{8E3869BE-BA43-4F45-BDAA-9C8CE869D88F}">
      <text>
        <r>
          <rPr>
            <b/>
            <sz val="9"/>
            <color indexed="81"/>
            <rFont val="Tahoma"/>
            <family val="2"/>
          </rPr>
          <t>Hide a message in plain sight.</t>
        </r>
        <r>
          <rPr>
            <sz val="9"/>
            <color indexed="81"/>
            <rFont val="Tahoma"/>
            <family val="2"/>
          </rPr>
          <t xml:space="preserve"> 
Changing messages into a secret code, or encrypting them, is a way to hide messages from people. Another approach is to put the message right where people can see it, but in a way they don’t notice it. This is called steganography. It’s the practice of hiding secret messages in an otherwise non-secret medium.
Here are some non-digital examples of steganography.
  Writing a message using special ink that is invisible except in special light.
  Writing a message on an envelope and then covering it with a postage stamp.
  Knitting a message into morse code into a sweater using different colors of yarn.
  Embedding a message in a letter or article.
Hackers can use steganography too, to hide malware in regular computer code.</t>
        </r>
      </text>
    </comment>
    <comment ref="C524" authorId="2" shapeId="0" xr:uid="{FD8E5BF2-0DDF-4E35-A393-4CC66ED964F1}">
      <text>
        <r>
          <rPr>
            <b/>
            <sz val="9"/>
            <color indexed="81"/>
            <rFont val="Tahoma"/>
            <family val="2"/>
          </rPr>
          <t>Debate the ethics of hacking.</t>
        </r>
        <r>
          <rPr>
            <sz val="9"/>
            <color indexed="81"/>
            <rFont val="Tahoma"/>
            <family val="2"/>
          </rPr>
          <t xml:space="preserve">
What does privacy mean? Do you have a right to keep all your information private? When should a company, like a phone or credit card company, keep your information private? When, if ever, should they share it with the government or other people or organizations? Should a library have to keep the record of the materials you’ve checked out secret? Who owns metadata? Is it ever acceptable to hack into a computer system or device without permission?
The ethics of cybersecurity are complicated. People working in the field struggle with these questions every day. As technology changes, more questions arise.</t>
        </r>
      </text>
    </comment>
    <comment ref="C525" authorId="2" shapeId="0" xr:uid="{E8A78C54-E8F6-4F66-89D3-2B99F07D0C1C}">
      <text>
        <r>
          <rPr>
            <b/>
            <sz val="9"/>
            <color indexed="81"/>
            <rFont val="Tahoma"/>
            <family val="2"/>
          </rPr>
          <t xml:space="preserve">Learn cyberwarfare strategies.
</t>
        </r>
        <r>
          <rPr>
            <sz val="9"/>
            <color indexed="81"/>
            <rFont val="Tahoma"/>
            <family val="2"/>
          </rPr>
          <t xml:space="preserve">Spying in the 21st century goes beyond dead drops, safe houses, and secret meetings. Today, spying can mean monitoring or hacking into a target’s computer systems. </t>
        </r>
        <r>
          <rPr>
            <b/>
            <sz val="9"/>
            <color indexed="81"/>
            <rFont val="Tahoma"/>
            <family val="2"/>
          </rPr>
          <t>Cyberwarfare</t>
        </r>
        <r>
          <rPr>
            <sz val="9"/>
            <color indexed="81"/>
            <rFont val="Tahoma"/>
            <family val="2"/>
          </rPr>
          <t xml:space="preserve"> means launching a cyberattack against another country to disrupt or spy on their computer systems. What does it mean to engage in cyberwarfare? What are the risks and benefits?</t>
        </r>
      </text>
    </comment>
    <comment ref="C526" authorId="2" shapeId="0" xr:uid="{DC7B760A-A691-492B-8E32-250DDAD1DEE7}">
      <text>
        <r>
          <rPr>
            <b/>
            <sz val="9"/>
            <color indexed="81"/>
            <rFont val="Tahoma"/>
            <family val="2"/>
          </rPr>
          <t>Explore careers in cybersecurity.</t>
        </r>
        <r>
          <rPr>
            <sz val="9"/>
            <color indexed="81"/>
            <rFont val="Tahoma"/>
            <family val="2"/>
          </rPr>
          <t xml:space="preserve"> 
There are lots of careers in cybersecurity: digital forensics expert, cryptographer, cybercrime investigator, security architect, or ethical hacker. Each kind of job plays an important role in creating secure computer systems. Some of the jobs are more public, while others are behind the scenes. All of them require good problem-solving and people skills.</t>
        </r>
      </text>
    </comment>
    <comment ref="C528" authorId="2" shapeId="0" xr:uid="{4B2E048D-5E67-434C-A475-611E01D4BB36}">
      <text>
        <r>
          <rPr>
            <sz val="9"/>
            <color indexed="81"/>
            <rFont val="Tahoma"/>
            <family val="2"/>
          </rPr>
          <t>Who knows what you’re up to? Your school keeps track of your grades and attendance, your doctor keeps track of your medicines and any illnesses you’ve had, and your parents probably keep track of who you spend your time with. That seems pretty normal.
But how would it feel if someone gathered information about you without your knowing? People interested in you or your data can find out a lot about you by looking at what you do online—your digital footprint. Learn how  you create a digital footprint and how to guard your personal information from hackers.</t>
        </r>
      </text>
    </comment>
    <comment ref="C529" authorId="2" shapeId="0" xr:uid="{B6E7222C-BE65-40C0-8EB5-1610E5599C47}">
      <text>
        <r>
          <rPr>
            <b/>
            <sz val="9"/>
            <color indexed="81"/>
            <rFont val="Tahoma"/>
            <family val="2"/>
          </rPr>
          <t>Guard your movements.</t>
        </r>
        <r>
          <rPr>
            <sz val="9"/>
            <color indexed="81"/>
            <rFont val="Tahoma"/>
            <family val="2"/>
          </rPr>
          <t xml:space="preserve"> 
Who knows where you were yesterday? Probably your parents, teachers, coaches, and friends, right? But a hacker might know too. Everything you do online leaves a trail - a digital footprint. Just like a detective, a savvy hacker can piece together a lot of information about you by following your footprints. For example, posting on social media or using location services can give hackers enough information to figure out even more personal information like where you live or where you have a bank account.
Your personal data may be vulnerable to cyberattack if you aren’t very careful about how you use digital devices like phones, tablets, and computers. Think about what you do every day and how your personal information might be vulnerable because of your actions.
What you do offline may impact your cybersecurity, too. Telling a friend your password, losing your driver’s license, or throwing old boarding passes in the trash makes your personal information vulnerable.
How can you balance living in a digital world with safeguarding your privacy and personal information?</t>
        </r>
      </text>
    </comment>
    <comment ref="C530" authorId="2" shapeId="0" xr:uid="{27676AAE-6445-4397-B1E1-E514E132AEFE}">
      <text>
        <r>
          <rPr>
            <b/>
            <sz val="9"/>
            <color indexed="81"/>
            <rFont val="Tahoma"/>
            <family val="2"/>
          </rPr>
          <t>Outsmart the online marketers.</t>
        </r>
        <r>
          <rPr>
            <sz val="9"/>
            <color indexed="81"/>
            <rFont val="Tahoma"/>
            <family val="2"/>
          </rPr>
          <t xml:space="preserve"> 
Have you ever noticed that when you do an internet search for puppy videos that all of a sudden you’re seeing ads for dog trainers, puppy chow, and dog-walking services? That’s because online marketers use algorithms to track your online behaviors, so they know what to sell you.
Online marketers especially like to market to teenagers. They sometimes even disguise advertisements as games. How does knowing that advertisers are watching what you do online affect the decisions you make when using the internet?</t>
        </r>
      </text>
    </comment>
    <comment ref="C531" authorId="2" shapeId="0" xr:uid="{BC942FC7-3BDC-4A94-B57C-2174583C5329}">
      <text>
        <r>
          <rPr>
            <b/>
            <sz val="9"/>
            <color indexed="81"/>
            <rFont val="Tahoma"/>
            <family val="2"/>
          </rPr>
          <t>Plan your digital future.</t>
        </r>
        <r>
          <rPr>
            <sz val="9"/>
            <color indexed="81"/>
            <rFont val="Tahoma"/>
            <family val="2"/>
          </rPr>
          <t xml:space="preserve"> 
Five or ten years from now, what do you imagine you’ll be doing? Working? Going to college or graduate school? Starting your own company? It’s exciting to think about what you might do in the future, but what you do on the internet today can impact your opportunities in the future.
It’s not just hackers who look at digital footprints. Colleges, graduate schools, and employers will often do an internet search on a person before offering them a place at their school or a job. Even new friends may do a search. How could what you do online affect how people perceive you in the future?</t>
        </r>
      </text>
    </comment>
    <comment ref="C532" authorId="2" shapeId="0" xr:uid="{4EF13FB6-DA32-4F22-B4EE-7CAA08CE6CA4}">
      <text>
        <r>
          <rPr>
            <b/>
            <sz val="9"/>
            <color indexed="81"/>
            <rFont val="Tahoma"/>
            <family val="2"/>
          </rPr>
          <t>Take the rights steps to secure your data.</t>
        </r>
        <r>
          <rPr>
            <sz val="9"/>
            <color indexed="81"/>
            <rFont val="Tahoma"/>
            <family val="2"/>
          </rPr>
          <t xml:space="preserve"> 
Keeping yourself healthy has many components. You need to get enough sleep, eat healthy food, and exercise. You also need to brush your teeth, have regular checkups, and wash your hands a lot. Don’t forget to wear your seat belt and your bike helmet, too! All of these habits can be considered personal hygiene habits.
There are many different ways to safeguard your personal information online, too. </t>
        </r>
        <r>
          <rPr>
            <b/>
            <sz val="9"/>
            <color indexed="81"/>
            <rFont val="Tahoma"/>
            <family val="2"/>
          </rPr>
          <t>Cyberhygiene</t>
        </r>
        <r>
          <rPr>
            <sz val="9"/>
            <color indexed="81"/>
            <rFont val="Tahoma"/>
            <family val="2"/>
          </rPr>
          <t xml:space="preserve"> includes regular steps you can take to protect your cybersecurity. Being thoughtful about how and what you post online is one way to protect your cybersecurity, but others are updating your software, backing up your data, and being wary of strange emails or friend requests from people you don’t know.
What steps do you take regularly to protect your data? What steps do you need to add to your cyberhygiene routine?</t>
        </r>
      </text>
    </comment>
    <comment ref="C533" authorId="2" shapeId="0" xr:uid="{F74BCC36-9550-498F-B9B6-93989FCDECC1}">
      <text>
        <r>
          <rPr>
            <b/>
            <sz val="9"/>
            <color indexed="81"/>
            <rFont val="Tahoma"/>
            <family val="2"/>
          </rPr>
          <t>Make cyberhygiene go viral.</t>
        </r>
        <r>
          <rPr>
            <sz val="9"/>
            <color indexed="81"/>
            <rFont val="Tahoma"/>
            <family val="2"/>
          </rPr>
          <t xml:space="preserve"> 
Launch your own Cyber Health Campaign! You’ve examined your own cyberhygiene habits. Now share what you’ve learned by creating a social marketing campaign to motivate others to do the same.
Just like the signs in restrooms that encourage everyone to wash their hands, raising awareness about safeguarding personal information benefits society by making it harder for hackers to steal information.
What creative ways can you motivate people to update their passwords, turn off their webcams, and use social media wisely? Which cyberhygiene habits do you find the most challenging? How can you encourage others to embrace them? What can you do to make cyberhygiene cool?</t>
        </r>
      </text>
    </comment>
    <comment ref="C535" authorId="2" shapeId="0" xr:uid="{97B310F2-08B0-4318-B2CD-621B58CDE243}">
      <text>
        <r>
          <rPr>
            <sz val="9"/>
            <color indexed="81"/>
            <rFont val="Tahoma"/>
            <family val="2"/>
          </rPr>
          <t>Cybersecurity investigators use their knowledge of technology, computer programming, and law enforcement techniques to solve all kinds of cybercrimes.
Like police detectives, they look for clues to figure out how cybercrimes are committed and by whom. Every time they solve a crime, cyberinvestigators learn something useful to fight hackers in the future.</t>
        </r>
      </text>
    </comment>
    <comment ref="C536" authorId="2" shapeId="0" xr:uid="{8FFCB872-802D-4006-BEB2-A96534F0FF78}">
      <text>
        <r>
          <rPr>
            <b/>
            <sz val="9"/>
            <color indexed="81"/>
            <rFont val="Tahoma"/>
            <family val="2"/>
          </rPr>
          <t>Determine how a hack has affected the city.</t>
        </r>
        <r>
          <rPr>
            <sz val="9"/>
            <color indexed="81"/>
            <rFont val="Tahoma"/>
            <family val="2"/>
          </rPr>
          <t xml:space="preserve"> 
Many government services need computers to run effectively. If a hacker shut down a city’s computer system, it could cause all kinds of problems.
  ■Stoplights could stop working
  ■Police and firefighter communication could be interrupted
  ■People could be unable to conduct city business, like paying parking tickets or taxes online
  ■City courts would have to use paper forms to process all trials and proceedings
  ■Computers that monitor water safety might stop working</t>
        </r>
      </text>
    </comment>
    <comment ref="C537" authorId="2" shapeId="0" xr:uid="{557111E4-9511-472E-8D5A-C9FDF7251363}">
      <text>
        <r>
          <rPr>
            <b/>
            <sz val="9"/>
            <color indexed="81"/>
            <rFont val="Tahoma"/>
            <family val="2"/>
          </rPr>
          <t>Identify suspects.</t>
        </r>
        <r>
          <rPr>
            <sz val="9"/>
            <color indexed="81"/>
            <rFont val="Tahoma"/>
            <family val="2"/>
          </rPr>
          <t xml:space="preserve"> 
Hackers work in the shadows. They quietly look for ways to sneak in to computer systems or disguise themselves to trick people into giving them valuable information. So how do cybersecurity professionals figure out who the hackers are? They look for digital clues.
Every online action leaves a trail. Sometimes hackers work together to launch an attack. They may communicate with each other online with codes or using steganography. Use what you know about cybersecurity to identify suspects who may have hacked your city.</t>
        </r>
      </text>
    </comment>
    <comment ref="C538" authorId="2" shapeId="0" xr:uid="{2C6DBD2E-5994-47F3-B59F-77331F276A9E}">
      <text>
        <r>
          <rPr>
            <b/>
            <sz val="9"/>
            <color indexed="81"/>
            <rFont val="Tahoma"/>
            <family val="2"/>
          </rPr>
          <t>Decide whether to pay the ransom.</t>
        </r>
        <r>
          <rPr>
            <sz val="9"/>
            <color indexed="81"/>
            <rFont val="Tahoma"/>
            <family val="2"/>
          </rPr>
          <t xml:space="preserve"> 
When hackers break into systems and shut them down, they might ask for money to turn the computers back on. Whether or not to pay ransom to hackers is a difficult choice.
When a city or organization is hacked, leaders may ask themselves questions like:
  ■Does paying ransom to a hacker encourage other hackers to do the same thing?
  ■If you don’t pay the ransom, and can’t figure out how to get your computer working again, what will the impact of that decision be? Who will suffer and who will benefit?
  ■Would it be worth it to just wait and try to catch the hacker? 
City officials have to take a lot of factors into account when handling a crisis like this. What do you think are the most important factors?</t>
        </r>
      </text>
    </comment>
    <comment ref="C539" authorId="2" shapeId="0" xr:uid="{21EE17CB-5D65-47BF-8F09-66B734739A01}">
      <text>
        <r>
          <rPr>
            <b/>
            <sz val="9"/>
            <color indexed="81"/>
            <rFont val="Tahoma"/>
            <family val="2"/>
          </rPr>
          <t>Figure out how the attack happened.</t>
        </r>
        <r>
          <rPr>
            <sz val="9"/>
            <color indexed="81"/>
            <rFont val="Tahoma"/>
            <family val="2"/>
          </rPr>
          <t xml:space="preserve"> 
To solve a crime, you have to look for clues. Fortunately, computers leave lots of clues because they document the time, location, and identity of everything a person does online. Every time you log in, send a message, or access a website, a record of your actions is created.
The tricky part is being able to find the actions of the hacker buried in the records of all the transactions that happened. The chances of finding these clues are slim unless you know what to look for. Cyberinvestigators and digital forensics experts know what a hacker’s digital footprints look like and can follow them to track down the hacker.</t>
        </r>
      </text>
    </comment>
    <comment ref="C540" authorId="2" shapeId="0" xr:uid="{104A58EE-BD0B-4CF0-BF95-09515D81323F}">
      <text>
        <r>
          <rPr>
            <b/>
            <sz val="9"/>
            <color indexed="81"/>
            <rFont val="Tahoma"/>
            <family val="2"/>
          </rPr>
          <t>Learn how to prevent future attacks.</t>
        </r>
        <r>
          <rPr>
            <sz val="9"/>
            <color indexed="81"/>
            <rFont val="Tahoma"/>
            <family val="2"/>
          </rPr>
          <t xml:space="preserve"> 
The best way to handle a cybersecurity crisis is to prevent it from happening in the first place. Cybersecurity professionals have identified many ways to protect digital devices and systems from attack, but some of them can be very expensive. Big companies might have a lot of money to spend on cybersecurity strategies, but local governments, smaller businesses, nonprofit organizations, and individuals will have to make tough choices about which security measures to use.
Which cybersecurity strategies do you think are the best ones? Which ones are the most affordable? What priorities should people use to choose their cybersecurity strategies?</t>
        </r>
      </text>
    </comment>
    <comment ref="C543" authorId="2" shapeId="0" xr:uid="{00000000-0006-0000-0500-000015010000}">
      <text>
        <r>
          <rPr>
            <sz val="9"/>
            <color indexed="81"/>
            <rFont val="Tahoma"/>
            <family val="2"/>
          </rPr>
          <t>Robots are machines that can detect what's going on around them and use that information to decide how they'll interact with the physical world.
To help you understand how robots work, learn about the parts that make up a robot. Get started by making a simple motorized robot to see how parts work together. Then practice coding robots, using important programming concepts, like functions and loops.</t>
        </r>
      </text>
    </comment>
    <comment ref="C544" authorId="2" shapeId="0" xr:uid="{00000000-0006-0000-0500-000016010000}">
      <text>
        <r>
          <rPr>
            <b/>
            <sz val="9"/>
            <color indexed="81"/>
            <rFont val="Tahoma"/>
            <family val="2"/>
          </rPr>
          <t>Learn about robots.</t>
        </r>
        <r>
          <rPr>
            <sz val="9"/>
            <color indexed="81"/>
            <rFont val="Tahoma"/>
            <family val="2"/>
          </rPr>
          <t xml:space="preserve"> Robots are all around us. But what makes them different from other kinds of electrical devices, like a toaster or a television? Many scientists use the Sense-Think-Act definition. It says that a robot can perform three functions that make it stand out from ordinary machines. They are: 
</t>
        </r>
        <r>
          <rPr>
            <b/>
            <sz val="9"/>
            <color indexed="81"/>
            <rFont val="Tahoma"/>
            <family val="2"/>
          </rPr>
          <t>Sense</t>
        </r>
        <r>
          <rPr>
            <sz val="9"/>
            <color indexed="81"/>
            <rFont val="Tahoma"/>
            <family val="2"/>
          </rPr>
          <t xml:space="preserve">: A robot has sensors that give it information about the physical environment, the "real" world around it. 
</t>
        </r>
        <r>
          <rPr>
            <b/>
            <sz val="9"/>
            <color indexed="81"/>
            <rFont val="Tahoma"/>
            <family val="2"/>
          </rPr>
          <t>Think</t>
        </r>
        <r>
          <rPr>
            <sz val="9"/>
            <color indexed="81"/>
            <rFont val="Tahoma"/>
            <family val="2"/>
          </rPr>
          <t xml:space="preserve">: The input from the robot's sensors controls the robot's movement and actions. This control is usually carried out by electronic circuits or computer programming, either onboard or remotely. Sometimes it is built into the robot's physical design. This is called a "programmable body" or "smart body." 
</t>
        </r>
        <r>
          <rPr>
            <b/>
            <sz val="9"/>
            <color indexed="81"/>
            <rFont val="Tahoma"/>
            <family val="2"/>
          </rPr>
          <t>Act</t>
        </r>
        <r>
          <rPr>
            <sz val="9"/>
            <color indexed="81"/>
            <rFont val="Tahoma"/>
            <family val="2"/>
          </rPr>
          <t>: A robot usually has some way to move or affect the world around it. This can include legs, wheels, helicopter rotors, fans, arms, grippers, lights, and speakers.</t>
        </r>
      </text>
    </comment>
    <comment ref="C545" authorId="2" shapeId="0" xr:uid="{00000000-0006-0000-0500-000017010000}">
      <text>
        <r>
          <rPr>
            <b/>
            <sz val="9"/>
            <color indexed="81"/>
            <rFont val="Tahoma"/>
            <family val="2"/>
          </rPr>
          <t>Build a robot part: motorized robot.</t>
        </r>
        <r>
          <rPr>
            <sz val="9"/>
            <color indexed="81"/>
            <rFont val="Tahoma"/>
            <family val="2"/>
          </rPr>
          <t xml:space="preserve"> Robot prototypes or test models are often made using recycled, repurposed, or spare parts. Learning to take devices apart to reuse the components is a handy skill!
To try it out, turn a fan or other device into a robot by giving it a body and figuring out how to use the motor to propel it.</t>
        </r>
      </text>
    </comment>
    <comment ref="C546" authorId="2" shapeId="0" xr:uid="{00000000-0006-0000-0500-000018010000}">
      <text>
        <r>
          <rPr>
            <b/>
            <sz val="9"/>
            <color indexed="81"/>
            <rFont val="Tahoma"/>
            <family val="2"/>
          </rPr>
          <t>Explore the way robotics systems work together.</t>
        </r>
        <r>
          <rPr>
            <sz val="9"/>
            <color indexed="81"/>
            <rFont val="Tahoma"/>
            <family val="2"/>
          </rPr>
          <t xml:space="preserve"> For robots to meet the "Sense-Think-Act" definition, they need some way to respond to their environments. Even without an electronic controller, you can design a robot's body to affect the way it moves by changing the shape and weight distribution. This "programmable" body determines the way the robot reacts to conditions around it.
Now that you have a motorized robot, create a programmable body. Can you make your robot travel in circles? How could you design it to travel in a straight line?</t>
        </r>
      </text>
    </comment>
    <comment ref="C547" authorId="2" shapeId="0" xr:uid="{00000000-0006-0000-0500-000019010000}">
      <text>
        <r>
          <rPr>
            <b/>
            <sz val="9"/>
            <color indexed="81"/>
            <rFont val="Tahoma"/>
            <family val="2"/>
          </rPr>
          <t>Learn about programming.</t>
        </r>
        <r>
          <rPr>
            <sz val="9"/>
            <color indexed="81"/>
            <rFont val="Tahoma"/>
            <family val="2"/>
          </rPr>
          <t xml:space="preserve"> Computer programs are written in the form of an algorithm--a step-by-step set of instructions that tells the computer what to do. On many robots you'll find microcontrollers or onboard computers that are programmed to analyze incoming data and use it to carry out complicated instructions. To understand how algorithms work, write step-by-step instructions to help a line-following robot navigate its way through a maze.</t>
        </r>
      </text>
    </comment>
    <comment ref="C548" authorId="2" shapeId="0" xr:uid="{00000000-0006-0000-0500-00001A010000}">
      <text>
        <r>
          <rPr>
            <b/>
            <sz val="9"/>
            <color indexed="81"/>
            <rFont val="Tahoma"/>
            <family val="2"/>
          </rPr>
          <t>Write a program for a robot.</t>
        </r>
        <r>
          <rPr>
            <sz val="9"/>
            <color indexed="81"/>
            <rFont val="Tahoma"/>
            <family val="2"/>
          </rPr>
          <t xml:space="preserve"> Computer programs use commands to tell the machine what to do. A command is one step in a program. But a computer program for a robot is not exactly like following a recipe. The robot's computer brain must also help it make decisions. To do this, it uses conditional </t>
        </r>
        <r>
          <rPr>
            <b/>
            <sz val="9"/>
            <color indexed="81"/>
            <rFont val="Tahoma"/>
            <family val="2"/>
          </rPr>
          <t>IF-THEN</t>
        </r>
        <r>
          <rPr>
            <sz val="9"/>
            <color indexed="81"/>
            <rFont val="Tahoma"/>
            <family val="2"/>
          </rPr>
          <t xml:space="preserve"> statements. These statements test whether a certain condition is true or false. If the condition is true, it follows one command. If the condition is false, it does something else.
The conditions that a robot brain is looking for can be based on information it keeps track of itself, such as how many times the robot has repeated a certain action. it can also be based on data that the robot is in a place that is light or dark.
Turn your instructions to solve a maze into a computer program using pseudocode. See if you can include conditional statements so your robot can make decisions on its own.</t>
        </r>
      </text>
    </comment>
    <comment ref="C550" authorId="2" shapeId="0" xr:uid="{00000000-0006-0000-0500-00001B010000}">
      <text>
        <r>
          <rPr>
            <sz val="9"/>
            <color indexed="81"/>
            <rFont val="Tahoma"/>
            <family val="2"/>
          </rPr>
          <t>Artificial intelligence, or AI, is a type of computer program designed to act like humans do and to learn new skills. Social robots use AI to make it easier for humans to interact with them. Every time they walk to a person, they learn what to say to sound more human. For this badge, design a social robot to help make life better for others.</t>
        </r>
      </text>
    </comment>
    <comment ref="C551" authorId="2" shapeId="0" xr:uid="{00000000-0006-0000-0500-00001C010000}">
      <text>
        <r>
          <rPr>
            <b/>
            <sz val="9"/>
            <color indexed="81"/>
            <rFont val="Tahoma"/>
            <family val="2"/>
          </rPr>
          <t>Pick a challenge.</t>
        </r>
        <r>
          <rPr>
            <sz val="9"/>
            <color indexed="81"/>
            <rFont val="Tahoma"/>
            <family val="2"/>
          </rPr>
          <t xml:space="preserve"> Robot assistants are being used more and more in homes and public places. They can help busy families stay organized or offer assistance to visitors who are lost.
For example:
*</t>
        </r>
        <r>
          <rPr>
            <b/>
            <sz val="9"/>
            <color indexed="81"/>
            <rFont val="Tahoma"/>
            <family val="2"/>
          </rPr>
          <t>Robotic home assistants</t>
        </r>
        <r>
          <rPr>
            <sz val="9"/>
            <color indexed="81"/>
            <rFont val="Tahoma"/>
            <family val="2"/>
          </rPr>
          <t xml:space="preserve"> look like tabletop speakers
*</t>
        </r>
        <r>
          <rPr>
            <b/>
            <sz val="9"/>
            <color indexed="81"/>
            <rFont val="Tahoma"/>
            <family val="2"/>
          </rPr>
          <t>Robotic pets</t>
        </r>
        <r>
          <rPr>
            <sz val="9"/>
            <color indexed="81"/>
            <rFont val="Tahoma"/>
            <family val="2"/>
          </rPr>
          <t xml:space="preserve"> keep seniors company when they are not able to take care of living cats or dogs.
*</t>
        </r>
        <r>
          <rPr>
            <b/>
            <sz val="9"/>
            <color indexed="81"/>
            <rFont val="Tahoma"/>
            <family val="2"/>
          </rPr>
          <t>Robotic therapists</t>
        </r>
        <r>
          <rPr>
            <sz val="9"/>
            <color indexed="81"/>
            <rFont val="Tahoma"/>
            <family val="2"/>
          </rPr>
          <t xml:space="preserve"> help children with autism practice communication and social skills, like making eye contact.
*</t>
        </r>
        <r>
          <rPr>
            <b/>
            <sz val="9"/>
            <color indexed="81"/>
            <rFont val="Tahoma"/>
            <family val="2"/>
          </rPr>
          <t>Robot guides</t>
        </r>
        <r>
          <rPr>
            <sz val="9"/>
            <color indexed="81"/>
            <rFont val="Tahoma"/>
            <family val="2"/>
          </rPr>
          <t xml:space="preserve"> help customers and answer questions in multiple languages at airports or shopping malls.
Choose a challenge that a social robot might solve by brainstorming needs that robots might fill, such as drilling students on their multiplication tables.</t>
        </r>
      </text>
    </comment>
    <comment ref="C552" authorId="2" shapeId="0" xr:uid="{00000000-0006-0000-0500-00001D010000}">
      <text>
        <r>
          <rPr>
            <b/>
            <sz val="9"/>
            <color indexed="81"/>
            <rFont val="Tahoma"/>
            <family val="2"/>
          </rPr>
          <t>Explore possible solutions.</t>
        </r>
        <r>
          <rPr>
            <sz val="9"/>
            <color indexed="81"/>
            <rFont val="Tahoma"/>
            <family val="2"/>
          </rPr>
          <t xml:space="preserve"> Research can help you save time and effort. It shows you what other people have found out about the problem you are interested in and different ways to address it.
Write down any ideas you come up with for a robot that might help solve the problem. If you can, look at books, magazines, videos, or websites to find inspiration.
Some things to think about as you consider which solution to prototype:
*Where will the robot be used?
*What kinds of movement should it be able to make?
*How will it communicate?
*What will it look like?
*What protections will it need to be safe for humans and sturdy enough to be handled?
*What sensors does it need?
*How is the robot controlled? Does it require human controllers, is it completely autonomous, or does its design let it respond to its environment?</t>
        </r>
      </text>
    </comment>
    <comment ref="C553" authorId="2" shapeId="0" xr:uid="{00000000-0006-0000-0500-00001E010000}">
      <text>
        <r>
          <rPr>
            <b/>
            <sz val="9"/>
            <color indexed="81"/>
            <rFont val="Tahoma"/>
            <family val="2"/>
          </rPr>
          <t>Plan your prototype.</t>
        </r>
        <r>
          <rPr>
            <sz val="9"/>
            <color indexed="81"/>
            <rFont val="Tahoma"/>
            <family val="2"/>
          </rPr>
          <t xml:space="preserve"> A prototype is a model that lets you design and test your robot idea (or some part of it) to see how well it works. When designing a robot, engineers will create several prototypes. They then take the information from the test about what works and what doesn't and use it to improve the robot.
Sometimes that means going back to the drawing board and changing major parts of the design. Other times, the design will just need minor tweaking.
Each new version of a prototype is called an iteration. Learning to iterate is one of the most valuable skills an engineer can have. Each time they tweak their idea, their prototype will be a little better and a little closer to the final product.
Think about what you can build to demonstrate how your robot works, or some part of it. As you're planning, keep these things in mind:
*</t>
        </r>
        <r>
          <rPr>
            <b/>
            <sz val="9"/>
            <color indexed="81"/>
            <rFont val="Tahoma"/>
            <family val="2"/>
          </rPr>
          <t>Tools and materials</t>
        </r>
        <r>
          <rPr>
            <sz val="9"/>
            <color indexed="81"/>
            <rFont val="Tahoma"/>
            <family val="2"/>
          </rPr>
          <t>-What supplies do you have access to?
*</t>
        </r>
        <r>
          <rPr>
            <b/>
            <sz val="9"/>
            <color indexed="81"/>
            <rFont val="Tahoma"/>
            <family val="2"/>
          </rPr>
          <t>Deadline</t>
        </r>
        <r>
          <rPr>
            <sz val="9"/>
            <color indexed="81"/>
            <rFont val="Tahoma"/>
            <family val="2"/>
          </rPr>
          <t>-How much time do you have to produce a working model? Keep track of time and materials and make sure all the parts come together on schedule.
*</t>
        </r>
        <r>
          <rPr>
            <b/>
            <sz val="9"/>
            <color indexed="81"/>
            <rFont val="Tahoma"/>
            <family val="2"/>
          </rPr>
          <t>Documentation</t>
        </r>
        <r>
          <rPr>
            <sz val="9"/>
            <color indexed="81"/>
            <rFont val="Tahoma"/>
            <family val="2"/>
          </rPr>
          <t>-How will you make a record of your project? You can take notes, make drawings, or shoot photos and video. 
*</t>
        </r>
        <r>
          <rPr>
            <b/>
            <sz val="9"/>
            <color indexed="81"/>
            <rFont val="Tahoma"/>
            <family val="2"/>
          </rPr>
          <t>Packaging</t>
        </r>
        <r>
          <rPr>
            <sz val="9"/>
            <color indexed="81"/>
            <rFont val="Tahoma"/>
            <family val="2"/>
          </rPr>
          <t>-Work on making your robot look appealing to the people who will be using it.</t>
        </r>
      </text>
    </comment>
    <comment ref="C554" authorId="2" shapeId="0" xr:uid="{00000000-0006-0000-0500-00001F010000}">
      <text>
        <r>
          <rPr>
            <b/>
            <sz val="9"/>
            <color indexed="81"/>
            <rFont val="Tahoma"/>
            <family val="2"/>
          </rPr>
          <t>Build a prototype.</t>
        </r>
        <r>
          <rPr>
            <sz val="9"/>
            <color indexed="81"/>
            <rFont val="Tahoma"/>
            <family val="2"/>
          </rPr>
          <t xml:space="preserve"> A prototype lets you visualize and test your design. But that doesn't mean it has to look like the real thing. It can be made from simple materials as long as it lets you demonstrate or test some aspect of the robot's design. A prototype that is quick and inexpensive to build is best, since it makes it easier to build new versions.
Make a prototype or model that shows how your robot works using the resources available to you. If you don't include features like motors, electronic sensors, or controllers, you can show where they will go in future iterations.</t>
        </r>
      </text>
    </comment>
    <comment ref="C555" authorId="2" shapeId="0" xr:uid="{00000000-0006-0000-0500-000020010000}">
      <text>
        <r>
          <rPr>
            <b/>
            <sz val="9"/>
            <color indexed="81"/>
            <rFont val="Tahoma"/>
            <family val="2"/>
          </rPr>
          <t>Get feedback on your robot.</t>
        </r>
        <r>
          <rPr>
            <sz val="9"/>
            <color indexed="81"/>
            <rFont val="Tahoma"/>
            <family val="2"/>
          </rPr>
          <t xml:space="preserve"> Getting feedback on your project an important part of the Design Thinking Process. As a designer, your first testers will probably be the people you work with. And they may ask you to give them feedback as well. So engineers must learn to ask useful questions and give helpful advice. When you listen and give feedback on others' presentations, it's important to keep it constructive. Point out things you like as well as make suggestions for improvements.
When your prototype is ready, share it for feedback and use what you learn to improve your design.</t>
        </r>
      </text>
    </comment>
    <comment ref="C557" authorId="2" shapeId="0" xr:uid="{00000000-0006-0000-0500-000021010000}">
      <text>
        <r>
          <rPr>
            <sz val="9"/>
            <color indexed="81"/>
            <rFont val="Tahoma"/>
            <family val="2"/>
          </rPr>
          <t>After engineers build their robots, they share their work with others through challenges, competitions, or marketing campaigns. Now that you've built your robot prototype, it's time to share your design with others and explore your future with robotics.</t>
        </r>
      </text>
    </comment>
    <comment ref="C558" authorId="2" shapeId="0" xr:uid="{00000000-0006-0000-0500-000022010000}">
      <text>
        <r>
          <rPr>
            <b/>
            <sz val="9"/>
            <color indexed="81"/>
            <rFont val="Tahoma"/>
            <family val="2"/>
          </rPr>
          <t>Hold a mini robotics competition.</t>
        </r>
        <r>
          <rPr>
            <sz val="9"/>
            <color indexed="81"/>
            <rFont val="Tahoma"/>
            <family val="2"/>
          </rPr>
          <t xml:space="preserve"> You can see and participate in robotics events around the country.
Here are some places to check out:
*</t>
        </r>
        <r>
          <rPr>
            <b/>
            <sz val="9"/>
            <color indexed="81"/>
            <rFont val="Tahoma"/>
            <family val="2"/>
          </rPr>
          <t>Middle, high school, and college robotics competitions</t>
        </r>
        <r>
          <rPr>
            <sz val="9"/>
            <color indexed="81"/>
            <rFont val="Tahoma"/>
            <family val="2"/>
          </rPr>
          <t>-in robotics competitions, teams build robots according to official regulations and face off against robots from other teams as they compete a series of tasks while preventing their opponents from finishing first. Other kinds of science competitions accept robotics projects as well. Many are held by nationwide organizations at local, regional, and national levels for a variety of ages. For example, you might have heard of FIRST or VEX robotics competitions.
*</t>
        </r>
        <r>
          <rPr>
            <b/>
            <sz val="9"/>
            <color indexed="81"/>
            <rFont val="Tahoma"/>
            <family val="2"/>
          </rPr>
          <t>Maker Faires, maker expos, and state and county fairs</t>
        </r>
        <r>
          <rPr>
            <sz val="9"/>
            <color indexed="81"/>
            <rFont val="Tahoma"/>
            <family val="2"/>
          </rPr>
          <t>- Maker Faires and maker expos are free to exhibitors and often feature robotics areas. They are frequently hosted at schools, libraries, museums. Although they are non competitive, some events award ribbons to exhibits in different categories. State and county fairs sometimes feature robotics among other maker, engineering and handicraft exhibits.
*</t>
        </r>
        <r>
          <rPr>
            <b/>
            <sz val="9"/>
            <color indexed="81"/>
            <rFont val="Tahoma"/>
            <family val="2"/>
          </rPr>
          <t>Science festivals</t>
        </r>
        <r>
          <rPr>
            <sz val="9"/>
            <color indexed="81"/>
            <rFont val="Tahoma"/>
            <family val="2"/>
          </rPr>
          <t>-Science festivals are locally produced events that may include engineering and robotics. There are also major national events like the USA Science Festival in Washington, DC, and the World Science Festival in new York City.</t>
        </r>
      </text>
    </comment>
    <comment ref="C559" authorId="2" shapeId="0" xr:uid="{00000000-0006-0000-0500-000023010000}">
      <text>
        <r>
          <rPr>
            <b/>
            <sz val="9"/>
            <color indexed="81"/>
            <rFont val="Tahoma"/>
            <family val="2"/>
          </rPr>
          <t>Hold a mini robotics event.</t>
        </r>
        <r>
          <rPr>
            <sz val="9"/>
            <color indexed="81"/>
            <rFont val="Tahoma"/>
            <family val="2"/>
          </rPr>
          <t xml:space="preserve"> Now's your chance to design your own mini robotics event. Brainstorm your event design and ready your robot before you hold your event! 
Things to consider:
*What is the goal of your event? If you're holding a competition, what are the rules?
*What do you want the robots to do?
*What will the event look like? Do you need a competition field?
*Do you need to redesign your robot for the event?</t>
        </r>
      </text>
    </comment>
    <comment ref="C560" authorId="2" shapeId="0" xr:uid="{00000000-0006-0000-0500-000024010000}">
      <text>
        <r>
          <rPr>
            <b/>
            <sz val="9"/>
            <color indexed="81"/>
            <rFont val="Tahoma"/>
            <family val="2"/>
          </rPr>
          <t>Give a presentation about your robotics activities.</t>
        </r>
        <r>
          <rPr>
            <sz val="9"/>
            <color indexed="81"/>
            <rFont val="Tahoma"/>
            <family val="2"/>
          </rPr>
          <t xml:space="preserve"> Many student robotics competitions require participants to make short presentations about their projects. Being able to describe your project and discuss the details with others is just as important as building it. It's part of sharing your invention with the world. Create a presentation that you could use to showcase your robot. 
You might include important information like:
*The robot's name
*The kind of environment is it (sic) designed to operate in
*What it is designed to do
*How it senses, thinks, and acts
*What makes this robot special or unique</t>
        </r>
      </text>
    </comment>
    <comment ref="C561" authorId="2" shapeId="0" xr:uid="{00000000-0006-0000-0500-000025010000}">
      <text>
        <r>
          <rPr>
            <b/>
            <sz val="9"/>
            <color indexed="81"/>
            <rFont val="Tahoma"/>
            <family val="2"/>
          </rPr>
          <t>Find out about robotics career opportunities.</t>
        </r>
        <r>
          <rPr>
            <sz val="9"/>
            <color indexed="81"/>
            <rFont val="Tahoma"/>
            <family val="2"/>
          </rPr>
          <t xml:space="preserve"> People involved in developing and using robots come from a wide range of backgrounds. There are a few universities that offer undergraduate (bachelor's ) degrees in robotics. In most cases, however, students earn their undergraduate degrees in another area, such as computer science. Then they go on to study robotics in graduate school. And sometimes people work in the field of robotics after studying subjects that seem totally unrelated.
Research how robotics might be incorporated into professions you're interested in. Look for people in your region, or at universities you are interested in, who are working with robotics. Find out if you can contact them to talk or visit. Ask them about their backgrounds and how they recommend getting into robotics.</t>
        </r>
      </text>
    </comment>
    <comment ref="C562" authorId="2" shapeId="0" xr:uid="{00000000-0006-0000-0500-000026010000}">
      <text>
        <r>
          <rPr>
            <b/>
            <sz val="9"/>
            <color indexed="81"/>
            <rFont val="Tahoma"/>
            <family val="2"/>
          </rPr>
          <t>See robot makers and robots in action.</t>
        </r>
        <r>
          <rPr>
            <sz val="9"/>
            <color indexed="81"/>
            <rFont val="Tahoma"/>
            <family val="2"/>
          </rPr>
          <t xml:space="preserve"> There may be robots used in places around your community or nearby. Some of the places you can observe robots and meet robot builders and technicians include:
*Hospitals and surgery centers
*College and university robotics, engineering, or computer science departments
*Factories and warehouses using industrial robots
*Robotics and engineering companies
*Farms using milking robots and drones
*Science museums
*Science education companies and camps
*Maker spaces
*Robot hobby clubs or organizations
*Robotics events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Audra Edmunds</author>
    <author>Audra</author>
  </authors>
  <commentList>
    <comment ref="C8" authorId="0" shapeId="0" xr:uid="{00000000-0006-0000-0600-000001000000}">
      <text>
        <r>
          <rPr>
            <sz val="9"/>
            <color indexed="81"/>
            <rFont val="Tahoma"/>
            <family val="2"/>
          </rPr>
          <t xml:space="preserve">complete the eight Steps to Advocacy </t>
        </r>
      </text>
    </comment>
    <comment ref="C9" authorId="0" shapeId="0" xr:uid="{00000000-0006-0000-0600-000002000000}">
      <text>
        <r>
          <rPr>
            <sz val="9"/>
            <color indexed="81"/>
            <rFont val="Tahoma"/>
            <family val="2"/>
          </rPr>
          <t>Explore an issue that you find intriguing and exciting.</t>
        </r>
      </text>
    </comment>
    <comment ref="C10" authorId="0" shapeId="0" xr:uid="{00000000-0006-0000-0600-000003000000}">
      <text>
        <r>
          <rPr>
            <sz val="9"/>
            <color indexed="81"/>
            <rFont val="Tahoma"/>
            <family val="2"/>
          </rPr>
          <t>Engage community partners and advocate for change.</t>
        </r>
      </text>
    </comment>
    <comment ref="C16" authorId="0" shapeId="0" xr:uid="{00000000-0006-0000-0600-000004000000}">
      <text>
        <r>
          <rPr>
            <sz val="9"/>
            <color indexed="81"/>
            <rFont val="Tahoma"/>
            <family val="2"/>
          </rPr>
          <t>·see how images can be used to tell many different stories
·consider what parts of their equations for justice are starting to take shape</t>
        </r>
      </text>
    </comment>
    <comment ref="C17" authorId="0" shapeId="0" xr:uid="{00000000-0006-0000-0600-000005000000}">
      <text>
        <r>
          <rPr>
            <sz val="10"/>
            <color indexed="81"/>
            <rFont val="Tahoma"/>
            <family val="2"/>
          </rPr>
          <t>·create a simple survey to explore the environmental concerns of others
·create a "guilty habits" list to help them commit to Doing the Math</t>
        </r>
      </text>
    </comment>
    <comment ref="C18" authorId="0" shapeId="0" xr:uid="{00000000-0006-0000-0600-000006000000}">
      <text>
        <r>
          <rPr>
            <sz val="9"/>
            <color indexed="81"/>
            <rFont val="Tahoma"/>
            <family val="2"/>
          </rPr>
          <t>·explore how media and advertising persuades viewers
·check in on how they are Doing the Math</t>
        </r>
      </text>
    </comment>
    <comment ref="C19" authorId="0" shapeId="0" xr:uid="{00000000-0006-0000-0600-000007000000}">
      <text>
        <r>
          <rPr>
            <sz val="9"/>
            <color indexed="81"/>
            <rFont val="Tahoma"/>
            <family val="2"/>
          </rPr>
          <t>·explore how "expert" opinions intertwine in environmental justice issues
·consider what science can and cannot do for the environment</t>
        </r>
      </text>
    </comment>
    <comment ref="C20" authorId="0" shapeId="0" xr:uid="{00000000-0006-0000-0600-000008000000}">
      <text>
        <r>
          <rPr>
            <sz val="9"/>
            <color indexed="81"/>
            <rFont val="Tahoma"/>
            <family val="2"/>
          </rPr>
          <t>·interview decision-makers about the many variables they grapple with
·share some of the great decisions they have made in their own lives</t>
        </r>
      </text>
    </comment>
    <comment ref="C21" authorId="0" shapeId="0" xr:uid="{00000000-0006-0000-0600-000009000000}">
      <text>
        <r>
          <rPr>
            <sz val="9"/>
            <color indexed="81"/>
            <rFont val="Tahoma"/>
            <family val="2"/>
          </rPr>
          <t>·begin planning the final celebration of the journey</t>
        </r>
      </text>
    </comment>
    <comment ref="C27" authorId="1" shapeId="0" xr:uid="{00000000-0006-0000-0600-00000A000000}">
      <text>
        <r>
          <rPr>
            <sz val="9"/>
            <color indexed="81"/>
            <rFont val="Tahoma"/>
            <family val="2"/>
          </rPr>
          <t>Find and then interview three successful women in your community about their dreams and how they have pursued and/or achieved them. (This will show you the path to a successful dream and how dreams get moved forward, even in small ways!)</t>
        </r>
      </text>
    </comment>
    <comment ref="C28" authorId="1" shapeId="0" xr:uid="{00000000-0006-0000-0600-00000B000000}">
      <text>
        <r>
          <rPr>
            <sz val="9"/>
            <color indexed="81"/>
            <rFont val="Tahoma"/>
            <family val="2"/>
          </rPr>
          <t>Identify a woman or girl (or a group of women and/or girls) who would benefit from your assistance in realizing a dream and who welcomes your assistance.</t>
        </r>
      </text>
    </comment>
    <comment ref="C29" authorId="1" shapeId="0" xr:uid="{00000000-0006-0000-0600-00000C000000}">
      <text>
        <r>
          <rPr>
            <sz val="9"/>
            <color indexed="81"/>
            <rFont val="Tahoma"/>
            <family val="2"/>
          </rPr>
          <t>Together you and the dreamer(s) draft a mission statement that clearly sets out the dream. Then you draw up the steps that will move the dream forward. Coming up with the correct steps will involve a little research! (A mission statement will give the dream vision and focus. Planning out the steps to the dream makes the dream tangible--if you get stuck or a step seems too big, return to the plan! You might have to step it out more, or you may have to change some steps altogether!)</t>
        </r>
      </text>
    </comment>
    <comment ref="C30" authorId="1" shapeId="0" xr:uid="{00000000-0006-0000-0600-00000D000000}">
      <text>
        <r>
          <rPr>
            <sz val="9"/>
            <color indexed="81"/>
            <rFont val="Tahoma"/>
            <family val="2"/>
          </rPr>
          <t>Help your dreamer(s) take a step forward in the dream plan, and gift the set of steps for the dream to her. (Taking a step forward will energize your dreamer(s) and start the momentum that will keep the dream progressing! When you are ready to gift the plan, consider making a ceremony of it, perhaps at the journey's closing celebration. The plan may serve as a symbolic remembrance of your collaboration on this dream!)</t>
        </r>
      </text>
    </comment>
    <comment ref="C43" authorId="0" shapeId="0" xr:uid="{05FF62D3-EAE7-429C-A525-7B128D091D3D}">
      <text>
        <r>
          <rPr>
            <sz val="9"/>
            <color indexed="81"/>
            <rFont val="Tahoma"/>
            <family val="2"/>
          </rPr>
          <t>make observations, collect data, and work with scientists to receive feedback on research.</t>
        </r>
      </text>
    </comment>
    <comment ref="C44" authorId="0" shapeId="0" xr:uid="{D8C7600D-F013-41DC-A1F5-24AF30298492}">
      <text>
        <r>
          <rPr>
            <sz val="9"/>
            <color indexed="81"/>
            <rFont val="Tahoma"/>
            <family val="2"/>
          </rPr>
          <t>citizen project from SciStarter</t>
        </r>
      </text>
    </comment>
    <comment ref="C45" authorId="0" shapeId="0" xr:uid="{EC69C7B2-BE1D-4343-82D1-6AC8D1F07FBE}">
      <text>
        <r>
          <rPr>
            <sz val="9"/>
            <color indexed="81"/>
            <rFont val="Tahoma"/>
            <family val="2"/>
          </rPr>
          <t>and plan a Take Action Project that helps others</t>
        </r>
      </text>
    </comment>
    <comment ref="C46" authorId="0" shapeId="0" xr:uid="{2CD23781-4A14-4603-8442-2FAB9C5F6F39}">
      <text>
        <r>
          <rPr>
            <sz val="9"/>
            <color indexed="81"/>
            <rFont val="Tahoma"/>
            <family val="2"/>
          </rPr>
          <t>Volunteer Toolkit for complete meeting plans and activity instructions</t>
        </r>
      </text>
    </comment>
    <comment ref="C54" authorId="0" shapeId="0" xr:uid="{C65B02AE-92BD-4931-AA79-CC83BF663E43}">
      <text>
        <r>
          <rPr>
            <sz val="9"/>
            <color indexed="81"/>
            <rFont val="Tahoma"/>
            <family val="2"/>
          </rPr>
          <t>thinking to solve problems.</t>
        </r>
      </text>
    </comment>
    <comment ref="C56" authorId="0" shapeId="0" xr:uid="{7F1AF3BA-AC8D-4AA6-81EF-C4E16EE246BA}">
      <text>
        <r>
          <rPr>
            <sz val="9"/>
            <color indexed="81"/>
            <rFont val="Tahoma"/>
            <family val="2"/>
          </rPr>
          <t>animal enrichment product</t>
        </r>
      </text>
    </comment>
    <comment ref="C65" authorId="0" shapeId="0" xr:uid="{0640119D-B7BA-4D6C-ADD1-4B37E21D0448}">
      <text>
        <r>
          <rPr>
            <sz val="9"/>
            <color indexed="81"/>
            <rFont val="Tahoma"/>
            <family val="2"/>
          </rPr>
          <t>computational thinking to solve problems.</t>
        </r>
      </text>
    </comment>
    <comment ref="C66" authorId="0" shapeId="0" xr:uid="{86AFEB5E-7F9C-4843-AB83-5BD8942FFEE8}">
      <text>
        <r>
          <rPr>
            <sz val="9"/>
            <color indexed="81"/>
            <rFont val="Tahoma"/>
            <family val="2"/>
          </rPr>
          <t>activities</t>
        </r>
      </text>
    </comment>
    <comment ref="C67" authorId="0" shapeId="0" xr:uid="{1A0819A9-672E-4F5F-A959-E744B3C730B5}">
      <text>
        <r>
          <rPr>
            <sz val="9"/>
            <color indexed="81"/>
            <rFont val="Tahoma"/>
            <family val="2"/>
          </rPr>
          <t>out of everyday objects to learn about binary</t>
        </r>
      </text>
    </comment>
    <comment ref="C68" authorId="0" shapeId="0" xr:uid="{0AD758A8-5C8D-4CC9-83CB-D1CC83633D95}">
      <text>
        <r>
          <rPr>
            <sz val="9"/>
            <color indexed="81"/>
            <rFont val="Tahoma"/>
            <family val="2"/>
          </rPr>
          <t>smallest playing card in a row of cards</t>
        </r>
      </text>
    </comment>
    <comment ref="C69" authorId="0" shapeId="0" xr:uid="{1615FE1F-9D78-44B3-AE77-D6C2256F25D2}">
      <text>
        <r>
          <rPr>
            <sz val="9"/>
            <color indexed="81"/>
            <rFont val="Tahoma"/>
            <family val="2"/>
          </rPr>
          <t>problem for others to explore user-centered design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7" authorId="0" shapeId="0" xr:uid="{00000000-0006-0000-0700-000001000000}">
      <text/>
    </comment>
    <comment ref="C8" authorId="0" shapeId="0" xr:uid="{00000000-0006-0000-0700-000002000000}">
      <text/>
    </comment>
    <comment ref="C9" authorId="0" shapeId="0" xr:uid="{00000000-0006-0000-0700-000003000000}">
      <text/>
    </comment>
    <comment ref="C10" authorId="0" shapeId="0" xr:uid="{00000000-0006-0000-0700-000004000000}">
      <text/>
    </comment>
    <comment ref="C11" authorId="0" shapeId="0" xr:uid="{00000000-0006-0000-0700-000005000000}">
      <text/>
    </comment>
    <comment ref="C12" authorId="0" shapeId="0" xr:uid="{00000000-0006-0000-0700-000006000000}">
      <text/>
    </comment>
    <comment ref="C13" authorId="0" shapeId="0" xr:uid="{00000000-0006-0000-0700-000007000000}">
      <text/>
    </comment>
    <comment ref="C14" authorId="0" shapeId="0" xr:uid="{00000000-0006-0000-0700-000008000000}">
      <text/>
    </comment>
    <comment ref="C15" authorId="0" shapeId="0" xr:uid="{00000000-0006-0000-0700-000009000000}">
      <text/>
    </comment>
    <comment ref="C16" authorId="0" shapeId="0" xr:uid="{00000000-0006-0000-0700-00000A000000}">
      <text/>
    </comment>
    <comment ref="C17" authorId="0" shapeId="0" xr:uid="{00000000-0006-0000-0700-00000B000000}">
      <text/>
    </comment>
    <comment ref="C18" authorId="0" shapeId="0" xr:uid="{00000000-0006-0000-0700-00000C000000}">
      <text/>
    </comment>
    <comment ref="C19" authorId="0" shapeId="0" xr:uid="{00000000-0006-0000-0700-00000D000000}">
      <text/>
    </comment>
    <comment ref="C20" authorId="0" shapeId="0" xr:uid="{00000000-0006-0000-0700-00000E000000}">
      <text/>
    </comment>
    <comment ref="C21" authorId="0" shapeId="0" xr:uid="{00000000-0006-0000-0700-00000F000000}">
      <text/>
    </comment>
    <comment ref="C22" authorId="0" shapeId="0" xr:uid="{00000000-0006-0000-0700-000010000000}">
      <text/>
    </comment>
    <comment ref="C23" authorId="0" shapeId="0" xr:uid="{00000000-0006-0000-0700-000011000000}">
      <text/>
    </comment>
    <comment ref="C24" authorId="0" shapeId="0" xr:uid="{00000000-0006-0000-0700-000012000000}">
      <text/>
    </comment>
    <comment ref="C25" authorId="0" shapeId="0" xr:uid="{00000000-0006-0000-0700-000013000000}">
      <text/>
    </comment>
    <comment ref="C26" authorId="0" shapeId="0" xr:uid="{00000000-0006-0000-0700-000014000000}">
      <text/>
    </comment>
    <comment ref="C30" authorId="0" shapeId="0" xr:uid="{00000000-0006-0000-0700-000015000000}">
      <text/>
    </comment>
    <comment ref="C31" authorId="0" shapeId="0" xr:uid="{00000000-0006-0000-0700-000016000000}">
      <text/>
    </comment>
    <comment ref="C32" authorId="0" shapeId="0" xr:uid="{00000000-0006-0000-0700-000017000000}">
      <text/>
    </comment>
    <comment ref="C33" authorId="0" shapeId="0" xr:uid="{00000000-0006-0000-0700-000018000000}">
      <text/>
    </comment>
    <comment ref="C34" authorId="0" shapeId="0" xr:uid="{00000000-0006-0000-0700-000019000000}">
      <text/>
    </comment>
    <comment ref="C35" authorId="0" shapeId="0" xr:uid="{00000000-0006-0000-0700-00001A000000}">
      <text/>
    </comment>
    <comment ref="C36" authorId="0" shapeId="0" xr:uid="{00000000-0006-0000-0700-00001B000000}">
      <text/>
    </comment>
    <comment ref="C37" authorId="0" shapeId="0" xr:uid="{00000000-0006-0000-0700-00001C000000}">
      <text/>
    </comment>
    <comment ref="C38" authorId="0" shapeId="0" xr:uid="{00000000-0006-0000-0700-00001D000000}">
      <text/>
    </comment>
    <comment ref="C39" authorId="0" shapeId="0" xr:uid="{00000000-0006-0000-0700-00001E000000}">
      <text/>
    </comment>
    <comment ref="C40" authorId="0" shapeId="0" xr:uid="{00000000-0006-0000-0700-00001F000000}">
      <text/>
    </comment>
    <comment ref="C41" authorId="0" shapeId="0" xr:uid="{00000000-0006-0000-0700-000020000000}">
      <text/>
    </comment>
    <comment ref="C42" authorId="0" shapeId="0" xr:uid="{00000000-0006-0000-0700-000021000000}">
      <text/>
    </comment>
    <comment ref="C43" authorId="0" shapeId="0" xr:uid="{00000000-0006-0000-0700-000022000000}">
      <text/>
    </comment>
    <comment ref="C44" authorId="0" shapeId="0" xr:uid="{00000000-0006-0000-0700-000023000000}">
      <text/>
    </comment>
    <comment ref="C45" authorId="0" shapeId="0" xr:uid="{00000000-0006-0000-0700-000024000000}">
      <text/>
    </comment>
    <comment ref="C46" authorId="0" shapeId="0" xr:uid="{00000000-0006-0000-0700-000025000000}">
      <text/>
    </comment>
    <comment ref="C47" authorId="0" shapeId="0" xr:uid="{00000000-0006-0000-0700-000026000000}">
      <text/>
    </comment>
    <comment ref="C48" authorId="0" shapeId="0" xr:uid="{00000000-0006-0000-0700-000027000000}">
      <text/>
    </comment>
    <comment ref="C49" authorId="0" shapeId="0" xr:uid="{00000000-0006-0000-0700-000028000000}">
      <text/>
    </comment>
    <comment ref="C53" authorId="0" shapeId="0" xr:uid="{00000000-0006-0000-0700-000029000000}">
      <text/>
    </comment>
    <comment ref="C54" authorId="0" shapeId="0" xr:uid="{00000000-0006-0000-0700-00002A000000}">
      <text/>
    </comment>
    <comment ref="C55" authorId="0" shapeId="0" xr:uid="{00000000-0006-0000-0700-00002B000000}">
      <text/>
    </comment>
    <comment ref="C56" authorId="0" shapeId="0" xr:uid="{00000000-0006-0000-0700-00002C000000}">
      <text/>
    </comment>
    <comment ref="C57" authorId="0" shapeId="0" xr:uid="{00000000-0006-0000-0700-00002D000000}">
      <text/>
    </comment>
    <comment ref="C58" authorId="0" shapeId="0" xr:uid="{00000000-0006-0000-0700-00002E000000}">
      <text/>
    </comment>
    <comment ref="C59" authorId="0" shapeId="0" xr:uid="{00000000-0006-0000-0700-00002F000000}">
      <text/>
    </comment>
    <comment ref="C60" authorId="0" shapeId="0" xr:uid="{00000000-0006-0000-0700-000030000000}">
      <text/>
    </comment>
    <comment ref="C61" authorId="0" shapeId="0" xr:uid="{00000000-0006-0000-0700-000031000000}">
      <text/>
    </comment>
    <comment ref="C62" authorId="0" shapeId="0" xr:uid="{00000000-0006-0000-0700-000032000000}">
      <text/>
    </comment>
    <comment ref="C63" authorId="0" shapeId="0" xr:uid="{00000000-0006-0000-0700-000033000000}">
      <text/>
    </comment>
    <comment ref="C64" authorId="0" shapeId="0" xr:uid="{00000000-0006-0000-0700-000034000000}">
      <text/>
    </comment>
    <comment ref="C65" authorId="0" shapeId="0" xr:uid="{00000000-0006-0000-0700-000035000000}">
      <text/>
    </comment>
    <comment ref="C66" authorId="0" shapeId="0" xr:uid="{00000000-0006-0000-0700-000036000000}">
      <text/>
    </comment>
    <comment ref="C67" authorId="0" shapeId="0" xr:uid="{00000000-0006-0000-0700-000037000000}">
      <text/>
    </comment>
    <comment ref="C68" authorId="0" shapeId="0" xr:uid="{00000000-0006-0000-0700-000038000000}">
      <text/>
    </comment>
    <comment ref="C69" authorId="0" shapeId="0" xr:uid="{00000000-0006-0000-0700-000039000000}">
      <text/>
    </comment>
    <comment ref="C70" authorId="0" shapeId="0" xr:uid="{00000000-0006-0000-0700-00003A000000}">
      <text/>
    </comment>
    <comment ref="C71" authorId="0" shapeId="0" xr:uid="{00000000-0006-0000-0700-00003B000000}">
      <text/>
    </comment>
    <comment ref="C72" authorId="0" shapeId="0" xr:uid="{00000000-0006-0000-0700-00003C000000}">
      <text/>
    </comment>
    <comment ref="C76" authorId="0" shapeId="0" xr:uid="{00000000-0006-0000-0700-00003D000000}">
      <text/>
    </comment>
    <comment ref="C77" authorId="0" shapeId="0" xr:uid="{00000000-0006-0000-0700-00003E000000}">
      <text/>
    </comment>
    <comment ref="C78" authorId="0" shapeId="0" xr:uid="{00000000-0006-0000-0700-00003F000000}">
      <text/>
    </comment>
    <comment ref="C79" authorId="0" shapeId="0" xr:uid="{00000000-0006-0000-0700-000040000000}">
      <text/>
    </comment>
    <comment ref="C80" authorId="0" shapeId="0" xr:uid="{00000000-0006-0000-0700-000041000000}">
      <text/>
    </comment>
    <comment ref="C81" authorId="0" shapeId="0" xr:uid="{00000000-0006-0000-0700-000042000000}">
      <text/>
    </comment>
    <comment ref="C82" authorId="0" shapeId="0" xr:uid="{00000000-0006-0000-0700-000043000000}">
      <text/>
    </comment>
    <comment ref="C83" authorId="0" shapeId="0" xr:uid="{00000000-0006-0000-0700-000044000000}">
      <text/>
    </comment>
    <comment ref="C84" authorId="0" shapeId="0" xr:uid="{00000000-0006-0000-0700-000045000000}">
      <text/>
    </comment>
    <comment ref="C85" authorId="0" shapeId="0" xr:uid="{00000000-0006-0000-0700-000046000000}">
      <text/>
    </comment>
    <comment ref="C86" authorId="0" shapeId="0" xr:uid="{00000000-0006-0000-0700-000047000000}">
      <text/>
    </comment>
    <comment ref="C87" authorId="0" shapeId="0" xr:uid="{00000000-0006-0000-0700-000048000000}">
      <text/>
    </comment>
    <comment ref="C88" authorId="0" shapeId="0" xr:uid="{00000000-0006-0000-0700-000049000000}">
      <text/>
    </comment>
    <comment ref="C89" authorId="0" shapeId="0" xr:uid="{00000000-0006-0000-0700-00004A000000}">
      <text/>
    </comment>
    <comment ref="C90" authorId="0" shapeId="0" xr:uid="{00000000-0006-0000-0700-00004B000000}">
      <text/>
    </comment>
    <comment ref="C91" authorId="0" shapeId="0" xr:uid="{00000000-0006-0000-0700-00004C000000}">
      <text/>
    </comment>
    <comment ref="C92" authorId="0" shapeId="0" xr:uid="{00000000-0006-0000-0700-00004D000000}">
      <text/>
    </comment>
    <comment ref="C93" authorId="0" shapeId="0" xr:uid="{00000000-0006-0000-0700-00004E000000}">
      <text/>
    </comment>
    <comment ref="C94" authorId="0" shapeId="0" xr:uid="{00000000-0006-0000-0700-00004F000000}">
      <text/>
    </comment>
    <comment ref="C95" authorId="0" shapeId="0" xr:uid="{00000000-0006-0000-0700-000050000000}">
      <text/>
    </comment>
    <comment ref="C99" authorId="0" shapeId="0" xr:uid="{00000000-0006-0000-0700-000051000000}">
      <text/>
    </comment>
    <comment ref="C100" authorId="0" shapeId="0" xr:uid="{00000000-0006-0000-0700-000052000000}">
      <text/>
    </comment>
    <comment ref="C101" authorId="0" shapeId="0" xr:uid="{00000000-0006-0000-0700-000053000000}">
      <text/>
    </comment>
    <comment ref="C102" authorId="0" shapeId="0" xr:uid="{00000000-0006-0000-0700-000054000000}">
      <text/>
    </comment>
    <comment ref="C103" authorId="0" shapeId="0" xr:uid="{00000000-0006-0000-0700-000055000000}">
      <text/>
    </comment>
    <comment ref="C104" authorId="0" shapeId="0" xr:uid="{00000000-0006-0000-0700-000056000000}">
      <text/>
    </comment>
    <comment ref="C105" authorId="0" shapeId="0" xr:uid="{00000000-0006-0000-0700-000057000000}">
      <text/>
    </comment>
    <comment ref="C106" authorId="0" shapeId="0" xr:uid="{00000000-0006-0000-0700-000058000000}">
      <text/>
    </comment>
    <comment ref="C107" authorId="0" shapeId="0" xr:uid="{00000000-0006-0000-0700-000059000000}">
      <text/>
    </comment>
    <comment ref="C108" authorId="0" shapeId="0" xr:uid="{00000000-0006-0000-0700-00005A000000}">
      <text/>
    </comment>
    <comment ref="C109" authorId="0" shapeId="0" xr:uid="{00000000-0006-0000-0700-00005B000000}">
      <text/>
    </comment>
    <comment ref="C110" authorId="0" shapeId="0" xr:uid="{00000000-0006-0000-0700-00005C000000}">
      <text/>
    </comment>
    <comment ref="C111" authorId="0" shapeId="0" xr:uid="{00000000-0006-0000-0700-00005D000000}">
      <text/>
    </comment>
    <comment ref="C112" authorId="0" shapeId="0" xr:uid="{00000000-0006-0000-0700-00005E000000}">
      <text/>
    </comment>
    <comment ref="C113" authorId="0" shapeId="0" xr:uid="{00000000-0006-0000-0700-00005F000000}">
      <text/>
    </comment>
    <comment ref="C114" authorId="0" shapeId="0" xr:uid="{00000000-0006-0000-0700-000060000000}">
      <text/>
    </comment>
    <comment ref="C115" authorId="0" shapeId="0" xr:uid="{00000000-0006-0000-0700-000061000000}">
      <text/>
    </comment>
    <comment ref="C116" authorId="0" shapeId="0" xr:uid="{00000000-0006-0000-0700-000062000000}">
      <text/>
    </comment>
    <comment ref="C117" authorId="0" shapeId="0" xr:uid="{00000000-0006-0000-0700-000063000000}">
      <text/>
    </comment>
    <comment ref="C118" authorId="0" shapeId="0" xr:uid="{00000000-0006-0000-0700-000064000000}">
      <text/>
    </comment>
    <comment ref="C122" authorId="0" shapeId="0" xr:uid="{37D61DC0-8A22-4038-B6DD-E0EAF664E374}">
      <text/>
    </comment>
    <comment ref="C123" authorId="0" shapeId="0" xr:uid="{B4961DD6-DC88-402F-BCF9-854B1B827D84}">
      <text/>
    </comment>
    <comment ref="C124" authorId="0" shapeId="0" xr:uid="{856F800D-1281-4F1D-9FD2-591CDA7D8A4E}">
      <text/>
    </comment>
    <comment ref="C125" authorId="0" shapeId="0" xr:uid="{147BB12C-72B5-4C0E-99C3-E72C16B3BDAC}">
      <text/>
    </comment>
    <comment ref="C126" authorId="0" shapeId="0" xr:uid="{C869522F-6A90-4DC3-AD0B-38B35ACD8107}">
      <text/>
    </comment>
    <comment ref="C127" authorId="0" shapeId="0" xr:uid="{A98D7E65-DD48-4ACA-8B0B-29B8AD08D6FD}">
      <text/>
    </comment>
    <comment ref="C128" authorId="0" shapeId="0" xr:uid="{FAE171FA-3C77-4553-BE40-9C5F0C0C0B26}">
      <text/>
    </comment>
    <comment ref="C129" authorId="0" shapeId="0" xr:uid="{19055771-406F-4A44-A611-A08C71321F17}">
      <text/>
    </comment>
    <comment ref="C130" authorId="0" shapeId="0" xr:uid="{B9E80808-B74F-4520-B2D7-79A2EFB27634}">
      <text/>
    </comment>
    <comment ref="C131" authorId="0" shapeId="0" xr:uid="{4053CF27-5BFA-4A56-8206-E9D842AC3B06}">
      <text/>
    </comment>
    <comment ref="C132" authorId="0" shapeId="0" xr:uid="{74707E4E-EEFD-43E2-8D52-F6A9CA150A0C}">
      <text/>
    </comment>
    <comment ref="C133" authorId="0" shapeId="0" xr:uid="{FC46C446-F019-4D9F-8311-0D14A021E4FD}">
      <text/>
    </comment>
    <comment ref="C134" authorId="0" shapeId="0" xr:uid="{35AC1A2E-E397-4CD4-9C9B-1E6F8027FFD8}">
      <text/>
    </comment>
    <comment ref="C135" authorId="0" shapeId="0" xr:uid="{5507855C-692E-4E65-A3E7-28791FE0CBA0}">
      <text/>
    </comment>
    <comment ref="C136" authorId="0" shapeId="0" xr:uid="{991C9C0A-787F-43E8-8AB8-47EC110B6433}">
      <text/>
    </comment>
    <comment ref="C137" authorId="0" shapeId="0" xr:uid="{435BCF12-1A8D-4A70-9F9F-C54AEF8A9C13}">
      <text/>
    </comment>
    <comment ref="C138" authorId="0" shapeId="0" xr:uid="{48D1FF9B-6C8F-482D-8D10-35C1DD40643A}">
      <text/>
    </comment>
    <comment ref="C139" authorId="0" shapeId="0" xr:uid="{77303340-E34C-49AA-9C0F-8A79E15CFA98}">
      <text/>
    </comment>
    <comment ref="C140" authorId="0" shapeId="0" xr:uid="{DAED60C6-9D0E-42DB-959E-C8B35991B9C6}">
      <text/>
    </comment>
    <comment ref="C141" authorId="0" shapeId="0" xr:uid="{2372485F-8894-46DC-A05F-A3F46148165A}">
      <text/>
    </comment>
    <comment ref="C145" authorId="0" shapeId="0" xr:uid="{AF695B9E-ABE3-4191-BDDC-0F03AB109EF3}">
      <text/>
    </comment>
    <comment ref="C146" authorId="0" shapeId="0" xr:uid="{B97B0513-8D08-4E35-A537-07382B8F2C5F}">
      <text/>
    </comment>
    <comment ref="C147" authorId="0" shapeId="0" xr:uid="{A2DD8509-F26B-43FD-B944-DB2A495C7F40}">
      <text/>
    </comment>
    <comment ref="C148" authorId="0" shapeId="0" xr:uid="{68CFEEA0-ADD1-4208-978B-BD97220C264A}">
      <text/>
    </comment>
    <comment ref="C149" authorId="0" shapeId="0" xr:uid="{D5A1DBCE-D879-4D48-A41E-BBD6D63FF6F6}">
      <text/>
    </comment>
    <comment ref="C150" authorId="0" shapeId="0" xr:uid="{2603AEC7-22C4-49F6-957C-A0B8727523D2}">
      <text/>
    </comment>
    <comment ref="C151" authorId="0" shapeId="0" xr:uid="{DFB6B7FA-A9DE-455A-A433-1EC4CE89ED2C}">
      <text/>
    </comment>
    <comment ref="C152" authorId="0" shapeId="0" xr:uid="{DA113F3C-D900-4041-9221-064A23D2BFC6}">
      <text/>
    </comment>
    <comment ref="C153" authorId="0" shapeId="0" xr:uid="{20FDB8B5-ADF5-4B0C-805C-BF61F7D32939}">
      <text/>
    </comment>
    <comment ref="C154" authorId="0" shapeId="0" xr:uid="{91626C60-88ED-427C-A93D-DC371EC41B56}">
      <text/>
    </comment>
    <comment ref="C155" authorId="0" shapeId="0" xr:uid="{710C16D7-6420-41E6-8DDA-0A976A7858C3}">
      <text/>
    </comment>
    <comment ref="C156" authorId="0" shapeId="0" xr:uid="{89B99788-E555-4EAC-8072-3A78185DEAB7}">
      <text/>
    </comment>
    <comment ref="C157" authorId="0" shapeId="0" xr:uid="{A79549B0-52EC-4F1A-8635-F5B45CB2CD1F}">
      <text/>
    </comment>
    <comment ref="C158" authorId="0" shapeId="0" xr:uid="{37353BEF-E4F9-45BC-B9DB-870EEF48C314}">
      <text/>
    </comment>
    <comment ref="C159" authorId="0" shapeId="0" xr:uid="{04C129F5-D032-4AF6-86C8-E2286D5B9DF3}">
      <text/>
    </comment>
    <comment ref="C160" authorId="0" shapeId="0" xr:uid="{51A177CF-2ECD-4DA5-8C82-778EEA9CBB0F}">
      <text/>
    </comment>
    <comment ref="C161" authorId="0" shapeId="0" xr:uid="{6D65A403-B58D-4192-8DE1-5D80763B543A}">
      <text/>
    </comment>
    <comment ref="C162" authorId="0" shapeId="0" xr:uid="{51AE046A-30AF-4604-8223-2CC04A385EAB}">
      <text/>
    </comment>
    <comment ref="C163" authorId="0" shapeId="0" xr:uid="{BD69CC24-FDED-4DB8-91A2-04D668967B74}">
      <text/>
    </comment>
    <comment ref="C164" authorId="0" shapeId="0" xr:uid="{89A95691-ACFD-4822-98F0-0A5E3B329984}">
      <text/>
    </comment>
    <comment ref="C168" authorId="0" shapeId="0" xr:uid="{0B1A54FE-AEA9-441D-82FD-043240F5E52D}">
      <text/>
    </comment>
    <comment ref="C169" authorId="0" shapeId="0" xr:uid="{020C514D-2FAB-45DE-87BD-65A610BCD14D}">
      <text/>
    </comment>
    <comment ref="C170" authorId="0" shapeId="0" xr:uid="{45978A19-E77C-4990-AF85-459426254560}">
      <text/>
    </comment>
    <comment ref="C171" authorId="0" shapeId="0" xr:uid="{3DBA31A1-F889-44FC-92E0-AAA36BE10A0D}">
      <text/>
    </comment>
    <comment ref="C172" authorId="0" shapeId="0" xr:uid="{CD7F145D-4A4C-4457-A145-5D1A62346C43}">
      <text/>
    </comment>
    <comment ref="C173" authorId="0" shapeId="0" xr:uid="{F98D5074-FB8C-4520-86F2-C503EE39E770}">
      <text/>
    </comment>
    <comment ref="C174" authorId="0" shapeId="0" xr:uid="{BC9C8C6A-3976-42B9-B021-CBADB4C39E61}">
      <text/>
    </comment>
    <comment ref="C175" authorId="0" shapeId="0" xr:uid="{081893F5-433B-4026-A160-342A56C49FFC}">
      <text/>
    </comment>
    <comment ref="C176" authorId="0" shapeId="0" xr:uid="{C2BFD356-77E8-4C1A-8CD0-70FE6EA5D599}">
      <text/>
    </comment>
    <comment ref="C177" authorId="0" shapeId="0" xr:uid="{BB0F6801-86C2-4979-8428-396C36AB5856}">
      <text/>
    </comment>
    <comment ref="C178" authorId="0" shapeId="0" xr:uid="{C5E1E6FA-09E0-4DB6-A296-4C4D7D9C74C6}">
      <text/>
    </comment>
    <comment ref="C179" authorId="0" shapeId="0" xr:uid="{6CF5B40E-7A7B-4224-B27C-DCCF5D9205EA}">
      <text/>
    </comment>
    <comment ref="C180" authorId="0" shapeId="0" xr:uid="{4D426934-70CA-41EF-B7AE-D67D53AA7763}">
      <text/>
    </comment>
    <comment ref="C181" authorId="0" shapeId="0" xr:uid="{41273064-A2C2-4182-9E56-C2C788647729}">
      <text/>
    </comment>
    <comment ref="C182" authorId="0" shapeId="0" xr:uid="{296D5671-32F8-4937-A2FE-72FB30043269}">
      <text/>
    </comment>
    <comment ref="C183" authorId="0" shapeId="0" xr:uid="{8540ACF7-0A3E-4ED3-BD84-CC6458933FB3}">
      <text/>
    </comment>
    <comment ref="C184" authorId="0" shapeId="0" xr:uid="{A01413C6-85F9-4529-897D-BEBE1DF02213}">
      <text/>
    </comment>
    <comment ref="C185" authorId="0" shapeId="0" xr:uid="{097814CF-C95E-4124-97E7-8A120AC6D697}">
      <text/>
    </comment>
    <comment ref="C186" authorId="0" shapeId="0" xr:uid="{2562723E-095C-4169-9EAA-D392B139B6CC}">
      <text/>
    </comment>
    <comment ref="C187" authorId="0" shapeId="0" xr:uid="{A353B6DB-BECF-4ABA-940A-2F95F4F559DF}">
      <text/>
    </comment>
    <comment ref="C191" authorId="0" shapeId="0" xr:uid="{02247641-8A94-49C0-91BC-66A94D59C344}">
      <text/>
    </comment>
    <comment ref="C192" authorId="0" shapeId="0" xr:uid="{6C91913F-BDAC-4341-809C-EC3142118B7E}">
      <text/>
    </comment>
    <comment ref="C193" authorId="0" shapeId="0" xr:uid="{3DD9E10F-06C8-42C6-9A4C-84967FD951E8}">
      <text/>
    </comment>
    <comment ref="C194" authorId="0" shapeId="0" xr:uid="{A350EC55-1E68-44DF-9749-EE630CB2B7CD}">
      <text/>
    </comment>
    <comment ref="C195" authorId="0" shapeId="0" xr:uid="{117B1A95-87F5-48B1-9DCC-FB0ABEBD5EAC}">
      <text/>
    </comment>
    <comment ref="C196" authorId="0" shapeId="0" xr:uid="{E4B2D8A1-0AC4-4ECF-A5EE-9B28BF621706}">
      <text/>
    </comment>
    <comment ref="C197" authorId="0" shapeId="0" xr:uid="{78030378-AA09-42CC-80F9-6515352ED800}">
      <text/>
    </comment>
    <comment ref="C198" authorId="0" shapeId="0" xr:uid="{175B8242-741C-4A19-B43C-067CF31C6918}">
      <text/>
    </comment>
    <comment ref="C199" authorId="0" shapeId="0" xr:uid="{1D703D96-7F9A-4D68-969E-945719996478}">
      <text/>
    </comment>
    <comment ref="C200" authorId="0" shapeId="0" xr:uid="{5DC71F9A-4E90-492C-8063-5BA50A29FA2B}">
      <text/>
    </comment>
    <comment ref="C201" authorId="0" shapeId="0" xr:uid="{D5580F6A-ED4B-4653-82DF-2A085DC57BCF}">
      <text/>
    </comment>
    <comment ref="C202" authorId="0" shapeId="0" xr:uid="{501C46B9-1430-425D-BA4A-FF69ED015F78}">
      <text/>
    </comment>
    <comment ref="C203" authorId="0" shapeId="0" xr:uid="{13890EB1-B0B0-42FC-8862-9BDD3094C851}">
      <text/>
    </comment>
    <comment ref="C204" authorId="0" shapeId="0" xr:uid="{9794214C-4317-46BC-8563-EA1AF63E4F76}">
      <text/>
    </comment>
    <comment ref="C205" authorId="0" shapeId="0" xr:uid="{C7BA9C0B-25BD-4CBB-96A9-97F5BD0F8C03}">
      <text/>
    </comment>
    <comment ref="C206" authorId="0" shapeId="0" xr:uid="{03DC3B0A-DB8D-4FC1-A61B-82987823A06F}">
      <text/>
    </comment>
    <comment ref="C207" authorId="0" shapeId="0" xr:uid="{67FC7FCE-A7EC-4638-A859-B85EAF8F44F5}">
      <text/>
    </comment>
    <comment ref="C208" authorId="0" shapeId="0" xr:uid="{A4BB3606-C0BC-4A9E-A875-E2ADC4EAC419}">
      <text/>
    </comment>
    <comment ref="C209" authorId="0" shapeId="0" xr:uid="{69DD571E-1D01-4E82-92ED-27B2E98B2504}">
      <text/>
    </comment>
    <comment ref="C210" authorId="0" shapeId="0" xr:uid="{635F235A-93A7-4327-B433-C222369502C1}">
      <text/>
    </comment>
    <comment ref="C214" authorId="0" shapeId="0" xr:uid="{2E27CAAD-FCFB-4E1B-9A4F-DCCD874B05ED}">
      <text/>
    </comment>
    <comment ref="C215" authorId="0" shapeId="0" xr:uid="{A6B5F0D5-4F1B-4CC1-B956-D119018834E5}">
      <text/>
    </comment>
    <comment ref="C216" authorId="0" shapeId="0" xr:uid="{DC44AB9D-2191-4F78-83FB-0A2DD766447C}">
      <text/>
    </comment>
    <comment ref="C217" authorId="0" shapeId="0" xr:uid="{A608FFB4-8448-41B8-8F65-1E6008218865}">
      <text/>
    </comment>
    <comment ref="C218" authorId="0" shapeId="0" xr:uid="{E1B95E45-18C2-436B-A770-857A937B52C2}">
      <text/>
    </comment>
    <comment ref="C219" authorId="0" shapeId="0" xr:uid="{66838473-7F8D-47B3-847F-1391117CF5FE}">
      <text/>
    </comment>
    <comment ref="C220" authorId="0" shapeId="0" xr:uid="{56CE6F48-7DBD-4DD9-A996-DDE3934C5803}">
      <text/>
    </comment>
    <comment ref="C221" authorId="0" shapeId="0" xr:uid="{9E0A512A-6F1D-4254-B1BE-49344B5E5E66}">
      <text/>
    </comment>
    <comment ref="C222" authorId="0" shapeId="0" xr:uid="{60B8E75D-FF5A-4641-9855-C81A00A8F506}">
      <text/>
    </comment>
    <comment ref="C223" authorId="0" shapeId="0" xr:uid="{0E7324BB-E360-4AD0-888B-97EF027DEE23}">
      <text/>
    </comment>
    <comment ref="C224" authorId="0" shapeId="0" xr:uid="{17232D06-EEF5-47DD-AB07-F79D6266D520}">
      <text/>
    </comment>
    <comment ref="C225" authorId="0" shapeId="0" xr:uid="{CCA3C05B-784B-4E15-9D90-FF32F666D0EA}">
      <text/>
    </comment>
    <comment ref="C226" authorId="0" shapeId="0" xr:uid="{196C43AA-A202-4C9E-8072-811B5418CDEE}">
      <text/>
    </comment>
    <comment ref="C227" authorId="0" shapeId="0" xr:uid="{3A808508-B6BC-4572-BE3D-16F67E75966B}">
      <text/>
    </comment>
    <comment ref="C228" authorId="0" shapeId="0" xr:uid="{2F25BBC3-76A2-44B8-B294-13272F6283BF}">
      <text/>
    </comment>
    <comment ref="C229" authorId="0" shapeId="0" xr:uid="{DFB0BCFA-C5ED-4CD1-9A4A-2748EAF90179}">
      <text/>
    </comment>
    <comment ref="C230" authorId="0" shapeId="0" xr:uid="{1725EE63-3519-465C-93C1-E7620FDF9F2E}">
      <text/>
    </comment>
    <comment ref="C231" authorId="0" shapeId="0" xr:uid="{FDA22288-73F1-4C9A-9C84-88C656A64F2B}">
      <text/>
    </comment>
    <comment ref="C232" authorId="0" shapeId="0" xr:uid="{06A41F97-7FC2-413B-865C-A6FEE4909AC6}">
      <text/>
    </comment>
    <comment ref="C233" authorId="0" shapeId="0" xr:uid="{B59634BC-A965-4634-9D4C-AFF51DB7FE73}">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Audra</author>
    <author>Julie Moen</author>
    <author>Audra Edmunds</author>
    <author>Frank Steele</author>
  </authors>
  <commentList>
    <comment ref="C6" authorId="0" shapeId="0" xr:uid="{6BAC4D75-61B6-47BF-AB9C-1DD6D89EB193}">
      <text>
        <r>
          <rPr>
            <b/>
            <sz val="9"/>
            <color indexed="81"/>
            <rFont val="Tahoma"/>
            <family val="2"/>
          </rPr>
          <t>Get information.</t>
        </r>
        <r>
          <rPr>
            <sz val="9"/>
            <color indexed="81"/>
            <rFont val="Tahoma"/>
            <family val="2"/>
          </rPr>
          <t xml:space="preserve"> First set your sales goals using your past goals and achievements for reference. Then set a learning goal—a new skill you want to gain or something you want to learn as you run your cookie business. Share your goals with your family and identify how they can best support you.
</t>
        </r>
      </text>
    </comment>
    <comment ref="C7" authorId="0" shapeId="0" xr:uid="{04E14BF5-AA0C-4877-96F0-1D9441B88ECE}">
      <text>
        <r>
          <rPr>
            <b/>
            <sz val="9"/>
            <color indexed="81"/>
            <rFont val="Tahoma"/>
            <family val="2"/>
          </rPr>
          <t>Find a mentor</t>
        </r>
        <r>
          <rPr>
            <sz val="9"/>
            <color indexed="81"/>
            <rFont val="Tahoma"/>
            <family val="2"/>
          </rPr>
          <t xml:space="preserve">. All along your cookie business journey, you’ve asked your family and friends for help, but now is the time to go beyond and find the right mentor to take you to the next level and achieve your learning goal. Ask your family to think of ways to find the right mentor. Use the Maximizing Mentorship: A Girl Scouts Guide found at </t>
        </r>
        <r>
          <rPr>
            <b/>
            <sz val="9"/>
            <color indexed="81"/>
            <rFont val="Tahoma"/>
            <family val="2"/>
          </rPr>
          <t>girlscouts.org/mentor</t>
        </r>
        <r>
          <rPr>
            <sz val="9"/>
            <color indexed="81"/>
            <rFont val="Tahoma"/>
            <family val="2"/>
          </rPr>
          <t xml:space="preserve"> to learn how to take charge of your experience while being safe.</t>
        </r>
      </text>
    </comment>
    <comment ref="C8" authorId="0" shapeId="0" xr:uid="{DE859AF9-376F-422D-9104-2A6A9D72C2D7}">
      <text>
        <r>
          <rPr>
            <b/>
            <sz val="9"/>
            <color indexed="81"/>
            <rFont val="Tahoma"/>
            <family val="2"/>
          </rPr>
          <t>Make your personal financial plan.</t>
        </r>
        <r>
          <rPr>
            <sz val="9"/>
            <color indexed="81"/>
            <rFont val="Tahoma"/>
            <family val="2"/>
          </rPr>
          <t xml:space="preserve"> By running your own cookie business you’ve learned how to set financial goals and reach them. Now it’s time to put that learning into action. Earn the On My Own or Good Credit badge to enhance your money management skills. Share your plan and knowledge with your family and ask them for feedback. Do they think your plan is realistic? What’s good and what might be improved?</t>
        </r>
      </text>
    </comment>
    <comment ref="C9" authorId="0" shapeId="0" xr:uid="{D0281A73-B8B6-49AC-A46D-153F3CDB50FF}">
      <text>
        <r>
          <rPr>
            <b/>
            <sz val="9"/>
            <color indexed="81"/>
            <rFont val="Tahoma"/>
            <family val="2"/>
          </rPr>
          <t>Be a sister to every Girl Scout.</t>
        </r>
        <r>
          <rPr>
            <sz val="9"/>
            <color indexed="81"/>
            <rFont val="Tahoma"/>
            <family val="2"/>
          </rPr>
          <t xml:space="preserve"> Ask your family how they’ve seen you grow by participating in the Girl Scout Cookie Program, then make a list of their responses. Use this list to create a presentation, activity, or video to
share with younger Girl Scouts to inspire them as they run their own cookie businesses. Part of developing people skills is sharing your learning with others and becoming a mentor yourself!</t>
        </r>
      </text>
    </comment>
    <comment ref="C10" authorId="0" shapeId="0" xr:uid="{1B9730E7-8E22-4789-A02D-BE7A9C966001}">
      <text>
        <r>
          <rPr>
            <b/>
            <sz val="9"/>
            <color indexed="81"/>
            <rFont val="Tahoma"/>
            <family val="2"/>
          </rPr>
          <t>Translate your experience.</t>
        </r>
        <r>
          <rPr>
            <sz val="9"/>
            <color indexed="81"/>
            <rFont val="Tahoma"/>
            <family val="2"/>
          </rPr>
          <t xml:space="preserve"> Business ethics are a set of moral principles that guide the way a business behaves. Talk with your family about a large company or organization that you support or use frequently. What does it seem to already know or think about its business
ethics, if anything? After your conversation, do an online search to learn more about the company’s business ethics and principles. How do you feel about its ethics, and how do they relate to or differ from the Girl Scout Promise and Law? Which business ethics will you carry from your Girl Scout Cookie business into your future?</t>
        </r>
      </text>
    </comment>
    <comment ref="C13" authorId="0" shapeId="0" xr:uid="{281E70C7-CB15-4FDF-B6E2-D3C54A0DB968}">
      <text>
        <r>
          <rPr>
            <b/>
            <sz val="9"/>
            <color indexed="81"/>
            <rFont val="Tahoma"/>
            <family val="2"/>
          </rPr>
          <t>Get information.</t>
        </r>
        <r>
          <rPr>
            <sz val="9"/>
            <color indexed="81"/>
            <rFont val="Tahoma"/>
            <family val="2"/>
          </rPr>
          <t xml:space="preserve"> First set your sales goals using your past goals and achievements for reference. Then set a learning goal—a new skill you want to gain or something you want to learn as you run your cookie business. Share your goals with your family and identify how they can best support you.
</t>
        </r>
      </text>
    </comment>
    <comment ref="C14" authorId="0" shapeId="0" xr:uid="{246D43EA-35D0-4D82-9C49-EFEA99AAB55E}">
      <text>
        <r>
          <rPr>
            <b/>
            <sz val="9"/>
            <color indexed="81"/>
            <rFont val="Tahoma"/>
            <family val="2"/>
          </rPr>
          <t>Find a mentor</t>
        </r>
        <r>
          <rPr>
            <sz val="9"/>
            <color indexed="81"/>
            <rFont val="Tahoma"/>
            <family val="2"/>
          </rPr>
          <t xml:space="preserve">. All along your cookie business journey, you’ve asked your family and friends for help, but now is the time to go beyond and find the right mentor to take you to the next level and achieve your learning goal. Ask your family to think of ways to find the right mentor. Use the Maximizing Mentorship: A Girl Scouts Guide found at </t>
        </r>
        <r>
          <rPr>
            <b/>
            <sz val="9"/>
            <color indexed="81"/>
            <rFont val="Tahoma"/>
            <family val="2"/>
          </rPr>
          <t>girlscouts.org/mentor</t>
        </r>
        <r>
          <rPr>
            <sz val="9"/>
            <color indexed="81"/>
            <rFont val="Tahoma"/>
            <family val="2"/>
          </rPr>
          <t xml:space="preserve"> to learn how to take charge of your experience while being safe.</t>
        </r>
      </text>
    </comment>
    <comment ref="C15" authorId="0" shapeId="0" xr:uid="{D10B8322-7B48-418B-B271-AB832E2F3972}">
      <text>
        <r>
          <rPr>
            <b/>
            <sz val="9"/>
            <color indexed="81"/>
            <rFont val="Tahoma"/>
            <family val="2"/>
          </rPr>
          <t>Make your personal financial plan.</t>
        </r>
        <r>
          <rPr>
            <sz val="9"/>
            <color indexed="81"/>
            <rFont val="Tahoma"/>
            <family val="2"/>
          </rPr>
          <t xml:space="preserve"> By running your own cookie business you’ve learned how to set financial goals and reach them. Now it’s time to put that learning into action. Earn the On My Own or Good Credit badge to enhance your money management skills. Share your plan and knowledge with your family and ask them for feedback. Do they think your plan is realistic? What’s good and what might be improved?</t>
        </r>
      </text>
    </comment>
    <comment ref="C16" authorId="0" shapeId="0" xr:uid="{FE5EB5B3-EFC7-435D-831C-5C8F91F9D929}">
      <text>
        <r>
          <rPr>
            <b/>
            <sz val="9"/>
            <color indexed="81"/>
            <rFont val="Tahoma"/>
            <family val="2"/>
          </rPr>
          <t>Be a sister to every Girl Scout.</t>
        </r>
        <r>
          <rPr>
            <sz val="9"/>
            <color indexed="81"/>
            <rFont val="Tahoma"/>
            <family val="2"/>
          </rPr>
          <t xml:space="preserve"> Ask your family how they’ve seen you grow by participating in the Girl Scout Cookie Program, then make a list of their responses. Use this list to create a presentation, activity, or video to
share with younger Girl Scouts to inspire them as they run their own cookie businesses. Part of developing people skills is sharing your learning with others and becoming a mentor yourself!</t>
        </r>
      </text>
    </comment>
    <comment ref="C17" authorId="0" shapeId="0" xr:uid="{E8792C88-7116-42DF-A79A-3BAB9CA9CA03}">
      <text>
        <r>
          <rPr>
            <b/>
            <sz val="9"/>
            <color indexed="81"/>
            <rFont val="Tahoma"/>
            <family val="2"/>
          </rPr>
          <t>Translate your experience.</t>
        </r>
        <r>
          <rPr>
            <sz val="9"/>
            <color indexed="81"/>
            <rFont val="Tahoma"/>
            <family val="2"/>
          </rPr>
          <t xml:space="preserve"> Business ethics are a set of moral principles that guide the way a business behaves. Talk with your family about a large company or organization that you support or use frequently. What does it seem to already know or think about its business
ethics, if anything? After your conversation, do an online search to learn more about the company’s business ethics and principles. How do you feel about its ethics, and how do they relate to or differ from the Girl Scout Promise and Law? Which business ethics will you carry from your Girl Scout Cookie business into your future?</t>
        </r>
      </text>
    </comment>
    <comment ref="C20" authorId="0" shapeId="0" xr:uid="{B30B3B4A-EC9E-4A50-B46F-20317DB87E41}">
      <text>
        <r>
          <rPr>
            <sz val="9"/>
            <color indexed="81"/>
            <rFont val="Tahoma"/>
            <family val="2"/>
          </rPr>
          <t>Find a story, song, or poem from your faith with the same ideas. Talk with your family or friends about what the Law and the story, song, or poem have in common.</t>
        </r>
      </text>
    </comment>
    <comment ref="C21" authorId="0" shapeId="0" xr:uid="{BB9E2692-FF80-4BA7-AD02-6F3E051AA1ED}">
      <text>
        <r>
          <rPr>
            <sz val="9"/>
            <color indexed="81"/>
            <rFont val="Tahoma"/>
            <family val="2"/>
          </rPr>
          <t>Find a woman in your own or another faith community. Ask her how she tries to use that line of the Law in her life.</t>
        </r>
      </text>
    </comment>
    <comment ref="C22" authorId="0" shapeId="0" xr:uid="{81D29D78-DE6F-4185-8A18-C21B26FB8D56}">
      <text>
        <r>
          <rPr>
            <sz val="9"/>
            <color indexed="81"/>
            <rFont val="Tahoma"/>
            <family val="2"/>
          </rPr>
          <t>by women that fit with that line of the Girl Scout Law. Put them where you can see them every day!</t>
        </r>
      </text>
    </comment>
    <comment ref="C23" authorId="0" shapeId="0" xr:uid="{66574E2B-9900-40B9-BC12-E89485004196}">
      <text>
        <r>
          <rPr>
            <sz val="9"/>
            <color indexed="81"/>
            <rFont val="Tahoma"/>
            <family val="2"/>
          </rPr>
          <t>of what you've learned. It might be a drawing, painting, or poster. You could also make up a story or a skit.</t>
        </r>
      </text>
    </comment>
    <comment ref="C24" authorId="0" shapeId="0" xr:uid="{2247E675-F23A-427B-B9C2-B29010611E33}">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27" authorId="0" shapeId="0" xr:uid="{AF46E22D-D7A2-4E23-BDEE-EAF3A9976750}">
      <text>
        <r>
          <rPr>
            <sz val="9"/>
            <color indexed="81"/>
            <rFont val="Tahoma"/>
            <family val="2"/>
          </rPr>
          <t>Find a story, song, or poem from your faith with the same ideas. Talk with your family or friends about what the Law and the story, song, or poem have in common.</t>
        </r>
      </text>
    </comment>
    <comment ref="C28" authorId="0" shapeId="0" xr:uid="{D1F604F0-3865-42C8-AA75-937C1F4FE033}">
      <text>
        <r>
          <rPr>
            <sz val="9"/>
            <color indexed="81"/>
            <rFont val="Tahoma"/>
            <family val="2"/>
          </rPr>
          <t>Find a woman in your own or another faith community. Ask her how she tries to use that line of the Law in her life.</t>
        </r>
      </text>
    </comment>
    <comment ref="C29" authorId="0" shapeId="0" xr:uid="{6DC38862-3BD0-4171-8220-5BC9721EBCA9}">
      <text>
        <r>
          <rPr>
            <sz val="9"/>
            <color indexed="81"/>
            <rFont val="Tahoma"/>
            <family val="2"/>
          </rPr>
          <t>by women that fit with that line of the Girl Scout Law. Put them where you can see them every day!</t>
        </r>
      </text>
    </comment>
    <comment ref="C30" authorId="0" shapeId="0" xr:uid="{A4544C46-CBBF-4DE7-8DEF-195BA288B676}">
      <text>
        <r>
          <rPr>
            <sz val="9"/>
            <color indexed="81"/>
            <rFont val="Tahoma"/>
            <family val="2"/>
          </rPr>
          <t>of what you've learned. It might be a drawing, painting, or poster. You could also make up a story or a skit.</t>
        </r>
      </text>
    </comment>
    <comment ref="C31" authorId="0" shapeId="0" xr:uid="{332EF364-82CD-42AB-8177-5B58E1C645F5}">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35" authorId="1" shapeId="0" xr:uid="{306C2D5F-62DC-419B-AA35-353BF4DE96E5}">
      <text>
        <r>
          <rPr>
            <sz val="9"/>
            <color indexed="81"/>
            <rFont val="Tahoma"/>
            <family val="2"/>
          </rPr>
          <t>When you earn the Ambassador Community Service bar, you are making a difference in your community - and practicing the values of the Girl Scout Promise and Law. It's also a great way to get involved with a  cause youc are about.
To earn the bar, first choose an organization you'd like to volunteer with. The organization will need to agree to give you instructions about the work you'll be doing. Your council needs to approve your service, so check with it before you begin. Once you've chosen your organization, complete at least 20 hours of service to earn the bar.</t>
        </r>
      </text>
    </comment>
    <comment ref="C38" authorId="1" shapeId="0" xr:uid="{00000000-0006-0000-0800-000003000000}">
      <text>
        <r>
          <rPr>
            <sz val="9"/>
            <color indexed="81"/>
            <rFont val="Tahoma"/>
            <family val="2"/>
          </rPr>
          <t>If you choose to volunteer at least 20 hours to the Girl Scout organization, you can receive the Ambassador Service to Girl Scouting bar. For example, you might volunteer your time at a special event for younger girls, be an office assistant for your council or service unit, or help with special events.</t>
        </r>
      </text>
    </comment>
    <comment ref="B39" authorId="0" shapeId="0" xr:uid="{F199F21C-3EBD-4F73-8194-FC8C8AD16888}">
      <text>
        <r>
          <rPr>
            <sz val="9"/>
            <color indexed="81"/>
            <rFont val="Tahoma"/>
            <family val="2"/>
          </rPr>
          <t>Mentor younger girls in a camp setting as you build skills toward becoming a camp counselor. To earn this award, complete these steps:</t>
        </r>
      </text>
    </comment>
    <comment ref="C40" authorId="0" shapeId="0" xr:uid="{6A2186CA-E4A5-40F1-B365-B971001959BE}">
      <text>
        <r>
          <rPr>
            <b/>
            <sz val="9"/>
            <color indexed="81"/>
            <rFont val="Tahoma"/>
            <family val="2"/>
          </rPr>
          <t>Take a leadership course</t>
        </r>
        <r>
          <rPr>
            <sz val="9"/>
            <color indexed="81"/>
            <rFont val="Tahoma"/>
            <family val="2"/>
          </rPr>
          <t xml:space="preserve"> designed by your council on outdoor experiences.</t>
        </r>
      </text>
    </comment>
    <comment ref="C41" authorId="2" shapeId="0" xr:uid="{62F303D6-BB8B-4031-A68B-CDD2D99919DC}">
      <text>
        <r>
          <rPr>
            <b/>
            <sz val="9"/>
            <color indexed="81"/>
            <rFont val="Tahoma"/>
            <family val="2"/>
          </rPr>
          <t>Work with younger girls</t>
        </r>
        <r>
          <rPr>
            <sz val="9"/>
            <color indexed="81"/>
            <rFont val="Tahoma"/>
            <family val="2"/>
          </rPr>
          <t xml:space="preserve"> over the course of a camp session.</t>
        </r>
      </text>
    </comment>
    <comment ref="C45" authorId="2" shapeId="0" xr:uid="{549F31C5-B94E-47FF-9A7F-CF3A47AB1855}">
      <text>
        <r>
          <rPr>
            <b/>
            <sz val="9"/>
            <color indexed="81"/>
            <rFont val="Tahoma"/>
            <family val="2"/>
          </rPr>
          <t>Work with younger girls</t>
        </r>
        <r>
          <rPr>
            <sz val="9"/>
            <color indexed="81"/>
            <rFont val="Tahoma"/>
            <family val="2"/>
          </rPr>
          <t xml:space="preserve"> over the course of a camp session while focused on increasing your skills in one specific area - such as riding instruction, lifeguarding, or the arts.</t>
        </r>
      </text>
    </comment>
    <comment ref="B47" authorId="1" shapeId="0" xr:uid="{00000000-0006-0000-0800-000004000000}">
      <text>
        <r>
          <rPr>
            <sz val="9"/>
            <color indexed="81"/>
            <rFont val="Tahoma"/>
            <family val="2"/>
          </rPr>
          <t>This award s for girls who'd like to mentor a Girl Scout Daisy, Brownie, Junior or Cadette group outside of the camp experience. If you've completed ninth grade, you're eligible to earn this award. Your VIT project should span a 3-6 month period.</t>
        </r>
      </text>
    </comment>
    <comment ref="C48" authorId="1" shapeId="0" xr:uid="{00000000-0006-0000-0800-000005000000}">
      <text>
        <r>
          <rPr>
            <sz val="9"/>
            <color indexed="81"/>
            <rFont val="Tahoma"/>
            <family val="2"/>
          </rPr>
          <t>Find a mentor volunteer who is currently the adult volunteer for a group of girls at the level you'd like to work with. This volunteer will help you through your training and internship, and you'll help the volunteer with her group of girls for the 3-6 month period.</t>
        </r>
      </text>
    </comment>
    <comment ref="C49" authorId="0" shapeId="0" xr:uid="{00000000-0006-0000-0800-000006000000}">
      <text>
        <r>
          <rPr>
            <sz val="9"/>
            <color indexed="81"/>
            <rFont val="Tahoma"/>
            <family val="2"/>
          </rPr>
          <t xml:space="preserve">Complete a council-designed leadership course
</t>
        </r>
      </text>
    </comment>
    <comment ref="C50" authorId="3" shapeId="0" xr:uid="{00000000-0006-0000-0800-000007000000}">
      <text>
        <r>
          <rPr>
            <sz val="9"/>
            <color indexed="81"/>
            <rFont val="Tahoma"/>
            <family val="2"/>
          </rPr>
          <t>Create and implement a thoughtful program based on a Journey or badge that lasts over 4 or more sessions. Be responsible for designing, planning, and evaluating the activates. If you're passionate about a topic life art or technology, you could design the activities around the area you love or in which you have expertise.</t>
        </r>
      </text>
    </comment>
    <comment ref="C53" authorId="0" shapeId="0" xr:uid="{00000000-0006-0000-0800-000013000000}">
      <text>
        <r>
          <rPr>
            <b/>
            <sz val="9"/>
            <color indexed="81"/>
            <rFont val="Tahoma"/>
            <family val="2"/>
          </rPr>
          <t>Pick a safety issue important to you, and organize a forum</t>
        </r>
        <r>
          <rPr>
            <sz val="9"/>
            <color indexed="81"/>
            <rFont val="Tahoma"/>
            <family val="2"/>
          </rPr>
          <t xml:space="preserve"> where other teens can discuss the issue. </t>
        </r>
      </text>
    </comment>
    <comment ref="C54" authorId="0" shapeId="0" xr:uid="{00000000-0006-0000-0800-000014000000}">
      <text>
        <r>
          <rPr>
            <b/>
            <sz val="9"/>
            <color indexed="81"/>
            <rFont val="Tahoma"/>
            <family val="2"/>
          </rPr>
          <t>Talk to younger Girl Scouts about internet safety and the safe use of social media.</t>
        </r>
      </text>
    </comment>
    <comment ref="C55" authorId="0" shapeId="0" xr:uid="{00000000-0006-0000-0800-000015000000}">
      <text>
        <r>
          <rPr>
            <b/>
            <sz val="9"/>
            <color indexed="81"/>
            <rFont val="Tahoma"/>
            <family val="2"/>
          </rPr>
          <t>List your duties as a counselor-in-training, volunteer-in-training, or in other leadership roles you hold.</t>
        </r>
        <r>
          <rPr>
            <sz val="9"/>
            <color indexed="81"/>
            <rFont val="Tahoma"/>
            <family val="2"/>
          </rPr>
          <t xml:space="preserve"> Carry the list with you, and use it to make sure you've covered all your bases when making a safety plan for trips and events.</t>
        </r>
      </text>
    </comment>
    <comment ref="C56" authorId="0" shapeId="0" xr:uid="{00000000-0006-0000-0800-000016000000}">
      <text>
        <r>
          <rPr>
            <b/>
            <sz val="9"/>
            <color indexed="81"/>
            <rFont val="Tahoma"/>
            <family val="2"/>
          </rPr>
          <t>Talk to a counselor, social worker, or someone who works at a local women's shelter</t>
        </r>
        <r>
          <rPr>
            <sz val="9"/>
            <color indexed="81"/>
            <rFont val="Tahoma"/>
            <family val="2"/>
          </rPr>
          <t xml:space="preserve"> to find out more about how to stay safe while dating.</t>
        </r>
      </text>
    </comment>
    <comment ref="C57" authorId="0" shapeId="0" xr:uid="{00000000-0006-0000-0800-000017000000}">
      <text>
        <r>
          <rPr>
            <b/>
            <sz val="9"/>
            <color indexed="81"/>
            <rFont val="Tahoma"/>
            <family val="2"/>
          </rPr>
          <t>Pick a asport or outdoor activity you enjoy.</t>
        </r>
        <r>
          <rPr>
            <sz val="9"/>
            <color indexed="81"/>
            <rFont val="Tahoma"/>
            <family val="2"/>
          </rPr>
          <t xml:space="preserve"> Find out how rules, training, and safety equipment are designed to protect players.</t>
        </r>
      </text>
    </comment>
    <comment ref="C60" authorId="0" shapeId="0" xr:uid="{00000000-0006-0000-0800-000008000000}">
      <text>
        <r>
          <rPr>
            <sz val="9"/>
            <color indexed="81"/>
            <rFont val="Tahoma"/>
            <family val="2"/>
          </rPr>
          <t>If you complete any three Ambassador Journeys, you'll earn this very special award.</t>
        </r>
      </text>
    </comment>
    <comment ref="C63" authorId="3" shapeId="0" xr:uid="{00000000-0006-0000-0800-000001000000}">
      <text>
        <r>
          <rPr>
            <b/>
            <sz val="9"/>
            <color indexed="81"/>
            <rFont val="Tahoma"/>
            <family val="2"/>
          </rPr>
          <t xml:space="preserve">Serve for one full term in a leadership position </t>
        </r>
        <r>
          <rPr>
            <sz val="9"/>
            <color indexed="81"/>
            <rFont val="Tahoma"/>
            <family val="2"/>
          </rPr>
          <t>at your school, place of worship, library, town council, community center, after-school club, or a similar organization. For example, you might serve as school yearbook editor, on a committee to organize youth events within your faith community, or on an event-planning board at the Girl Scouts. The length of your service will depend on the term specified by the organization or the particular role.</t>
        </r>
      </text>
    </comment>
    <comment ref="C67" authorId="0" shapeId="0" xr:uid="{C1E2E48B-03D1-4062-ADDC-B85E491BEF2B}">
      <text>
        <r>
          <rPr>
            <sz val="9"/>
            <color indexed="81"/>
            <rFont val="Tahoma"/>
            <family val="2"/>
          </rPr>
          <t>Find out what Gender Equality means</t>
        </r>
      </text>
    </comment>
    <comment ref="C68" authorId="0" shapeId="0" xr:uid="{D3D0A481-78DC-427C-990A-7649BD42F48C}">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69" authorId="0" shapeId="0" xr:uid="{6D5AC5C6-E397-4058-A68E-36A54DFF8976}">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70" authorId="0" shapeId="0" xr:uid="{B1AF824D-4193-4329-8F43-6FA9E7DE81BA}">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71" authorId="0" shapeId="0" xr:uid="{C18DEA2E-0D85-4152-9425-67424C0B77EA}">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72" authorId="0" shapeId="0" xr:uid="{E0A314C8-94EB-4072-8749-CBBE565B3F5B}">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73" authorId="0" shapeId="0" xr:uid="{66F5FB64-0DE4-433C-A8A0-4DFEE1D94DC4}">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74" authorId="2" shapeId="0" xr:uid="{70FCFD18-1632-43ED-97EA-1B40AAACE747}">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75" authorId="2" shapeId="0" xr:uid="{DACF19E7-F4D5-47BD-B249-99BD9E49B562}">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76" authorId="2" shapeId="0" xr:uid="{CE3A0A5C-D4B9-45FC-9B12-1055F1ACFAD3}">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77" authorId="2" shapeId="0" xr:uid="{A30E3C98-DA40-4952-BD88-F1338E87182A}">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78" authorId="2" shapeId="0" xr:uid="{E90D3036-8FA9-4C3E-8057-37F441D798CC}">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79" authorId="2" shapeId="0" xr:uid="{02888A97-548D-48FC-B6BF-2CF1C82DB9B0}">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81" authorId="2" shapeId="0" xr:uid="{683184E7-6DDE-4345-B3C3-C4308A14510F}">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85" authorId="0" shapeId="0" xr:uid="{7BB28F13-7EF0-4433-9342-BB895AA08E3F}">
      <text>
        <r>
          <rPr>
            <sz val="9"/>
            <color indexed="81"/>
            <rFont val="Tahoma"/>
            <family val="2"/>
          </rPr>
          <t>Find out what Gender Equality means</t>
        </r>
      </text>
    </comment>
    <comment ref="C86" authorId="0" shapeId="0" xr:uid="{7FA73BE7-0DE1-4675-AF21-35AACC667635}">
      <text>
        <r>
          <rPr>
            <b/>
            <sz val="9"/>
            <color indexed="81"/>
            <rFont val="Tahoma"/>
            <family val="2"/>
          </rPr>
          <t>Make a Gender Equality Connection</t>
        </r>
        <r>
          <rPr>
            <sz val="9"/>
            <color indexed="81"/>
            <rFont val="Tahoma"/>
            <family val="2"/>
          </rPr>
          <t xml:space="preserve"> 
Gender is social or cultural ideas about what boys and girls can or should do or be.
With a group of your friends, make three lists: </t>
        </r>
        <r>
          <rPr>
            <b/>
            <sz val="9"/>
            <color indexed="81"/>
            <rFont val="Tahoma"/>
            <family val="2"/>
          </rPr>
          <t>Girls, Boys, Both</t>
        </r>
        <r>
          <rPr>
            <sz val="9"/>
            <color indexed="81"/>
            <rFont val="Tahoma"/>
            <family val="2"/>
          </rPr>
          <t xml:space="preserve">.
For the lists, write down (or draw) things that only girls can have or do, only boys can have or do, and things that both girls and boys can have or do.
Once you’ve listed everything you can think of, look at the list of boy things. Ask, “If a man or a boy does not do this, is he still a male?” If he is, move the item into the “both” list. For example, if boys like pink, they’re still boys. Do you agree or disagree?
Then look at the girls’ list, and ask, “If a girl or woman does not do this, is she still a female?” If the answer is yes, move the item into the “both” list. For example, if girls like blue, they’re still girls. Do you agree or disagree?
Some differences between males and females are biological, like that females can have babies or have two X chromosomes. But a lot of differences between what boys do and girls do is because of gender norms - what people think boys and girls should be like.
</t>
        </r>
        <r>
          <rPr>
            <b/>
            <sz val="9"/>
            <color indexed="81"/>
            <rFont val="Tahoma"/>
            <family val="2"/>
          </rPr>
          <t>Gender equality</t>
        </r>
        <r>
          <rPr>
            <sz val="9"/>
            <color indexed="81"/>
            <rFont val="Tahoma"/>
            <family val="2"/>
          </rPr>
          <t xml:space="preserve"> is the right of women and men and girls and boys to have the same opportunities to achieve things, such as education, jobs, and income, and to be valued in the same way.
Draw a picture that represents gender equality to you. You might show men and women having the same job, a princess with big muscles, a boy superhero with long hair, or a superhero team with boys and girls. Let your imagination play! </t>
        </r>
      </text>
    </comment>
    <comment ref="C87" authorId="0" shapeId="0" xr:uid="{8DC21034-8C8B-478C-9414-2961C3AABBC4}">
      <text>
        <r>
          <rPr>
            <b/>
            <sz val="9"/>
            <color indexed="81"/>
            <rFont val="Tahoma"/>
            <family val="2"/>
          </rPr>
          <t>Fast Draw!</t>
        </r>
        <r>
          <rPr>
            <sz val="9"/>
            <color indexed="81"/>
            <rFont val="Tahoma"/>
            <family val="2"/>
          </rPr>
          <t xml:space="preserve"> 
On a piece of paper, quickly draw someone with the job below. Don’t worry about making a perfect drawing, just draw the first thing you think of! Stick figures are fine!
  ■Firefighter
  ■Nurse
  ■Doctor
  ■Lawyer
  ■Dancer
  ■Pilot
  ■Superhero
  ■Judge
Take a look over your drawings. Who did you draw as a woman or a man? Do you think a man could do the jobs you gave to women? Could a woman do a job that you gave to a man? Can you think of someone on television or in real life who has that job?
Choose one of the roles and try drawing both men and women in that job. This time, take your time. Be detailed. How do you think you can show that this job is for everyone?</t>
        </r>
      </text>
    </comment>
    <comment ref="C88" authorId="0" shapeId="0" xr:uid="{4B0A4C09-B26D-437C-860A-10CFC43A394C}">
      <text>
        <r>
          <rPr>
            <b/>
            <sz val="9"/>
            <color indexed="81"/>
            <rFont val="Tahoma"/>
            <family val="2"/>
          </rPr>
          <t>Role-play Switcheroo</t>
        </r>
        <r>
          <rPr>
            <sz val="9"/>
            <color indexed="81"/>
            <rFont val="Tahoma"/>
            <family val="2"/>
          </rPr>
          <t xml:space="preserve"> 
For this activity, you will need a group of girls to play with and two different colored rolls of ribbons that girls can tie on their wrists. Decide on one color of ribbon to represent “boys” and the other color to represent “girls.” Hand out “boy” ribbons to half the group and “girl” ribbons to the other half.
Then pretend that you are in the following situations:
  ■You are at home
  ■You are in a hospital
  ■You are a sports team with athletes, coaches, and
cheerleaders.
Decide who will do what. What do the boys do at home? What about the girls? What do boys or men do in a hospital? What about girls or women? Then play out each scene! 
After you have finished, talk about the way that everyone acted:
  ■</t>
        </r>
        <r>
          <rPr>
            <i/>
            <sz val="9"/>
            <color indexed="81"/>
            <rFont val="Tahoma"/>
            <family val="2"/>
          </rPr>
          <t>What were the “boys” like? What about the “girls”?</t>
        </r>
        <r>
          <rPr>
            <sz val="9"/>
            <color indexed="81"/>
            <rFont val="Tahoma"/>
            <family val="2"/>
          </rPr>
          <t xml:space="preserve">
  ■</t>
        </r>
        <r>
          <rPr>
            <i/>
            <sz val="9"/>
            <color indexed="81"/>
            <rFont val="Tahoma"/>
            <family val="2"/>
          </rPr>
          <t>Did boys and girls do the same things? Or different things? Why?</t>
        </r>
        <r>
          <rPr>
            <sz val="9"/>
            <color indexed="81"/>
            <rFont val="Tahoma"/>
            <family val="2"/>
          </rPr>
          <t xml:space="preserve">
  ■</t>
        </r>
        <r>
          <rPr>
            <i/>
            <sz val="9"/>
            <color indexed="81"/>
            <rFont val="Tahoma"/>
            <family val="2"/>
          </rPr>
          <t>Did anyone do anything because of the color of their
ribbon?</t>
        </r>
        <r>
          <rPr>
            <sz val="9"/>
            <color indexed="81"/>
            <rFont val="Tahoma"/>
            <family val="2"/>
          </rPr>
          <t xml:space="preserve">
  ■</t>
        </r>
        <r>
          <rPr>
            <i/>
            <sz val="9"/>
            <color indexed="81"/>
            <rFont val="Tahoma"/>
            <family val="2"/>
          </rPr>
          <t>What did it feel like to pretend to be a “boy”?</t>
        </r>
        <r>
          <rPr>
            <sz val="9"/>
            <color indexed="81"/>
            <rFont val="Tahoma"/>
            <family val="2"/>
          </rPr>
          <t xml:space="preserve">
If you have time, try switching ribbons and playing again with the same scenarios or ones you make up! </t>
        </r>
      </text>
    </comment>
    <comment ref="C89" authorId="0" shapeId="0" xr:uid="{226B9E7C-E2C5-470D-93D1-19692FDA424F}">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90" authorId="0" shapeId="0" xr:uid="{2C4A7170-B2DE-4036-87B6-8D50CC0E2FF1}">
      <text>
        <r>
          <rPr>
            <b/>
            <sz val="9"/>
            <color indexed="81"/>
            <rFont val="Tahoma"/>
            <family val="2"/>
          </rPr>
          <t>Chore Charades</t>
        </r>
        <r>
          <rPr>
            <sz val="9"/>
            <color indexed="81"/>
            <rFont val="Tahoma"/>
            <family val="2"/>
          </rPr>
          <t xml:space="preserve">
Write the following chores down on index cards and mix them up:
  ■Collect firewood
  ■Collect water
  ■Wash clothes by hand
  ■Cook dinner
  ■Take care of children
  ■You can add more cards with the chores that you or your friends do at home!
Then play charades. To play, choose one card and act it out without using any words. Have the other players on your team try to guess what you are doing.
After everyone has had a chance to play, talk about the chores you acted out. How do these chores compare to the chores you do at home? The chores listed above are the most common chores for girls around the world. In some countries, girls between the ages of 5 and 14 spend almost twice as much time on chores as boys their age do. Does this seem fair to you? If girls have to spend more time on chores, what might they not have time to do? How can we help boys and girls do equal chores? Or make it so they don’t have to do some of these kinds of chores at all?</t>
        </r>
      </text>
    </comment>
    <comment ref="C91" authorId="0" shapeId="0" xr:uid="{CF118AC4-54B5-4838-9E0B-4C8891911DAF}">
      <text>
        <r>
          <rPr>
            <b/>
            <sz val="9"/>
            <color indexed="81"/>
            <rFont val="Tahoma"/>
            <family val="2"/>
          </rPr>
          <t>Create a Gender Equality Collage</t>
        </r>
        <r>
          <rPr>
            <sz val="9"/>
            <color indexed="81"/>
            <rFont val="Tahoma"/>
            <family val="2"/>
          </rPr>
          <t xml:space="preserve"> 
Cut out pictures from magazines and catalogs that show women and girls doing things. Paste them all into a collage. Then cut out pictures of men and boys from magazines and catalogs. Make them into a different collage. When you are finished, compare your two pictures. Some questions you might want to consider are:
  ■</t>
        </r>
        <r>
          <rPr>
            <i/>
            <sz val="9"/>
            <color indexed="81"/>
            <rFont val="Tahoma"/>
            <family val="2"/>
          </rPr>
          <t xml:space="preserve">What are the boys and men doing?
</t>
        </r>
        <r>
          <rPr>
            <sz val="9"/>
            <color indexed="81"/>
            <rFont val="Tahoma"/>
            <family val="2"/>
          </rPr>
          <t xml:space="preserve">  ■</t>
        </r>
        <r>
          <rPr>
            <i/>
            <sz val="9"/>
            <color indexed="81"/>
            <rFont val="Tahoma"/>
            <family val="2"/>
          </rPr>
          <t xml:space="preserve">What about the girls and women?
 </t>
        </r>
        <r>
          <rPr>
            <sz val="9"/>
            <color indexed="81"/>
            <rFont val="Tahoma"/>
            <family val="2"/>
          </rPr>
          <t xml:space="preserve"> ■</t>
        </r>
        <r>
          <rPr>
            <i/>
            <sz val="9"/>
            <color indexed="81"/>
            <rFont val="Tahoma"/>
            <family val="2"/>
          </rPr>
          <t xml:space="preserve">What colors are used in the advertisements for girls versus the advertisements for boys?
 </t>
        </r>
        <r>
          <rPr>
            <sz val="9"/>
            <color indexed="81"/>
            <rFont val="Tahoma"/>
            <family val="2"/>
          </rPr>
          <t xml:space="preserve"> ■</t>
        </r>
        <r>
          <rPr>
            <i/>
            <sz val="9"/>
            <color indexed="81"/>
            <rFont val="Tahoma"/>
            <family val="2"/>
          </rPr>
          <t xml:space="preserve">Do you see any stereotypes?
 </t>
        </r>
        <r>
          <rPr>
            <sz val="9"/>
            <color indexed="81"/>
            <rFont val="Tahoma"/>
            <family val="2"/>
          </rPr>
          <t xml:space="preserve"> ■</t>
        </r>
        <r>
          <rPr>
            <i/>
            <sz val="9"/>
            <color indexed="81"/>
            <rFont val="Tahoma"/>
            <family val="2"/>
          </rPr>
          <t xml:space="preserve">Are there things the boys are doing that a girl might want to try?
 </t>
        </r>
        <r>
          <rPr>
            <sz val="9"/>
            <color indexed="81"/>
            <rFont val="Tahoma"/>
            <family val="2"/>
          </rPr>
          <t xml:space="preserve"> ■</t>
        </r>
        <r>
          <rPr>
            <i/>
            <sz val="9"/>
            <color indexed="81"/>
            <rFont val="Tahoma"/>
            <family val="2"/>
          </rPr>
          <t xml:space="preserve">What about things that the girls are doing? Is there anything a boy might like to try?
  </t>
        </r>
        <r>
          <rPr>
            <sz val="9"/>
            <color indexed="81"/>
            <rFont val="Tahoma"/>
            <family val="2"/>
          </rPr>
          <t>■</t>
        </r>
        <r>
          <rPr>
            <i/>
            <sz val="9"/>
            <color indexed="81"/>
            <rFont val="Tahoma"/>
            <family val="2"/>
          </rPr>
          <t xml:space="preserve">Are there any pictures of boys and girls doing the same things?
  </t>
        </r>
        <r>
          <rPr>
            <sz val="9"/>
            <color indexed="81"/>
            <rFont val="Tahoma"/>
            <family val="2"/>
          </rPr>
          <t>■</t>
        </r>
        <r>
          <rPr>
            <i/>
            <sz val="9"/>
            <color indexed="81"/>
            <rFont val="Tahoma"/>
            <family val="2"/>
          </rPr>
          <t xml:space="preserve">It’s okay for girls and boys to like the same things. Girls can enjoy sports, be good at math or science, and be leaders in their communities and the world. And boys can like to cook, be good at writing or art, and want to raise children—and still feel like boys. </t>
        </r>
      </text>
    </comment>
    <comment ref="C92" authorId="2" shapeId="0" xr:uid="{8E575429-036D-4759-89EC-BD91D3FD84BE}">
      <text>
        <r>
          <rPr>
            <b/>
            <sz val="9"/>
            <color indexed="81"/>
            <rFont val="Tahoma"/>
            <family val="2"/>
          </rPr>
          <t>Rewriting nursery rhymes</t>
        </r>
        <r>
          <rPr>
            <sz val="9"/>
            <color indexed="81"/>
            <rFont val="Tahoma"/>
            <family val="2"/>
          </rPr>
          <t xml:space="preserve"> 
Have you heard the nursery rhyme: </t>
        </r>
        <r>
          <rPr>
            <i/>
            <sz val="9"/>
            <color indexed="81"/>
            <rFont val="Tahoma"/>
            <family val="2"/>
          </rPr>
          <t>What are little boys made of? Snips and snails and puppy dog tails, that’s what little boys are made of! What are little girls made of? Sugar and spice and all things nice, that’s what little girls are made of!</t>
        </r>
        <r>
          <rPr>
            <sz val="9"/>
            <color indexed="81"/>
            <rFont val="Tahoma"/>
            <family val="2"/>
          </rPr>
          <t xml:space="preserve">
We know boys aren’t really made of snips and snails, just like girls aren’t always nice. Rhymes like this are “stereotypes” about how girls and boys are.
Write a new, gender-equal poem about what girls and boys are made of. If you’d rather make it a song, you can do that too!
If you need inspiration, remember what G.I.R.L. stands for in Girl Scouts? Go-getters, innovators, risk-takers, and leaders! That’s what girls can be!</t>
        </r>
      </text>
    </comment>
    <comment ref="C93" authorId="2" shapeId="0" xr:uid="{840FC70B-689F-40B1-93FB-34EE4B3D2240}">
      <text>
        <r>
          <rPr>
            <b/>
            <sz val="9"/>
            <color indexed="81"/>
            <rFont val="Tahoma"/>
            <family val="2"/>
          </rPr>
          <t>Hit the target!</t>
        </r>
        <r>
          <rPr>
            <sz val="9"/>
            <color indexed="81"/>
            <rFont val="Tahoma"/>
            <family val="2"/>
          </rPr>
          <t xml:space="preserve"> 
</t>
        </r>
        <r>
          <rPr>
            <i/>
            <sz val="9"/>
            <color indexed="81"/>
            <rFont val="Tahoma"/>
            <family val="2"/>
          </rPr>
          <t>(Note to volunteers: This step calls for using the issue action cards at the end of this activity pack. If there are issues that you or parents are uncomfortable discussing with girls, you can pull those cards or create your own.)</t>
        </r>
        <r>
          <rPr>
            <sz val="9"/>
            <color indexed="81"/>
            <rFont val="Tahoma"/>
            <family val="2"/>
          </rPr>
          <t xml:space="preserve"> </t>
        </r>
      </text>
    </comment>
    <comment ref="C94" authorId="2" shapeId="0" xr:uid="{1D108A8D-64FC-4130-85E1-698729EB7B27}">
      <text>
        <r>
          <rPr>
            <b/>
            <sz val="9"/>
            <color indexed="81"/>
            <rFont val="Tahoma"/>
            <family val="2"/>
          </rPr>
          <t>Act it out</t>
        </r>
        <r>
          <rPr>
            <sz val="9"/>
            <color indexed="81"/>
            <rFont val="Tahoma"/>
            <family val="2"/>
          </rPr>
          <t xml:space="preserve"> 
For this activity, you’ll need to cut out the global action issue cards and put them into a bowl.
Break into teams and have each team choose one card from the bowl. Take a few minutes with your team and discuss how you will act it out. Once you’ve had a few minutes to practice your skit, perform it for the other teams. After everyone has performed, vote on which issue you think is the most important.
Some questions you may want to talk about:
  ■</t>
        </r>
        <r>
          <rPr>
            <i/>
            <sz val="9"/>
            <color indexed="81"/>
            <rFont val="Tahoma"/>
            <family val="2"/>
          </rPr>
          <t xml:space="preserve">Why did you choose the issue you did?
</t>
        </r>
        <r>
          <rPr>
            <sz val="9"/>
            <color indexed="81"/>
            <rFont val="Tahoma"/>
            <family val="2"/>
          </rPr>
          <t xml:space="preserve">  ■</t>
        </r>
        <r>
          <rPr>
            <i/>
            <sz val="9"/>
            <color indexed="81"/>
            <rFont val="Tahoma"/>
            <family val="2"/>
          </rPr>
          <t xml:space="preserve">Who does this issue affect?
</t>
        </r>
        <r>
          <rPr>
            <sz val="9"/>
            <color indexed="81"/>
            <rFont val="Tahoma"/>
            <family val="2"/>
          </rPr>
          <t xml:space="preserve">  ■</t>
        </r>
        <r>
          <rPr>
            <i/>
            <sz val="9"/>
            <color indexed="81"/>
            <rFont val="Tahoma"/>
            <family val="2"/>
          </rPr>
          <t xml:space="preserve">Where does this issue take place? In our community? In our state, country, or world?
</t>
        </r>
        <r>
          <rPr>
            <sz val="9"/>
            <color indexed="81"/>
            <rFont val="Tahoma"/>
            <family val="2"/>
          </rPr>
          <t xml:space="preserve">  ■</t>
        </r>
        <r>
          <rPr>
            <i/>
            <sz val="9"/>
            <color indexed="81"/>
            <rFont val="Tahoma"/>
            <family val="2"/>
          </rPr>
          <t xml:space="preserve">Do any of the other issues you acted out relate to this issue?
</t>
        </r>
        <r>
          <rPr>
            <sz val="9"/>
            <color indexed="81"/>
            <rFont val="Tahoma"/>
            <family val="2"/>
          </rPr>
          <t xml:space="preserve">  ■</t>
        </r>
        <r>
          <rPr>
            <i/>
            <sz val="9"/>
            <color indexed="81"/>
            <rFont val="Tahoma"/>
            <family val="2"/>
          </rPr>
          <t xml:space="preserve">What could you do to help solve this issue? </t>
        </r>
      </text>
    </comment>
    <comment ref="C95" authorId="2" shapeId="0" xr:uid="{7F9399AC-2849-4F67-BD0B-FAA4EA5A0132}">
      <text>
        <r>
          <rPr>
            <b/>
            <sz val="9"/>
            <color indexed="81"/>
            <rFont val="Tahoma"/>
            <family val="2"/>
          </rPr>
          <t>Stand up for an Issue</t>
        </r>
        <r>
          <rPr>
            <sz val="9"/>
            <color indexed="81"/>
            <rFont val="Tahoma"/>
            <family val="2"/>
          </rPr>
          <t xml:space="preserve"> 
Choose one of the global action issue cards you care about. On poster paper, write or draw a picture of the issue on poster board. You don’t have to copy it exactly as it is written on the card - put it in your own words. Don’t be too fancy—these posters are going to get stepped on later! Think about how this issue affects girls and women in your community or around the world.
When you’ve finished making your poster, share it with the rest of your group. Have everyone lay their posters on the ground and then call “go!” Everyone should run to step on the poster they think has the most important issue on it. Be careful not to slip!
Remember, there’s no right or wrong answer, and some girls in your group may have different ideas. Talk
as a group:
  ■</t>
        </r>
        <r>
          <rPr>
            <i/>
            <sz val="9"/>
            <color indexed="81"/>
            <rFont val="Tahoma"/>
            <family val="2"/>
          </rPr>
          <t>Why did you choose the issue you did?</t>
        </r>
        <r>
          <rPr>
            <sz val="9"/>
            <color indexed="81"/>
            <rFont val="Tahoma"/>
            <family val="2"/>
          </rPr>
          <t xml:space="preserve">
  ■</t>
        </r>
        <r>
          <rPr>
            <i/>
            <sz val="9"/>
            <color indexed="81"/>
            <rFont val="Tahoma"/>
            <family val="2"/>
          </rPr>
          <t>Who does this issue affect?</t>
        </r>
        <r>
          <rPr>
            <sz val="9"/>
            <color indexed="81"/>
            <rFont val="Tahoma"/>
            <family val="2"/>
          </rPr>
          <t xml:space="preserve">
  ■</t>
        </r>
        <r>
          <rPr>
            <i/>
            <sz val="9"/>
            <color indexed="81"/>
            <rFont val="Tahoma"/>
            <family val="2"/>
          </rPr>
          <t>Where does this issue take place? In our community? In our state, country or world?</t>
        </r>
        <r>
          <rPr>
            <sz val="9"/>
            <color indexed="81"/>
            <rFont val="Tahoma"/>
            <family val="2"/>
          </rPr>
          <t xml:space="preserve">
  ■</t>
        </r>
        <r>
          <rPr>
            <i/>
            <sz val="9"/>
            <color indexed="81"/>
            <rFont val="Tahoma"/>
            <family val="2"/>
          </rPr>
          <t>Do any of the other issues you acted out relate to this issue?</t>
        </r>
        <r>
          <rPr>
            <sz val="9"/>
            <color indexed="81"/>
            <rFont val="Tahoma"/>
            <family val="2"/>
          </rPr>
          <t xml:space="preserve">
  ■</t>
        </r>
        <r>
          <rPr>
            <i/>
            <sz val="9"/>
            <color indexed="81"/>
            <rFont val="Tahoma"/>
            <family val="2"/>
          </rPr>
          <t>What could you do to help solve this issue?</t>
        </r>
      </text>
    </comment>
    <comment ref="C96" authorId="2" shapeId="0" xr:uid="{1B701320-2106-46E2-A6FE-27014DB540F4}">
      <text>
        <r>
          <rPr>
            <b/>
            <sz val="9"/>
            <color indexed="81"/>
            <rFont val="Tahoma"/>
            <family val="2"/>
          </rPr>
          <t>Gender Equality Issues Web</t>
        </r>
        <r>
          <rPr>
            <sz val="9"/>
            <color indexed="81"/>
            <rFont val="Tahoma"/>
            <family val="2"/>
          </rPr>
          <t xml:space="preserve"> 
Lay out all the Global Action Issue Cards in front of you. What connections do you see between the issues? For example, if girls are sick and can’t get health care, they may not be able to go to school, which affects their education.
On a piece of paper or poster board, glue or tape the issue cards and draw lines between the issues that you think are connected. Try to think of as many connections as you can! You may notice that some of the issues are connected to many other issues! Are there any issues you think are missing? Make more cards!</t>
        </r>
      </text>
    </comment>
    <comment ref="C97" authorId="2" shapeId="0" xr:uid="{9A5A63A1-7AB0-4BE5-B3FE-F8A6202A3A3D}">
      <text>
        <r>
          <rPr>
            <b/>
            <sz val="9"/>
            <color indexed="81"/>
            <rFont val="Tahoma"/>
            <family val="2"/>
          </rPr>
          <t xml:space="preserve">Plan a </t>
        </r>
        <r>
          <rPr>
            <b/>
            <i/>
            <sz val="9"/>
            <color indexed="81"/>
            <rFont val="Tahoma"/>
            <family val="2"/>
          </rPr>
          <t>Take Action</t>
        </r>
        <r>
          <rPr>
            <b/>
            <sz val="9"/>
            <color indexed="81"/>
            <rFont val="Tahoma"/>
            <family val="2"/>
          </rPr>
          <t xml:space="preserve"> project for Gender Equality</t>
        </r>
        <r>
          <rPr>
            <sz val="9"/>
            <color indexed="81"/>
            <rFont val="Tahoma"/>
            <family val="2"/>
          </rPr>
          <t xml:space="preserve">  
Now that you’ve explored SDG 5 and your community, it’s time to act! In a Take Action project, you have to:
  ■Identify a problem
  ■Come up with a sustainable solution
  ■Develop a plan
  ■Put the plan into action
  ■Reflect and celebrate!
Based on the activities you tried in Steps 1–3, choose a problem that you care about. Some things to keep in mind as you make your plan are:
  ■</t>
        </r>
        <r>
          <rPr>
            <i/>
            <sz val="9"/>
            <color indexed="81"/>
            <rFont val="Tahoma"/>
            <family val="2"/>
          </rPr>
          <t>What’s the problem?</t>
        </r>
        <r>
          <rPr>
            <sz val="9"/>
            <color indexed="81"/>
            <rFont val="Tahoma"/>
            <family val="2"/>
          </rPr>
          <t xml:space="preserve">
  ■</t>
        </r>
        <r>
          <rPr>
            <i/>
            <sz val="9"/>
            <color indexed="81"/>
            <rFont val="Tahoma"/>
            <family val="2"/>
          </rPr>
          <t>Why did it happen?</t>
        </r>
        <r>
          <rPr>
            <sz val="9"/>
            <color indexed="81"/>
            <rFont val="Tahoma"/>
            <family val="2"/>
          </rPr>
          <t xml:space="preserve">
  ■</t>
        </r>
        <r>
          <rPr>
            <i/>
            <sz val="9"/>
            <color indexed="81"/>
            <rFont val="Tahoma"/>
            <family val="2"/>
          </rPr>
          <t>Who does it affect?</t>
        </r>
        <r>
          <rPr>
            <sz val="9"/>
            <color indexed="81"/>
            <rFont val="Tahoma"/>
            <family val="2"/>
          </rPr>
          <t xml:space="preserve">
  ■</t>
        </r>
        <r>
          <rPr>
            <i/>
            <sz val="9"/>
            <color indexed="81"/>
            <rFont val="Tahoma"/>
            <family val="2"/>
          </rPr>
          <t>How can we help?</t>
        </r>
        <r>
          <rPr>
            <sz val="9"/>
            <color indexed="81"/>
            <rFont val="Tahoma"/>
            <family val="2"/>
          </rPr>
          <t xml:space="preserve">
  ■</t>
        </r>
        <r>
          <rPr>
            <i/>
            <sz val="9"/>
            <color indexed="81"/>
            <rFont val="Tahoma"/>
            <family val="2"/>
          </rPr>
          <t>Which solution will help the most? How do we know</t>
        </r>
        <r>
          <rPr>
            <sz val="9"/>
            <color indexed="81"/>
            <rFont val="Tahoma"/>
            <family val="2"/>
          </rPr>
          <t>?
  ■</t>
        </r>
        <r>
          <rPr>
            <i/>
            <sz val="9"/>
            <color indexed="81"/>
            <rFont val="Tahoma"/>
            <family val="2"/>
          </rPr>
          <t>How can we make sure our solution is sustainable?</t>
        </r>
        <r>
          <rPr>
            <sz val="9"/>
            <color indexed="81"/>
            <rFont val="Tahoma"/>
            <family val="2"/>
          </rPr>
          <t xml:space="preserve">
You may also want to think about:
  ■</t>
        </r>
        <r>
          <rPr>
            <b/>
            <sz val="9"/>
            <color indexed="81"/>
            <rFont val="Tahoma"/>
            <family val="2"/>
          </rPr>
          <t>People</t>
        </r>
        <r>
          <rPr>
            <sz val="9"/>
            <color indexed="81"/>
            <rFont val="Tahoma"/>
            <family val="2"/>
          </rPr>
          <t>: Who can help with your project?
  ■</t>
        </r>
        <r>
          <rPr>
            <b/>
            <sz val="9"/>
            <color indexed="81"/>
            <rFont val="Tahoma"/>
            <family val="2"/>
          </rPr>
          <t>Supplies</t>
        </r>
        <r>
          <rPr>
            <sz val="9"/>
            <color indexed="81"/>
            <rFont val="Tahoma"/>
            <family val="2"/>
          </rPr>
          <t>: Will you need to create posters? Print handouts?
  ■</t>
        </r>
        <r>
          <rPr>
            <b/>
            <sz val="9"/>
            <color indexed="81"/>
            <rFont val="Tahoma"/>
            <family val="2"/>
          </rPr>
          <t>A space</t>
        </r>
        <r>
          <rPr>
            <sz val="9"/>
            <color indexed="81"/>
            <rFont val="Tahoma"/>
            <family val="2"/>
          </rPr>
          <t>: Will you need a place to carry out your project? For example, your school or community center? Do you need transportation to get somewhere?
  ■</t>
        </r>
        <r>
          <rPr>
            <b/>
            <sz val="9"/>
            <color indexed="81"/>
            <rFont val="Tahoma"/>
            <family val="2"/>
          </rPr>
          <t>Money</t>
        </r>
        <r>
          <rPr>
            <sz val="9"/>
            <color indexed="81"/>
            <rFont val="Tahoma"/>
            <family val="2"/>
          </rPr>
          <t>: Do you need to put together a budget? Will you use cookie earnings to support this project?
  ■</t>
        </r>
        <r>
          <rPr>
            <b/>
            <sz val="9"/>
            <color indexed="81"/>
            <rFont val="Tahoma"/>
            <family val="2"/>
          </rPr>
          <t>How will you know your project has worked?</t>
        </r>
        <r>
          <rPr>
            <sz val="9"/>
            <color indexed="81"/>
            <rFont val="Tahoma"/>
            <family val="2"/>
          </rPr>
          <t xml:space="preserve"> How will you measure success?
</t>
        </r>
        <r>
          <rPr>
            <b/>
            <sz val="9"/>
            <color indexed="81"/>
            <rFont val="Tahoma"/>
            <family val="2"/>
          </rPr>
          <t>Remember to make your project sustainable</t>
        </r>
        <r>
          <rPr>
            <sz val="9"/>
            <color indexed="81"/>
            <rFont val="Tahoma"/>
            <family val="2"/>
          </rPr>
          <t xml:space="preserv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work with your library to start a computer or coding club for girls in your community.
</t>
        </r>
        <r>
          <rPr>
            <b/>
            <sz val="9"/>
            <color indexed="81"/>
            <rFont val="Tahoma"/>
            <family val="2"/>
          </rPr>
          <t>Educate and inspire others.</t>
        </r>
        <r>
          <rPr>
            <sz val="9"/>
            <color indexed="81"/>
            <rFont val="Tahoma"/>
            <family val="2"/>
          </rPr>
          <t xml:space="preserve"> Make a video celebrating the gender equality and share it with your network. Change a rule or law. Work with your principal to make sure that your school’s dress code applies equally to boys and girls.
The ideas are endless! Please do not choose a project from these examples. Instead, brainstorm ideas that will meet a need in your community, get feedback and come up with a plan.</t>
        </r>
      </text>
    </comment>
    <comment ref="C99" authorId="2" shapeId="0" xr:uid="{C4419CF8-CF3B-4676-976F-873EE83446AB}">
      <text>
        <r>
          <rPr>
            <b/>
            <sz val="9"/>
            <color indexed="81"/>
            <rFont val="Tahoma"/>
            <family val="2"/>
          </rPr>
          <t>Carry out your Take Action project for Gender Equality</t>
        </r>
        <r>
          <rPr>
            <sz val="9"/>
            <color indexed="81"/>
            <rFont val="Tahoma"/>
            <family val="2"/>
          </rPr>
          <t xml:space="preserve"> 
Once you’ve made your plan, it’s time to carry it out! Good luck! 
Once you’ve completed your Take Action project, be sure to celebrate what you’ve done and share it with your Girl Scout community!
Need more advice or inspiration? Use the G.I.R.L. Agenda resources to come up with more ways that you can step up, speak out, and take a stand for gender equality! </t>
        </r>
      </text>
    </comment>
    <comment ref="C103" authorId="0" shapeId="0" xr:uid="{EBD4C0B6-45AF-44C5-878A-971F2D1FEA41}">
      <text>
        <r>
          <rPr>
            <sz val="9"/>
            <color indexed="81"/>
            <rFont val="Tahoma"/>
            <family val="2"/>
          </rPr>
          <t>Explore World Thinking Day and the diversity of the Girl Scout Movement</t>
        </r>
      </text>
    </comment>
    <comment ref="C104" authorId="0" shapeId="0" xr:uid="{A31361F9-1A76-4DE5-9A06-4EC7EC907150}">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05" authorId="0" shapeId="0" xr:uid="{9A582666-8D2E-47BD-AD89-2F5EE5980B0B}">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06" authorId="0" shapeId="0" xr:uid="{D55E59B6-A639-4605-8B03-A3FDC775EFB3}">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07" authorId="0" shapeId="0" xr:uid="{E5EEA211-9F49-4B7C-B03A-BB7707BE33DD}">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08" authorId="0" shapeId="0" xr:uid="{4C814A44-3C8F-4E95-892C-E33201D4040E}">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09" authorId="0" shapeId="0" xr:uid="{85578A59-BC5D-4D6E-8B94-2D9C72E8C34D}">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10" authorId="2" shapeId="0" xr:uid="{9198B12E-5517-4ECC-87F4-B657DBEDF6F7}">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11" authorId="2" shapeId="0" xr:uid="{D0D4FCED-9708-4DBA-84EA-3062CB8468FF}">
      <text>
        <r>
          <rPr>
            <sz val="9"/>
            <color indexed="81"/>
            <rFont val="Tahoma"/>
            <family val="2"/>
          </rPr>
          <t>Part of being prepared is making sure you have the right gear for your adventure. Try to borrow gear from family or friends so you don't need to buy it.</t>
        </r>
      </text>
    </comment>
    <comment ref="C112" authorId="2" shapeId="0" xr:uid="{07CD744C-C85B-4AB2-BAF9-413E7104C90E}">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13" authorId="2" shapeId="0" xr:uid="{E728EEF7-8F3E-4925-8E3D-18C7E86490BE}">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14" authorId="2" shapeId="0" xr:uid="{66D2C7E9-47FC-4318-A549-98EE8757280C}">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15" authorId="2" shapeId="0" xr:uid="{9DEBD9EB-5915-4C56-A574-CB760D14D7B7}">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17" authorId="2" shapeId="0" xr:uid="{B0A420EE-3E36-4ABA-96D6-DE5FFBA913F0}">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 ref="C121" authorId="0" shapeId="0" xr:uid="{C7D87B99-618F-4EF9-917B-9FC8CBD9A003}">
      <text>
        <r>
          <rPr>
            <sz val="9"/>
            <color indexed="81"/>
            <rFont val="Tahoma"/>
            <family val="2"/>
          </rPr>
          <t>Explore World Thinking Day and the diversity of the Girl Scout Movement</t>
        </r>
      </text>
    </comment>
    <comment ref="C122" authorId="0" shapeId="0" xr:uid="{80AE0E68-A058-4DB2-B7DC-3A5FB6D362A0}">
      <text>
        <r>
          <rPr>
            <b/>
            <sz val="9"/>
            <color indexed="81"/>
            <rFont val="Tahoma"/>
            <family val="2"/>
          </rPr>
          <t>Make a Diversity, Equity, Inclusion Collage</t>
        </r>
        <r>
          <rPr>
            <sz val="9"/>
            <color indexed="81"/>
            <rFont val="Tahoma"/>
            <family val="2"/>
          </rPr>
          <t xml:space="preserve"> 
With your Girl Scout friends and an adult if you need help, look up the definitions for diversity, equity, and inclusion in the dictionary or the glossary at the end of this activity pack. Then split up into three teams and make a collage that represents one of the words. You can use magazines, poster board, crayons, markers, whatever supplies you have!
Once every team is finished, present your collage to the group. Make sure you all understand the meaning of diversity, equity, and inclusion by talking about what you created! You might want to talk about:
  ■Do you know someone who is different from you? What makes that person different?
  ■Do you know someone who is the same as you? What makes that person the same?
  ■Is it a good thing that some people are the same and some people are different? Why or why not?
  ■What does it mean to be included? What does it feel like?
  ■What are ways that you can include others?
  ■What does it mean to be fair? How are you fair at home or at school? </t>
        </r>
      </text>
    </comment>
    <comment ref="C123" authorId="0" shapeId="0" xr:uid="{B4D03B3E-0038-4290-95C1-7DF0ECCFEAFA}">
      <text>
        <r>
          <rPr>
            <b/>
            <sz val="9"/>
            <color indexed="81"/>
            <rFont val="Tahoma"/>
            <family val="2"/>
          </rPr>
          <t>Create a World Thinking Day Song</t>
        </r>
        <r>
          <rPr>
            <sz val="9"/>
            <color indexed="81"/>
            <rFont val="Tahoma"/>
            <family val="2"/>
          </rPr>
          <t xml:space="preserve">
Singing songs is one of many fun Girl Scout traditions. You can sing while you are hiking, at meetings, at ceremonies, and around a campfire! Songs help bring us all together.
One song that connects all Girl Scouts and Girl Guides around the world is The World Song.
</t>
        </r>
        <r>
          <rPr>
            <b/>
            <sz val="9"/>
            <color indexed="81"/>
            <rFont val="Tahoma"/>
            <family val="2"/>
          </rPr>
          <t>The World Song¹</t>
        </r>
        <r>
          <rPr>
            <sz val="9"/>
            <color indexed="81"/>
            <rFont val="Tahoma"/>
            <family val="2"/>
          </rPr>
          <t xml:space="preserve">
</t>
        </r>
        <r>
          <rPr>
            <i/>
            <sz val="9"/>
            <color indexed="81"/>
            <rFont val="Tahoma"/>
            <family val="2"/>
          </rPr>
          <t>Our way is clear as we march on,
And see! Our flag on high,
Is never furled throughout the world,
For hope shall never die!
We must unite for what is right,
In friendship true and strong,
Until the earth,
In its rebirth,
Shall sing our song!
Shall sing our song!
All those who loved the true and good,
Whose promises were kept,
With humble mind, whose acts were kind,
whose honor never slept;
These were the free!
And we must be,
Prepared like them to live,
To give to all,
Both great and small,
All we can give.</t>
        </r>
        <r>
          <rPr>
            <sz val="9"/>
            <color indexed="81"/>
            <rFont val="Tahoma"/>
            <family val="2"/>
          </rPr>
          <t xml:space="preserve">
After singing the world song, make your own song for World Thinking Day (you can also make a poem if you prefer). Try to use some of these words: diversity, equity, inclusion, sisterhood, girls, and world.
Then teach your song to the group!
¹GSUSA acknowledges the World Association of Girl Guides and Girl Scouts. For more, </t>
        </r>
        <r>
          <rPr>
            <b/>
            <sz val="9"/>
            <color indexed="81"/>
            <rFont val="Tahoma"/>
            <family val="2"/>
          </rPr>
          <t>https://www.wagggs.org/en/terms-conditions/</t>
        </r>
        <r>
          <rPr>
            <sz val="9"/>
            <color indexed="81"/>
            <rFont val="Tahoma"/>
            <family val="2"/>
          </rPr>
          <t xml:space="preserve"> (accessed May 7, 2019)</t>
        </r>
      </text>
    </comment>
    <comment ref="C124" authorId="0" shapeId="0" xr:uid="{EB42B01E-F813-4EBA-8F3A-5CC2D1E9C265}">
      <text>
        <r>
          <rPr>
            <b/>
            <sz val="9"/>
            <color indexed="81"/>
            <rFont val="Tahoma"/>
            <family val="2"/>
          </rPr>
          <t>Connect to Girl Scouts and Girl Guides around the World</t>
        </r>
        <r>
          <rPr>
            <sz val="9"/>
            <color indexed="81"/>
            <rFont val="Tahoma"/>
            <family val="2"/>
          </rPr>
          <t xml:space="preserve">
The Girl Guide/Girl Scout Global Sisterhood is huge! Did you know you have 10 million sisters in over 150 different countries? Take a look at the pictures of Girl Guides and Girl Scouts and see if you can find three similarities and
three differences between the girls in the pictures and Girl Scouts in your community. Then talk with a friend, family member, or other Girl Scout about what you see in
these pictures. Do these pictures represent diversity within our movement? How can you help girls in your community feel included in Girl Scouts and make sure that all girls are treated fairly?</t>
        </r>
      </text>
    </comment>
    <comment ref="C125" authorId="0" shapeId="0" xr:uid="{DC1243E6-8EC8-4846-A875-05D81F265061}">
      <text>
        <r>
          <rPr>
            <sz val="9"/>
            <color indexed="81"/>
            <rFont val="Tahoma"/>
            <family val="2"/>
          </rPr>
          <t xml:space="preserve">You decided which adventure to go on. But before you go, you have some planning to do!
TO COMPLETE THIS STEP, MAKE SURE YOU:
►Pick a place. Where do you want to go trail running or </t>
        </r>
        <r>
          <rPr>
            <b/>
            <sz val="9"/>
            <color indexed="81"/>
            <rFont val="Tahoma"/>
            <family val="2"/>
          </rPr>
          <t>hiking</t>
        </r>
        <r>
          <rPr>
            <sz val="9"/>
            <color indexed="81"/>
            <rFont val="Tahoma"/>
            <family val="2"/>
          </rPr>
          <t xml:space="preserve">? A local park? A nature preserve? A new place you'd like to visit? How will you get there?
►Choose a day and time. Find a day that will work for your adventure. How long do you think you'll need to be there? What will you do if it rains, snows, is really hot, or is really cold? Will you still go or will you pick a back-up day?
►Plan some activities to do along the trail. If you decided on </t>
        </r>
        <r>
          <rPr>
            <b/>
            <sz val="9"/>
            <color indexed="81"/>
            <rFont val="Tahoma"/>
            <family val="2"/>
          </rPr>
          <t>hiking</t>
        </r>
        <r>
          <rPr>
            <sz val="9"/>
            <color indexed="81"/>
            <rFont val="Tahoma"/>
            <family val="2"/>
          </rPr>
          <t>, decide what three types of hikes you would like to do for your outdoor adventure. See Adventure Options on page two for some ideas, but feel free to come up with your own! If you'll be trail running, write down some games you can play by yourself or with a partner while running. For example, you could call out items along the trail that start with each letter of the alphabet or count the number of living things - like birds, bugs, or squirrels - you see or hear.
►Come up with a budget. Make a list of all the expenses for your outdoor adventure. What will you need for food, travel, and gear? How will you pay for it? You and your troop may want to use Girl Scout Cookie™ earnings.</t>
        </r>
      </text>
    </comment>
    <comment ref="C126" authorId="0" shapeId="0" xr:uid="{9858C69D-40F5-4FEE-BE5A-FC97E8EE9E86}">
      <text>
        <r>
          <rPr>
            <b/>
            <sz val="9"/>
            <color indexed="81"/>
            <rFont val="Tahoma"/>
            <family val="2"/>
          </rPr>
          <t>Play the Tight Hands Game</t>
        </r>
        <r>
          <rPr>
            <sz val="9"/>
            <color indexed="81"/>
            <rFont val="Tahoma"/>
            <family val="2"/>
          </rPr>
          <t xml:space="preserve"> 
You will need a group to play this game. Hold hands with other girls and make a circle. Have three girls be “outsiders.” The outsiders must try to get into the circle through spaces between people, while everyone else tries to keep them out - gently, no pushing or shoving allowed.
When the outsiders get into the circle, choose new girls to be “outsiders” until everyone has had a chance.
After everyone has had a chance to be the “outsider,” talk about what the game felt like. Some questions you might want to ask to get the conversation going are:
  ■</t>
        </r>
        <r>
          <rPr>
            <i/>
            <sz val="9"/>
            <color indexed="81"/>
            <rFont val="Tahoma"/>
            <family val="2"/>
          </rPr>
          <t>What did it feel like to be an outsider?</t>
        </r>
        <r>
          <rPr>
            <sz val="9"/>
            <color indexed="81"/>
            <rFont val="Tahoma"/>
            <family val="2"/>
          </rPr>
          <t xml:space="preserve">
  ■</t>
        </r>
        <r>
          <rPr>
            <i/>
            <sz val="9"/>
            <color indexed="81"/>
            <rFont val="Tahoma"/>
            <family val="2"/>
          </rPr>
          <t xml:space="preserve">Did anyone want to let the outsiders inside the circle?
  </t>
        </r>
        <r>
          <rPr>
            <sz val="9"/>
            <color indexed="81"/>
            <rFont val="Tahoma"/>
            <family val="2"/>
          </rPr>
          <t>■</t>
        </r>
        <r>
          <rPr>
            <i/>
            <sz val="9"/>
            <color indexed="81"/>
            <rFont val="Tahoma"/>
            <family val="2"/>
          </rPr>
          <t xml:space="preserve">Did you let her slip in? Why or why not?
  </t>
        </r>
        <r>
          <rPr>
            <sz val="9"/>
            <color indexed="81"/>
            <rFont val="Tahoma"/>
            <family val="2"/>
          </rPr>
          <t>■</t>
        </r>
        <r>
          <rPr>
            <i/>
            <sz val="9"/>
            <color indexed="81"/>
            <rFont val="Tahoma"/>
            <family val="2"/>
          </rPr>
          <t xml:space="preserve">Have you ever felt like an outsider in school? When? </t>
        </r>
        <r>
          <rPr>
            <sz val="9"/>
            <color indexed="81"/>
            <rFont val="Tahoma"/>
            <family val="2"/>
          </rPr>
          <t>After discussing the game, play again, but this time in addition to the three outsiders, one girl in the circle will be the “Peaceful Person.” As a Peaceful Person, this girl can help an outsider get into the circle. The other girls in the circle must follow the Peaceful Person’s directions, so if she says “Let her join” or “Release your hands,” the other members in the circle must do it. When an outsider gets into the circle, she becomes the new peaceful person. Play until everyone has had a chance to be an outsider and the peaceful person. Then talk about how this felt. You may want to ask:
  ■</t>
        </r>
        <r>
          <rPr>
            <i/>
            <sz val="9"/>
            <color indexed="81"/>
            <rFont val="Tahoma"/>
            <family val="2"/>
          </rPr>
          <t xml:space="preserve">What did it feel like to be an outsider in the first version of the game?
</t>
        </r>
        <r>
          <rPr>
            <sz val="9"/>
            <color indexed="81"/>
            <rFont val="Tahoma"/>
            <family val="2"/>
          </rPr>
          <t xml:space="preserve">  ■</t>
        </r>
        <r>
          <rPr>
            <i/>
            <sz val="9"/>
            <color indexed="81"/>
            <rFont val="Tahoma"/>
            <family val="2"/>
          </rPr>
          <t xml:space="preserve">What did it feel like to be part of the circle?
</t>
        </r>
        <r>
          <rPr>
            <sz val="9"/>
            <color indexed="81"/>
            <rFont val="Tahoma"/>
            <family val="2"/>
          </rPr>
          <t xml:space="preserve">  ■</t>
        </r>
        <r>
          <rPr>
            <i/>
            <sz val="9"/>
            <color indexed="81"/>
            <rFont val="Tahoma"/>
            <family val="2"/>
          </rPr>
          <t xml:space="preserve">What did it feel like to be a Peaceful Person?
</t>
        </r>
        <r>
          <rPr>
            <sz val="9"/>
            <color indexed="81"/>
            <rFont val="Tahoma"/>
            <family val="2"/>
          </rPr>
          <t xml:space="preserve">  ■</t>
        </r>
        <r>
          <rPr>
            <i/>
            <sz val="9"/>
            <color indexed="81"/>
            <rFont val="Tahoma"/>
            <family val="2"/>
          </rPr>
          <t xml:space="preserve">How did it feel to be left out?
</t>
        </r>
        <r>
          <rPr>
            <sz val="9"/>
            <color indexed="81"/>
            <rFont val="Tahoma"/>
            <family val="2"/>
          </rPr>
          <t xml:space="preserve">  ■</t>
        </r>
        <r>
          <rPr>
            <i/>
            <sz val="9"/>
            <color indexed="81"/>
            <rFont val="Tahoma"/>
            <family val="2"/>
          </rPr>
          <t>Are there any clubs or daily routines that exclude certain groups?
   What can we do to make sure everyone’s included?</t>
        </r>
        <r>
          <rPr>
            <b/>
            <sz val="9"/>
            <color indexed="81"/>
            <rFont val="Tahoma"/>
            <family val="2"/>
          </rPr>
          <t xml:space="preserve"> </t>
        </r>
      </text>
    </comment>
    <comment ref="C127" authorId="0" shapeId="0" xr:uid="{6EDB32A2-336C-4127-8B79-D6C958E54414}">
      <text>
        <r>
          <rPr>
            <b/>
            <sz val="9"/>
            <color indexed="81"/>
            <rFont val="Tahoma"/>
            <family val="2"/>
          </rPr>
          <t>Act Out a Piece of Girl Scouts History</t>
        </r>
        <r>
          <rPr>
            <sz val="9"/>
            <color indexed="81"/>
            <rFont val="Tahoma"/>
            <family val="2"/>
          </rPr>
          <t xml:space="preserve"> 
Girl Scouts has always been a movement that is diverse and inclusive. From the very beginning, Juliette Low thought that girls of every ability and background should be able to participate in Girl Scouts. The first 18 Girl Scouts in Savannah, Georgia, included girls from wealthy families as well as girls from the Female Orphan Asylum and Jewish girls from Congregation Mickve Israel.
Girl Scouts has also played an important role in difficult periods of our nation’s history. Girl Scout troops supported Japanese-American girls in internment camps during World War II in the 1940s, and by the 1950s Girl Scouts was leading the way to integrate all of its Girl Scout troops during the civil rights era.
Visit your local library, and check out </t>
        </r>
        <r>
          <rPr>
            <i/>
            <sz val="9"/>
            <color indexed="81"/>
            <rFont val="Tahoma"/>
            <family val="2"/>
          </rPr>
          <t>The Other Side</t>
        </r>
        <r>
          <rPr>
            <sz val="9"/>
            <color indexed="81"/>
            <rFont val="Tahoma"/>
            <family val="2"/>
          </rPr>
          <t xml:space="preserve"> by Jacqueline Woodson about two friends during the civil rights era or </t>
        </r>
        <r>
          <rPr>
            <i/>
            <sz val="9"/>
            <color indexed="81"/>
            <rFont val="Tahoma"/>
            <family val="2"/>
          </rPr>
          <t>A Place Where Sunflowers Grow</t>
        </r>
        <r>
          <rPr>
            <sz val="9"/>
            <color indexed="81"/>
            <rFont val="Tahoma"/>
            <family val="2"/>
          </rPr>
          <t xml:space="preserve"> by Amy Lee-Tai about a girl and her family during Japanese internment in World War II, or a picture book that addresses this year’s theme of Diversity, Equity, and Inclusion.
After reading, talk about the girls in these stories:
  ■</t>
        </r>
        <r>
          <rPr>
            <i/>
            <sz val="9"/>
            <color indexed="81"/>
            <rFont val="Tahoma"/>
            <family val="2"/>
          </rPr>
          <t>What did the main characters feel in the story?</t>
        </r>
        <r>
          <rPr>
            <sz val="9"/>
            <color indexed="81"/>
            <rFont val="Tahoma"/>
            <family val="2"/>
          </rPr>
          <t xml:space="preserve">
  ■</t>
        </r>
        <r>
          <rPr>
            <i/>
            <sz val="9"/>
            <color indexed="81"/>
            <rFont val="Tahoma"/>
            <family val="2"/>
          </rPr>
          <t>Why do you think they felt that way?</t>
        </r>
        <r>
          <rPr>
            <sz val="9"/>
            <color indexed="81"/>
            <rFont val="Tahoma"/>
            <family val="2"/>
          </rPr>
          <t xml:space="preserve">
  ■</t>
        </r>
        <r>
          <rPr>
            <i/>
            <sz val="9"/>
            <color indexed="81"/>
            <rFont val="Tahoma"/>
            <family val="2"/>
          </rPr>
          <t>How might you have felt if that happened to you?</t>
        </r>
        <r>
          <rPr>
            <sz val="9"/>
            <color indexed="81"/>
            <rFont val="Tahoma"/>
            <family val="2"/>
          </rPr>
          <t xml:space="preserve">
  ■</t>
        </r>
        <r>
          <rPr>
            <i/>
            <sz val="9"/>
            <color indexed="81"/>
            <rFont val="Tahoma"/>
            <family val="2"/>
          </rPr>
          <t>What do you think would happen if these girls joined Girl Scouts?</t>
        </r>
        <r>
          <rPr>
            <sz val="9"/>
            <color indexed="81"/>
            <rFont val="Tahoma"/>
            <family val="2"/>
          </rPr>
          <t xml:space="preserve">
</t>
        </r>
        <r>
          <rPr>
            <b/>
            <sz val="9"/>
            <color indexed="81"/>
            <rFont val="Tahoma"/>
            <family val="2"/>
          </rPr>
          <t>Then act it out!</t>
        </r>
        <r>
          <rPr>
            <sz val="9"/>
            <color indexed="81"/>
            <rFont val="Tahoma"/>
            <family val="2"/>
          </rPr>
          <t xml:space="preserve"> Pretend you are starting a troop in Clover and Annie’s town in </t>
        </r>
        <r>
          <rPr>
            <i/>
            <sz val="9"/>
            <color indexed="81"/>
            <rFont val="Tahoma"/>
            <family val="2"/>
          </rPr>
          <t>The Other Side</t>
        </r>
        <r>
          <rPr>
            <sz val="9"/>
            <color indexed="81"/>
            <rFont val="Tahoma"/>
            <family val="2"/>
          </rPr>
          <t xml:space="preserve"> or in Topaz, the internment camp where Mari and her family live in </t>
        </r>
        <r>
          <rPr>
            <i/>
            <sz val="9"/>
            <color indexed="81"/>
            <rFont val="Tahoma"/>
            <family val="2"/>
          </rPr>
          <t>A Place Where Sunflowers Grow</t>
        </r>
        <r>
          <rPr>
            <sz val="9"/>
            <color indexed="81"/>
            <rFont val="Tahoma"/>
            <family val="2"/>
          </rPr>
          <t xml:space="preserve">. Divide into roles of a troop leader, characters from the story, and other girls who might be in the troop they are imagining. Explore what it might have been like to be a Girl Scout in those circumstances—how might it have been challenging? How might it have been rewarding? </t>
        </r>
      </text>
    </comment>
    <comment ref="C128" authorId="2" shapeId="0" xr:uid="{7B554852-3BBA-4804-9B21-1EA5032A4B0E}">
      <text>
        <r>
          <rPr>
            <b/>
            <sz val="9"/>
            <color indexed="81"/>
            <rFont val="Tahoma"/>
            <family val="2"/>
          </rPr>
          <t>Make a Welcome Mat</t>
        </r>
        <r>
          <rPr>
            <sz val="9"/>
            <color indexed="81"/>
            <rFont val="Tahoma"/>
            <family val="2"/>
          </rPr>
          <t xml:space="preserve"> 
For this activity, you will need:
  ■</t>
        </r>
        <r>
          <rPr>
            <i/>
            <sz val="9"/>
            <color indexed="81"/>
            <rFont val="Tahoma"/>
            <family val="2"/>
          </rPr>
          <t>Plain coir mat</t>
        </r>
        <r>
          <rPr>
            <sz val="9"/>
            <color indexed="81"/>
            <rFont val="Tahoma"/>
            <family val="2"/>
          </rPr>
          <t xml:space="preserve">
  ■</t>
        </r>
        <r>
          <rPr>
            <i/>
            <sz val="9"/>
            <color indexed="81"/>
            <rFont val="Tahoma"/>
            <family val="2"/>
          </rPr>
          <t>Spray paint</t>
        </r>
        <r>
          <rPr>
            <sz val="9"/>
            <color indexed="81"/>
            <rFont val="Tahoma"/>
            <family val="2"/>
          </rPr>
          <t xml:space="preserve">
  ■</t>
        </r>
        <r>
          <rPr>
            <i/>
            <sz val="9"/>
            <color indexed="81"/>
            <rFont val="Tahoma"/>
            <family val="2"/>
          </rPr>
          <t>Masking tape</t>
        </r>
        <r>
          <rPr>
            <sz val="9"/>
            <color indexed="81"/>
            <rFont val="Tahoma"/>
            <family val="2"/>
          </rPr>
          <t xml:space="preserve">
  ■</t>
        </r>
        <r>
          <rPr>
            <i/>
            <sz val="9"/>
            <color indexed="81"/>
            <rFont val="Tahoma"/>
            <family val="2"/>
          </rPr>
          <t>Adhesive letters</t>
        </r>
        <r>
          <rPr>
            <sz val="9"/>
            <color indexed="81"/>
            <rFont val="Tahoma"/>
            <family val="2"/>
          </rPr>
          <t xml:space="preserve">
  ■</t>
        </r>
        <r>
          <rPr>
            <i/>
            <sz val="9"/>
            <color indexed="81"/>
            <rFont val="Tahoma"/>
            <family val="2"/>
          </rPr>
          <t>Rulers (optional)</t>
        </r>
        <r>
          <rPr>
            <sz val="9"/>
            <color indexed="81"/>
            <rFont val="Tahoma"/>
            <family val="2"/>
          </rPr>
          <t xml:space="preserve">
  ■</t>
        </r>
        <r>
          <rPr>
            <i/>
            <sz val="9"/>
            <color indexed="81"/>
            <rFont val="Tahoma"/>
            <family val="2"/>
          </rPr>
          <t>Newspaper or something to protect a worktable or floor.</t>
        </r>
        <r>
          <rPr>
            <sz val="9"/>
            <color indexed="81"/>
            <rFont val="Tahoma"/>
            <family val="2"/>
          </rPr>
          <t xml:space="preserve">
Think about a time when you might welcome others - for example, when someone new comes to your school or if you are having friends over to your house. When you welcome someone, that person feels included. How does it feel when you are included in something? How does it feel when you are left out of something?
In this activity, you’ll create a welcome mat using words in many other languages. Pick two or three of the words that mean welcome in another language (there are some examples below). Carefully apply adhesive letters to your coir rug, as straight as possible. When the letters are on, use masking tape to make a pattern. Then spray with spray paint and wait for the rug to dry. Once it is completely dry, remove the tape and letters to see your inclusive creation!
</t>
        </r>
        <r>
          <rPr>
            <b/>
            <sz val="9"/>
            <color indexed="81"/>
            <rFont val="Tahoma"/>
            <family val="2"/>
          </rPr>
          <t>Velkommen</t>
        </r>
        <r>
          <rPr>
            <sz val="9"/>
            <color indexed="81"/>
            <rFont val="Tahoma"/>
            <family val="2"/>
          </rPr>
          <t xml:space="preserve"> </t>
        </r>
        <r>
          <rPr>
            <i/>
            <sz val="9"/>
            <color indexed="81"/>
            <rFont val="Tahoma"/>
            <family val="2"/>
          </rPr>
          <t xml:space="preserve">(Danish—pronounced Vel-koh-men)
</t>
        </r>
        <r>
          <rPr>
            <b/>
            <sz val="9"/>
            <color indexed="81"/>
            <rFont val="Tahoma"/>
            <family val="2"/>
          </rPr>
          <t xml:space="preserve">Welkom </t>
        </r>
        <r>
          <rPr>
            <i/>
            <sz val="9"/>
            <color indexed="81"/>
            <rFont val="Tahoma"/>
            <family val="2"/>
          </rPr>
          <t xml:space="preserve">(Dutch—pronounced Wel-comb)
</t>
        </r>
        <r>
          <rPr>
            <b/>
            <sz val="9"/>
            <color indexed="81"/>
            <rFont val="Tahoma"/>
            <family val="2"/>
          </rPr>
          <t xml:space="preserve">Bienvenue </t>
        </r>
        <r>
          <rPr>
            <i/>
            <sz val="9"/>
            <color indexed="81"/>
            <rFont val="Tahoma"/>
            <family val="2"/>
          </rPr>
          <t xml:space="preserve">(French—pronounced Bee-ehn-ven-oo)
</t>
        </r>
        <r>
          <rPr>
            <b/>
            <sz val="9"/>
            <color indexed="81"/>
            <rFont val="Tahoma"/>
            <family val="2"/>
          </rPr>
          <t xml:space="preserve">Bienvenido </t>
        </r>
        <r>
          <rPr>
            <i/>
            <sz val="9"/>
            <color indexed="81"/>
            <rFont val="Tahoma"/>
            <family val="2"/>
          </rPr>
          <t xml:space="preserve">(Spanish—pronounced Bee-ehn-ve-nee-doh)
</t>
        </r>
        <r>
          <rPr>
            <b/>
            <sz val="9"/>
            <color indexed="81"/>
            <rFont val="Tahoma"/>
            <family val="2"/>
          </rPr>
          <t xml:space="preserve">Fòonying </t>
        </r>
        <r>
          <rPr>
            <i/>
            <sz val="9"/>
            <color indexed="81"/>
            <rFont val="Tahoma"/>
            <family val="2"/>
          </rPr>
          <t xml:space="preserve">(Chinese Cantonese—pronounced Foon-yen)
</t>
        </r>
        <r>
          <rPr>
            <b/>
            <sz val="9"/>
            <color indexed="81"/>
            <rFont val="Tahoma"/>
            <family val="2"/>
          </rPr>
          <t xml:space="preserve">Huanyíng </t>
        </r>
        <r>
          <rPr>
            <i/>
            <sz val="9"/>
            <color indexed="81"/>
            <rFont val="Tahoma"/>
            <family val="2"/>
          </rPr>
          <t xml:space="preserve">(Chinese Mandarin—pronounced Hoo-ahn-ying)
</t>
        </r>
        <r>
          <rPr>
            <b/>
            <sz val="9"/>
            <color indexed="81"/>
            <rFont val="Tahoma"/>
            <family val="2"/>
          </rPr>
          <t xml:space="preserve">Aloha </t>
        </r>
        <r>
          <rPr>
            <i/>
            <sz val="9"/>
            <color indexed="81"/>
            <rFont val="Tahoma"/>
            <family val="2"/>
          </rPr>
          <t xml:space="preserve">(Hawaiian—pronounced Ah-loh-ha)
</t>
        </r>
        <r>
          <rPr>
            <b/>
            <sz val="9"/>
            <color indexed="81"/>
            <rFont val="Tahoma"/>
            <family val="2"/>
          </rPr>
          <t xml:space="preserve">Svagat hain </t>
        </r>
        <r>
          <rPr>
            <i/>
            <sz val="9"/>
            <color indexed="81"/>
            <rFont val="Tahoma"/>
            <family val="2"/>
          </rPr>
          <t xml:space="preserve">(Hindi, a language spoken in India—pronounced Svagaht ha-AIN)
</t>
        </r>
        <r>
          <rPr>
            <b/>
            <sz val="9"/>
            <color indexed="81"/>
            <rFont val="Tahoma"/>
            <family val="2"/>
          </rPr>
          <t xml:space="preserve">Yokoso </t>
        </r>
        <r>
          <rPr>
            <i/>
            <sz val="9"/>
            <color indexed="81"/>
            <rFont val="Tahoma"/>
            <family val="2"/>
          </rPr>
          <t xml:space="preserve">(Japanese—pronounced Yo-o-ko-so)
</t>
        </r>
        <r>
          <rPr>
            <b/>
            <sz val="9"/>
            <color indexed="81"/>
            <rFont val="Tahoma"/>
            <family val="2"/>
          </rPr>
          <t>Hwangyong-Haminda</t>
        </r>
        <r>
          <rPr>
            <i/>
            <sz val="9"/>
            <color indexed="81"/>
            <rFont val="Tahoma"/>
            <family val="2"/>
          </rPr>
          <t xml:space="preserve"> (Korean—pronounced Hwan-yan Ham-eedoh)
</t>
        </r>
        <r>
          <rPr>
            <b/>
            <sz val="9"/>
            <color indexed="81"/>
            <rFont val="Tahoma"/>
            <family val="2"/>
          </rPr>
          <t xml:space="preserve">Mabuhay </t>
        </r>
        <r>
          <rPr>
            <i/>
            <sz val="9"/>
            <color indexed="81"/>
            <rFont val="Tahoma"/>
            <family val="2"/>
          </rPr>
          <t xml:space="preserve">(Filipino—pronounced Ma-BU-high)
</t>
        </r>
        <r>
          <rPr>
            <b/>
            <sz val="9"/>
            <color indexed="81"/>
            <rFont val="Tahoma"/>
            <family val="2"/>
          </rPr>
          <t xml:space="preserve">Ahlan ‘wa Sahlan </t>
        </r>
        <r>
          <rPr>
            <i/>
            <sz val="9"/>
            <color indexed="81"/>
            <rFont val="Tahoma"/>
            <family val="2"/>
          </rPr>
          <t xml:space="preserve">(Arabic—pronounced Ahh-lehn wa Sa-lehn)
</t>
        </r>
        <r>
          <rPr>
            <b/>
            <sz val="9"/>
            <color indexed="81"/>
            <rFont val="Tahoma"/>
            <family val="2"/>
          </rPr>
          <t xml:space="preserve">Shalom </t>
        </r>
        <r>
          <rPr>
            <i/>
            <sz val="9"/>
            <color indexed="81"/>
            <rFont val="Tahoma"/>
            <family val="2"/>
          </rPr>
          <t xml:space="preserve">(Hebrew, language spoken in Israel—pronounced Sha-loam)
</t>
        </r>
        <r>
          <rPr>
            <b/>
            <sz val="9"/>
            <color indexed="81"/>
            <rFont val="Tahoma"/>
            <family val="2"/>
          </rPr>
          <t xml:space="preserve">Karibu </t>
        </r>
        <r>
          <rPr>
            <i/>
            <sz val="9"/>
            <color indexed="81"/>
            <rFont val="Tahoma"/>
            <family val="2"/>
          </rPr>
          <t>(Swahili—pronounced Care-ee-boo)</t>
        </r>
        <r>
          <rPr>
            <sz val="9"/>
            <color indexed="81"/>
            <rFont val="Tahoma"/>
            <family val="2"/>
          </rPr>
          <t xml:space="preserve">
</t>
        </r>
        <r>
          <rPr>
            <b/>
            <sz val="9"/>
            <color indexed="81"/>
            <rFont val="Tahoma"/>
            <family val="2"/>
          </rPr>
          <t>Vitej</t>
        </r>
        <r>
          <rPr>
            <i/>
            <sz val="9"/>
            <color indexed="81"/>
            <rFont val="Tahoma"/>
            <family val="2"/>
          </rPr>
          <t xml:space="preserve"> (Czechoslovakia—pronounced Ve</t>
        </r>
        <r>
          <rPr>
            <sz val="9"/>
            <color indexed="81"/>
            <rFont val="Tahoma"/>
            <family val="2"/>
          </rPr>
          <t>e-tai)</t>
        </r>
      </text>
    </comment>
    <comment ref="C129" authorId="2" shapeId="0" xr:uid="{347C8C9B-DC3A-4ABA-A6BD-404087B57A61}">
      <text>
        <r>
          <rPr>
            <sz val="9"/>
            <color indexed="81"/>
            <rFont val="Tahoma"/>
            <family val="2"/>
          </rPr>
          <t>Part of being prepared is making sure you have the right gear for your adventure. Try to borrow gear from family or friends so you don't need to buy it.</t>
        </r>
      </text>
    </comment>
    <comment ref="C130" authorId="2" shapeId="0" xr:uid="{99EBE1F3-82FD-49AD-A369-E27CAEDB9E21}">
      <text>
        <r>
          <rPr>
            <b/>
            <sz val="9"/>
            <color indexed="81"/>
            <rFont val="Tahoma"/>
            <family val="2"/>
          </rPr>
          <t>Play the Bandage Game</t>
        </r>
        <r>
          <rPr>
            <sz val="9"/>
            <color indexed="81"/>
            <rFont val="Tahoma"/>
            <family val="2"/>
          </rPr>
          <t xml:space="preserve"> 
Write different types of sicknesses or health issues on index cards (for example: a cold, broken leg, cough, headache, knee scrape, paper cut, etc.), enough for one card for each girl who is playing this game. Give each girl a card and have everyone act out their card.
Once everyone has acted out their illness, give each girl a bandage to “cure” her illness. Then talk about whether this solved each girl’s problem. For girls who had a paper cut, a bandage might be a good solution, but it wouldn’t really help a girl with a cold. It was equal, but it wasn’t equity.
Even though everyone was treated equally in this situation (they received a bandage), everyone didn’t get what they needed. Equity means giving everyone what they need to be successful, even if what they need is different. People have different needs. In this case, equity would have meant giving people different treatments because they had different injuries.</t>
        </r>
      </text>
    </comment>
    <comment ref="C131" authorId="2" shapeId="0" xr:uid="{0BDCD5B4-90AA-44C8-8EB8-0760BCE76AA3}">
      <text>
        <r>
          <rPr>
            <b/>
            <sz val="9"/>
            <color indexed="81"/>
            <rFont val="Tahoma"/>
            <family val="2"/>
          </rPr>
          <t>Find out “What’s Fair”</t>
        </r>
        <r>
          <rPr>
            <sz val="9"/>
            <color indexed="81"/>
            <rFont val="Tahoma"/>
            <family val="2"/>
          </rPr>
          <t xml:space="preserve"> 
For this activity, you will need small items, such as pieces of candy or marbles. Hand them out to everyone in the group, but don’t share them equally. Give some girls 5 or 6, some 3 or 4, and some girls should just have 1. Keep the most items for yourself.
After handing out the items, ask girls to write or draw how they feel about the stash they just received. For example, do they feel upset, angry, sad, pleased, or happy?
Once everyone has written down how they feel, ask the group to share their feelings. You might want to ask:
  ■</t>
        </r>
        <r>
          <rPr>
            <i/>
            <sz val="9"/>
            <color indexed="81"/>
            <rFont val="Tahoma"/>
            <family val="2"/>
          </rPr>
          <t>How did it feel when you didn’t have the same marbles (or candy) as the other girls?</t>
        </r>
        <r>
          <rPr>
            <sz val="9"/>
            <color indexed="81"/>
            <rFont val="Tahoma"/>
            <family val="2"/>
          </rPr>
          <t xml:space="preserve">
  ■</t>
        </r>
        <r>
          <rPr>
            <i/>
            <sz val="9"/>
            <color indexed="81"/>
            <rFont val="Tahoma"/>
            <family val="2"/>
          </rPr>
          <t>Is this fair? What would be equitable?</t>
        </r>
        <r>
          <rPr>
            <sz val="9"/>
            <color indexed="81"/>
            <rFont val="Tahoma"/>
            <family val="2"/>
          </rPr>
          <t xml:space="preserve">
  ■</t>
        </r>
        <r>
          <rPr>
            <i/>
            <sz val="9"/>
            <color indexed="81"/>
            <rFont val="Tahoma"/>
            <family val="2"/>
          </rPr>
          <t>Let’s say you know one of the girls already has marbles (or candy) at home. Should she still get some here? Is that fair?</t>
        </r>
        <r>
          <rPr>
            <sz val="9"/>
            <color indexed="81"/>
            <rFont val="Tahoma"/>
            <family val="2"/>
          </rPr>
          <t xml:space="preserve">
  ■</t>
        </r>
        <r>
          <rPr>
            <i/>
            <sz val="9"/>
            <color indexed="81"/>
            <rFont val="Tahoma"/>
            <family val="2"/>
          </rPr>
          <t>What would you do if one of you asked to bring some marbles (or candy) home for her brother or sister? Should everyone be able to bring something home?</t>
        </r>
        <r>
          <rPr>
            <sz val="9"/>
            <color indexed="81"/>
            <rFont val="Tahoma"/>
            <family val="2"/>
          </rPr>
          <t xml:space="preserve">
After talking about the piles and your feelings, decide as a group how you’d like to share the items to be more equitable.</t>
        </r>
      </text>
    </comment>
    <comment ref="C132" authorId="2" shapeId="0" xr:uid="{15743AB4-60F4-496C-BDAC-6236C40CA270}">
      <text>
        <r>
          <rPr>
            <b/>
            <sz val="9"/>
            <color indexed="81"/>
            <rFont val="Tahoma"/>
            <family val="2"/>
          </rPr>
          <t>Take an Equal Hike</t>
        </r>
        <r>
          <rPr>
            <sz val="9"/>
            <color indexed="81"/>
            <rFont val="Tahoma"/>
            <family val="2"/>
          </rPr>
          <t xml:space="preserve"> 
Take a hike in a park or outdoor space in your community. As you are hiking, think about whether this hike is accessible to everyone, and how it could be made accessible. For example, could someone in a wheelchair use this path? What about someone with visual impairments? Or someone who speaks another language? Would they be able to read any signs?
Talk with a park ranger to find out more about accessible trails and why they are important. If possible, ask if there is an accessible trail available and compare it to the trail you hiked.</t>
        </r>
      </text>
    </comment>
    <comment ref="C133" authorId="2" shapeId="0" xr:uid="{AE38005B-AF3A-4F6B-8597-0C712FC36172}">
      <text>
        <r>
          <rPr>
            <b/>
            <sz val="9"/>
            <color indexed="81"/>
            <rFont val="Tahoma"/>
            <family val="2"/>
          </rPr>
          <t xml:space="preserve">Prepare and plan a </t>
        </r>
        <r>
          <rPr>
            <b/>
            <i/>
            <sz val="9"/>
            <color indexed="81"/>
            <rFont val="Tahoma"/>
            <family val="2"/>
          </rPr>
          <t>Take Action</t>
        </r>
        <r>
          <rPr>
            <b/>
            <sz val="9"/>
            <color indexed="81"/>
            <rFont val="Tahoma"/>
            <family val="2"/>
          </rPr>
          <t xml:space="preserve"> project for World Thinking Day</t>
        </r>
        <r>
          <rPr>
            <sz val="9"/>
            <color indexed="81"/>
            <rFont val="Tahoma"/>
            <family val="2"/>
          </rPr>
          <t xml:space="preserve"> 
In a </t>
        </r>
        <r>
          <rPr>
            <i/>
            <sz val="9"/>
            <color indexed="81"/>
            <rFont val="Tahoma"/>
            <family val="2"/>
          </rPr>
          <t>Take Action</t>
        </r>
        <r>
          <rPr>
            <sz val="9"/>
            <color indexed="81"/>
            <rFont val="Tahoma"/>
            <family val="2"/>
          </rPr>
          <t xml:space="preserve"> project, you:
  ■Identify a problem
  ■Come up with a sustainable solution
  ■Develop a team plan
  ■Put the plan into action
  ■Reflect and celebrate!
To think of a problem for your World Thinking Day </t>
        </r>
        <r>
          <rPr>
            <i/>
            <sz val="9"/>
            <color indexed="81"/>
            <rFont val="Tahoma"/>
            <family val="2"/>
          </rPr>
          <t>Take Action</t>
        </r>
        <r>
          <rPr>
            <sz val="9"/>
            <color indexed="81"/>
            <rFont val="Tahoma"/>
            <family val="2"/>
          </rPr>
          <t xml:space="preserve"> project, you can ask yourself: are there times you have seen people excluded or treated unfairly? Do people feel welcome in your community?
Remember to make your project sustainable. That means the benefits of your project will last even after your project is over. Here are three ways to make your project sustainable and an example of each!
  ■</t>
        </r>
        <r>
          <rPr>
            <b/>
            <sz val="9"/>
            <color indexed="81"/>
            <rFont val="Tahoma"/>
            <family val="2"/>
          </rPr>
          <t>Make your solution permanent.</t>
        </r>
        <r>
          <rPr>
            <sz val="9"/>
            <color indexed="81"/>
            <rFont val="Tahoma"/>
            <family val="2"/>
          </rPr>
          <t xml:space="preserve"> For example, you might build a buddy bench at your school to help new students feel welcome and included.
  ■</t>
        </r>
        <r>
          <rPr>
            <b/>
            <sz val="9"/>
            <color indexed="81"/>
            <rFont val="Tahoma"/>
            <family val="2"/>
          </rPr>
          <t>Educate and inspire others.</t>
        </r>
        <r>
          <rPr>
            <sz val="9"/>
            <color indexed="81"/>
            <rFont val="Tahoma"/>
            <family val="2"/>
          </rPr>
          <t xml:space="preserve"> Make a video celebrating the diversity of your community and share it with your network.
  ■</t>
        </r>
        <r>
          <rPr>
            <b/>
            <sz val="9"/>
            <color indexed="81"/>
            <rFont val="Tahoma"/>
            <family val="2"/>
          </rPr>
          <t>Change a rule or law.</t>
        </r>
        <r>
          <rPr>
            <sz val="9"/>
            <color indexed="81"/>
            <rFont val="Tahoma"/>
            <family val="2"/>
          </rPr>
          <t xml:space="preserve"> Work with your city government to ensure that city resources are available
to the blind or visually impaired.
The ideas are endless! Please do not choose a project from these examples. Instead, brainstorm ideas that will meet a need in </t>
        </r>
        <r>
          <rPr>
            <b/>
            <sz val="9"/>
            <color indexed="81"/>
            <rFont val="Tahoma"/>
            <family val="2"/>
          </rPr>
          <t>your</t>
        </r>
        <r>
          <rPr>
            <sz val="9"/>
            <color indexed="81"/>
            <rFont val="Tahoma"/>
            <family val="2"/>
          </rPr>
          <t xml:space="preserve"> community, get feedback, and come up with a plan.</t>
        </r>
      </text>
    </comment>
    <comment ref="C135" authorId="2" shapeId="0" xr:uid="{5F0D7329-8A5A-4C2C-BB7C-7F2CC544679A}">
      <text>
        <r>
          <rPr>
            <b/>
            <sz val="9"/>
            <color indexed="81"/>
            <rFont val="Tahoma"/>
            <family val="2"/>
          </rPr>
          <t>Carry out your Take Action project</t>
        </r>
        <r>
          <rPr>
            <sz val="9"/>
            <color indexed="81"/>
            <rFont val="Tahoma"/>
            <family val="2"/>
          </rPr>
          <t xml:space="preserve"> 
Once you’ve created your plan, it’s time to carry it out! This step will depend on the plan you created in Step 4, but you might need to create something (posters, videos, presentations, etc.) or contact someone (your principal, a community member, an administrator, or a government official). Whatever your next step is, be sure to complete it!</t>
        </r>
        <r>
          <rPr>
            <b/>
            <sz val="9"/>
            <color indexed="81"/>
            <rFont val="Tahoma"/>
            <family val="2"/>
          </rPr>
          <t xml:space="preserve">
</t>
        </r>
        <r>
          <rPr>
            <sz val="9"/>
            <color indexed="81"/>
            <rFont val="Tahoma"/>
            <family val="2"/>
          </rPr>
          <t xml:space="preserve">Once you’ve finished your </t>
        </r>
        <r>
          <rPr>
            <i/>
            <sz val="9"/>
            <color indexed="81"/>
            <rFont val="Tahoma"/>
            <family val="2"/>
          </rPr>
          <t>Take Action</t>
        </r>
        <r>
          <rPr>
            <sz val="9"/>
            <color indexed="81"/>
            <rFont val="Tahoma"/>
            <family val="2"/>
          </rPr>
          <t xml:space="preserve"> project, take time to celebrate and reflect. What did you like about your </t>
        </r>
        <r>
          <rPr>
            <i/>
            <sz val="9"/>
            <color indexed="81"/>
            <rFont val="Tahoma"/>
            <family val="2"/>
          </rPr>
          <t>Take Action</t>
        </r>
        <r>
          <rPr>
            <sz val="9"/>
            <color indexed="81"/>
            <rFont val="Tahoma"/>
            <family val="2"/>
          </rPr>
          <t xml:space="preserve"> project? What did you learn? What might you change next time?
Congratulations on earning your World Thinking Day award and making the world a more diverse, equitable and inclusive place!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Audra Edmunds</author>
  </authors>
  <commentList>
    <comment ref="C6" authorId="0" shapeId="0" xr:uid="{00000000-0006-0000-0A00-000001000000}">
      <text>
        <r>
          <rPr>
            <sz val="8"/>
            <color indexed="81"/>
            <rFont val="Tahoma"/>
            <family val="2"/>
          </rPr>
          <t>Use your values and skills to identify a community issue you care about.</t>
        </r>
      </text>
    </comment>
    <comment ref="C7" authorId="0" shapeId="0" xr:uid="{00000000-0006-0000-0A00-000002000000}">
      <text>
        <r>
          <rPr>
            <sz val="8"/>
            <color indexed="81"/>
            <rFont val="Tahoma"/>
            <family val="2"/>
          </rPr>
          <t>Research everything you can about the issue.</t>
        </r>
      </text>
    </comment>
    <comment ref="C8" authorId="0" shapeId="0" xr:uid="{00000000-0006-0000-0A00-000003000000}">
      <text>
        <r>
          <rPr>
            <sz val="8"/>
            <color indexed="81"/>
            <rFont val="Tahoma"/>
            <family val="2"/>
          </rPr>
          <t>Invite others to support and take action with you.</t>
        </r>
      </text>
    </comment>
    <comment ref="C9" authorId="0" shapeId="0" xr:uid="{00000000-0006-0000-0A00-000004000000}">
      <text>
        <r>
          <rPr>
            <sz val="8"/>
            <color indexed="81"/>
            <rFont val="Tahoma"/>
            <family val="2"/>
          </rPr>
          <t>Create a project plan that achieves sustainable and measurable impact.</t>
        </r>
      </text>
    </comment>
    <comment ref="C10" authorId="0" shapeId="0" xr:uid="{00000000-0006-0000-0A00-000005000000}">
      <text>
        <r>
          <rPr>
            <sz val="8"/>
            <color indexed="81"/>
            <rFont val="Tahoma"/>
            <family val="2"/>
          </rPr>
          <t>Sum up your project plan for your Girl Scout council.</t>
        </r>
      </text>
    </comment>
    <comment ref="C11" authorId="0" shapeId="0" xr:uid="{00000000-0006-0000-0A00-000006000000}">
      <text>
        <r>
          <rPr>
            <sz val="8"/>
            <color indexed="81"/>
            <rFont val="Tahoma"/>
            <family val="2"/>
          </rPr>
          <t>Take the lead to carry out your plan.</t>
        </r>
      </text>
    </comment>
    <comment ref="C12" authorId="0" shapeId="0" xr:uid="{00000000-0006-0000-0A00-000007000000}">
      <text>
        <r>
          <rPr>
            <sz val="8"/>
            <color indexed="81"/>
            <rFont val="Tahoma"/>
            <family val="2"/>
          </rPr>
          <t>Share what you have experienced with others.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Audra</author>
  </authors>
  <commentList>
    <comment ref="C6" authorId="0" shapeId="0" xr:uid="{00000000-0006-0000-0900-000001000000}">
      <text>
        <r>
          <rPr>
            <sz val="9"/>
            <color indexed="81"/>
            <rFont val="Tahoma"/>
            <family val="2"/>
          </rPr>
          <t>Share your talents and skills by teaching younger Girl Scouts something you learned to do as an Anbassador. 
This list has a few ideas to get you started. You only have to do one of these-or something like it-to complete the step.</t>
        </r>
      </text>
    </comment>
    <comment ref="C7" authorId="0" shapeId="0" xr:uid="{00000000-0006-0000-0900-000002000000}">
      <text>
        <r>
          <rPr>
            <sz val="9"/>
            <color indexed="81"/>
            <rFont val="Tahoma"/>
            <family val="2"/>
          </rPr>
          <t>National Leadership Journey. Did you add a trip? Meet local experts? Do something specail when you earned your awards? Put together a special package or presentation to share advice and experiences with Seniors.</t>
        </r>
      </text>
    </comment>
    <comment ref="C8" authorId="0" shapeId="0" xr:uid="{00000000-0006-0000-0900-000003000000}">
      <text>
        <r>
          <rPr>
            <sz val="9"/>
            <color indexed="81"/>
            <rFont val="Tahoma"/>
            <family val="2"/>
          </rPr>
          <t>favorite memories of being an Ambassador-your Take Action projects, trips, outings, friendships, and leadership lessons learned. As you help Seniors define what leadership means to them, reflect on how others helped you along the way.</t>
        </r>
      </text>
    </comment>
    <comment ref="C9" authorId="0" shapeId="0" xr:uid="{00000000-0006-0000-0900-000004000000}">
      <text>
        <r>
          <rPr>
            <sz val="9"/>
            <color indexed="81"/>
            <rFont val="Tahoma"/>
            <family val="2"/>
          </rPr>
          <t>earn badges or complete a Journey activity. You could also hold a fitness clinic, teach a dance class, take them geocaching, or pass on any other special skill you've learned as a Girl Scout.</t>
        </r>
      </text>
    </comment>
    <comment ref="C10" authorId="0" shapeId="0" xr:uid="{00000000-0006-0000-0900-000005000000}">
      <text>
        <r>
          <rPr>
            <sz val="9"/>
            <color indexed="81"/>
            <rFont val="Tahoma"/>
            <family val="2"/>
          </rPr>
          <t>More than 900,00 adults empower girls to become leaders through Girl Scouting. Talk to Girl Scout Adults to find out what inspires them and to get ideas about what you'd like to do.
This list has a few ideas to get you started. You only have to do one of these-or something like it-to complete the step.</t>
        </r>
      </text>
    </comment>
    <comment ref="C11" authorId="0" shapeId="0" xr:uid="{00000000-0006-0000-0900-000006000000}">
      <text>
        <r>
          <rPr>
            <sz val="9"/>
            <color indexed="81"/>
            <rFont val="Tahoma"/>
            <family val="2"/>
          </rPr>
          <t>This doesn't have to be formal. You can start a conversation at a pizza party, take a walk on the beach, have a movie night, or go on a camping trip. Ask your adult why she thinks the Girl Scout legacy has endured or what she considers the highlights of volnuteering.</t>
        </r>
      </text>
    </comment>
    <comment ref="C12" authorId="0" shapeId="0" xr:uid="{00000000-0006-0000-0900-000007000000}">
      <text>
        <r>
          <rPr>
            <sz val="9"/>
            <color indexed="81"/>
            <rFont val="Tahoma"/>
            <family val="2"/>
          </rPr>
          <t>for Girl Scout adults who have supported you. Share your memories, photos, or even a poem to tell them how much their help meant to you.</t>
        </r>
      </text>
    </comment>
    <comment ref="C13" authorId="0" shapeId="0" xr:uid="{00000000-0006-0000-0900-000008000000}">
      <text>
        <r>
          <rPr>
            <sz val="9"/>
            <color indexed="81"/>
            <rFont val="Tahoma"/>
            <family val="2"/>
          </rPr>
          <t>moments in Girl Scouts. Add some music, then gather your friends, family, and the Girl Scout adults who influenced you to share your walk down memory lane.</t>
        </r>
      </text>
    </comment>
    <comment ref="C15" authorId="0" shapeId="0" xr:uid="{00000000-0006-0000-0900-000009000000}">
      <text>
        <r>
          <rPr>
            <sz val="9"/>
            <color indexed="81"/>
            <rFont val="Tahoma"/>
            <family val="2"/>
          </rPr>
          <t>Congratulations! You've earned your Bridge to Girl Scout Adult Award! Celebrate with a favorite ceremony you learned in your time as a Girl Scout.</t>
        </r>
      </text>
    </comment>
  </commentList>
</comments>
</file>

<file path=xl/sharedStrings.xml><?xml version="1.0" encoding="utf-8"?>
<sst xmlns="http://schemas.openxmlformats.org/spreadsheetml/2006/main" count="3129" uniqueCount="800">
  <si>
    <t>meeting
totals</t>
  </si>
  <si>
    <t>yearly total (per girl)</t>
  </si>
  <si>
    <t>It's Your Story -- Tell It!</t>
  </si>
  <si>
    <t>The Summary page:</t>
  </si>
  <si>
    <t>The Order page:</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</si>
  <si>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</si>
  <si>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</si>
  <si>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</si>
  <si>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</si>
  <si>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 about sharing and editing this sheet?</t>
  </si>
  <si>
    <t>4.  You have my permission to e-mail me with suggestions for improvements you'd like to see, but please don't be offended if I don't use your suggestions.</t>
  </si>
  <si>
    <t>How can you contact me?</t>
  </si>
  <si>
    <t>aedmunds@bellsouth.net</t>
  </si>
  <si>
    <t>Badges</t>
  </si>
  <si>
    <t>Investiture</t>
  </si>
  <si>
    <t>Annual Fund</t>
  </si>
  <si>
    <r>
      <t xml:space="preserve">   Enter </t>
    </r>
    <r>
      <rPr>
        <b/>
        <sz val="9"/>
        <rFont val="Arial"/>
        <family val="2"/>
      </rPr>
      <t>A</t>
    </r>
    <r>
      <rPr>
        <sz val="9"/>
        <rFont val="Arial"/>
        <family val="2"/>
      </rPr>
      <t xml:space="preserve"> to indicated Attendance at the Event.</t>
    </r>
  </si>
  <si>
    <t>&lt;&lt;Last Name&gt;&gt;</t>
  </si>
  <si>
    <t>Date of Birth:</t>
  </si>
  <si>
    <t xml:space="preserve">Service Unit: </t>
  </si>
  <si>
    <t xml:space="preserve">Troop: </t>
  </si>
  <si>
    <t>It's Your World -- Change It!</t>
  </si>
  <si>
    <t xml:space="preserve"> </t>
  </si>
  <si>
    <t>Status: (P)artial or (C)omplete</t>
  </si>
  <si>
    <t>What's the password?</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</si>
  <si>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</si>
  <si>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</si>
  <si>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Version History</t>
  </si>
  <si>
    <t>Summary
Page</t>
  </si>
  <si>
    <t>Primary Adult</t>
  </si>
  <si>
    <t>Second Adult</t>
  </si>
  <si>
    <t xml:space="preserve">Relationship: </t>
  </si>
  <si>
    <t xml:space="preserve">City, State  ZIP: </t>
  </si>
  <si>
    <t xml:space="preserve">Name: </t>
  </si>
  <si>
    <t xml:space="preserve">Address: </t>
  </si>
  <si>
    <t xml:space="preserve">Work Phone: </t>
  </si>
  <si>
    <t xml:space="preserve">Home Phone: </t>
  </si>
  <si>
    <t xml:space="preserve">Work e-mail: </t>
  </si>
  <si>
    <t xml:space="preserve">Cell Phone: </t>
  </si>
  <si>
    <t xml:space="preserve">Home e-mail: </t>
  </si>
  <si>
    <t>The Parent Contact Info page is simply there to give you a place to collect parent info for your scouts.  Use it or not.  It will have no effect on the rest of the sheet.  This is just there as a tool for you.</t>
  </si>
  <si>
    <t>Attendance</t>
  </si>
  <si>
    <t>Date</t>
  </si>
  <si>
    <t>The Parent Contact Info page:</t>
  </si>
  <si>
    <t>The Attendance page:</t>
  </si>
  <si>
    <t>First, please enter your Service Unit in the box:</t>
  </si>
  <si>
    <t>Next, please enter your Troop number in this box:</t>
  </si>
  <si>
    <t>&lt;LIST PATCH HERE&gt;</t>
  </si>
  <si>
    <t>Event Attended (Meeting, Field Trip, Day Camp, etc)</t>
  </si>
  <si>
    <t>Girl Scout Council Dues</t>
  </si>
  <si>
    <t>Service Unit Dues</t>
  </si>
  <si>
    <t>Fun Patches</t>
  </si>
  <si>
    <t>Leader 1</t>
  </si>
  <si>
    <t>Leader 2</t>
  </si>
  <si>
    <t>Leader 3</t>
  </si>
  <si>
    <t>Leader 4</t>
  </si>
  <si>
    <t>Leader 5</t>
  </si>
  <si>
    <t>Registration Papers</t>
  </si>
  <si>
    <t>Health History</t>
  </si>
  <si>
    <t xml:space="preserve">     EMERGENCY CONTACT</t>
  </si>
  <si>
    <t>Relationship:</t>
  </si>
  <si>
    <t xml:space="preserve"> Earned</t>
  </si>
  <si>
    <t xml:space="preserve"> Awarded</t>
  </si>
  <si>
    <r>
      <t xml:space="preserve">Enter </t>
    </r>
    <r>
      <rPr>
        <b/>
        <sz val="10"/>
        <rFont val="Arial"/>
        <family val="2"/>
      </rPr>
      <t>A</t>
    </r>
    <r>
      <rPr>
        <sz val="10"/>
        <rFont val="Arial"/>
        <family val="2"/>
      </rPr>
      <t xml:space="preserve"> for credit</t>
    </r>
  </si>
  <si>
    <t>Service Unit:</t>
  </si>
  <si>
    <t>Troop:</t>
  </si>
  <si>
    <t>Investiture &amp; Rededication Patches</t>
  </si>
  <si>
    <t>Journey Awards</t>
  </si>
  <si>
    <t>Immediately after you download:</t>
  </si>
  <si>
    <t>The Registration page:</t>
  </si>
  <si>
    <t>The Attendance page is used to help you keep track of who was present at various events, such as Meetings, Campouts, etc.</t>
  </si>
  <si>
    <t>Enter amount
   received</t>
  </si>
  <si>
    <t>The Dues page:</t>
  </si>
  <si>
    <t>Enter dues as you receive them.  The sheet is set up for you to record money.  Simply type in what they were able to contribute.</t>
  </si>
  <si>
    <t>girl's email</t>
  </si>
  <si>
    <t>Service Unit</t>
  </si>
  <si>
    <t>Troop</t>
  </si>
  <si>
    <t>Rededication (1st year)</t>
  </si>
  <si>
    <t>Rededication (2nd year)</t>
  </si>
  <si>
    <r>
      <t xml:space="preserve">My Promise, My Faith </t>
    </r>
    <r>
      <rPr>
        <sz val="10"/>
        <rFont val="Arial"/>
        <family val="2"/>
      </rPr>
      <t>(Year 1)</t>
    </r>
  </si>
  <si>
    <t>Choose one line from the Law</t>
  </si>
  <si>
    <t>Find a woman in your community</t>
  </si>
  <si>
    <t>Gather three inspirational quotes</t>
  </si>
  <si>
    <t>Make something to remind you</t>
  </si>
  <si>
    <r>
      <t xml:space="preserve">My Promise, My Faith </t>
    </r>
    <r>
      <rPr>
        <sz val="10"/>
        <rFont val="Arial"/>
        <family val="2"/>
      </rPr>
      <t>(Year 2)</t>
    </r>
  </si>
  <si>
    <t xml:space="preserve">Make a commitment to live what </t>
  </si>
  <si>
    <t>Global Action Award</t>
  </si>
  <si>
    <t>Pass It On!</t>
  </si>
  <si>
    <t>Look Ahead!</t>
  </si>
  <si>
    <t>Plan a Ceremony</t>
  </si>
  <si>
    <t>Every step has three choices. Do ONE choice to complete each step.</t>
  </si>
  <si>
    <t>Age-Level Awards</t>
  </si>
  <si>
    <t>(do all five)</t>
  </si>
  <si>
    <t>Safety Award</t>
  </si>
  <si>
    <t>Council's Own</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</si>
  <si>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</si>
  <si>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</si>
  <si>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t>Serve for one full term in a leadership</t>
  </si>
  <si>
    <t>World Thinking Day</t>
  </si>
  <si>
    <t>Make sticky-note comics</t>
  </si>
  <si>
    <t>Journey Summit Pin</t>
  </si>
  <si>
    <t>Photography</t>
  </si>
  <si>
    <t>Coaching</t>
  </si>
  <si>
    <t>Public Policy</t>
  </si>
  <si>
    <t>Dinner Party</t>
  </si>
  <si>
    <t>Water</t>
  </si>
  <si>
    <t>On My Own</t>
  </si>
  <si>
    <t>Good Credit</t>
  </si>
  <si>
    <t>Research and Development</t>
  </si>
  <si>
    <t>P &amp; L</t>
  </si>
  <si>
    <t>Tell a story with photography</t>
  </si>
  <si>
    <t>Focus on composition</t>
  </si>
  <si>
    <t>Focus on light</t>
  </si>
  <si>
    <t>Focus on motion</t>
  </si>
  <si>
    <t>Go to a photography exhibit</t>
  </si>
  <si>
    <t>Create a photography timeline.</t>
  </si>
  <si>
    <t>Capture a day in the life</t>
  </si>
  <si>
    <t>Take 5 photos form a different</t>
  </si>
  <si>
    <t>Photograph weather patterns</t>
  </si>
  <si>
    <t>Invite friends to a shoot day</t>
  </si>
  <si>
    <t>Capture the same person or object</t>
  </si>
  <si>
    <t>Grow your image</t>
  </si>
  <si>
    <t>Take photos of faces in motion</t>
  </si>
  <si>
    <t>Take photos of objects in motion</t>
  </si>
  <si>
    <t xml:space="preserve">Take photos of a group </t>
  </si>
  <si>
    <t>Stage a photo exhibit</t>
  </si>
  <si>
    <t>Make a digital slide show</t>
  </si>
  <si>
    <t>Create a photo album or scrapbook</t>
  </si>
  <si>
    <t>Begin to outline your coaching strategy</t>
  </si>
  <si>
    <t>Conduct a first assessment</t>
  </si>
  <si>
    <t>Design your coaching plan</t>
  </si>
  <si>
    <t>Put your plan in action</t>
  </si>
  <si>
    <t>Attend the big event</t>
  </si>
  <si>
    <t>Talk to a great coach</t>
  </si>
  <si>
    <t>Watch three sports documentaries</t>
  </si>
  <si>
    <t>Attend a coaching clinic or seminar</t>
  </si>
  <si>
    <t>Host an initial session</t>
  </si>
  <si>
    <t>Prepare a goal chart together</t>
  </si>
  <si>
    <t>Open and close each session</t>
  </si>
  <si>
    <t>Research and choose</t>
  </si>
  <si>
    <t xml:space="preserve">Design a special warm-up </t>
  </si>
  <si>
    <t>Ask your players to coach you!</t>
  </si>
  <si>
    <t>Gold Torch Award</t>
  </si>
  <si>
    <t>Complete one Ambassador Leadership</t>
  </si>
  <si>
    <t>Find a Mentor</t>
  </si>
  <si>
    <t xml:space="preserve">Create and implement a thoughtful </t>
  </si>
  <si>
    <t>Complete a council-designed</t>
  </si>
  <si>
    <t>Your Voice, Your World: The Power of Advocacy</t>
  </si>
  <si>
    <t>The Girl Scout Advocate Award</t>
  </si>
  <si>
    <t>Eight steps to advocacy</t>
  </si>
  <si>
    <t>Explore</t>
  </si>
  <si>
    <t>Engage</t>
  </si>
  <si>
    <t>It's Your Planet -- Love It!</t>
  </si>
  <si>
    <t>JUSTICE</t>
  </si>
  <si>
    <t>Sage Award</t>
  </si>
  <si>
    <t>LOOK HIGH, LOOK WIDE</t>
  </si>
  <si>
    <t>DO the MATH</t>
  </si>
  <si>
    <t>Be HAWK-EYED</t>
  </si>
  <si>
    <t>Take the SCIENTIFIC View</t>
  </si>
  <si>
    <t>DECIPHER Decisions</t>
  </si>
  <si>
    <t>Write Your Equation &amp; PRESENT It</t>
  </si>
  <si>
    <t>BLISS: Live it! Give It!</t>
  </si>
  <si>
    <t>Dream Maker Award</t>
  </si>
  <si>
    <t>Meet Successful Dreamers</t>
  </si>
  <si>
    <t>Seek and Select a Dreamer(s)</t>
  </si>
  <si>
    <t>Define the Dream</t>
  </si>
  <si>
    <t>Give It! Gift It!</t>
  </si>
  <si>
    <t xml:space="preserve">Share with a group of Seniors your </t>
  </si>
  <si>
    <t xml:space="preserve">Inspire younger girls by helping them </t>
  </si>
  <si>
    <t xml:space="preserve">Get together with a Girl Scout adult. </t>
  </si>
  <si>
    <t>Create a slide show of your best</t>
  </si>
  <si>
    <t>Choose an issue</t>
  </si>
  <si>
    <t>Investigate</t>
  </si>
  <si>
    <t>Get help</t>
  </si>
  <si>
    <t>Create a plan</t>
  </si>
  <si>
    <t>Present your plan and get feedback</t>
  </si>
  <si>
    <t>Take action</t>
  </si>
  <si>
    <t>Educate and inspire</t>
  </si>
  <si>
    <t>Bridging to Adults</t>
  </si>
  <si>
    <t>Add a morale-boosting time-out</t>
  </si>
  <si>
    <t>Host a celebration</t>
  </si>
  <si>
    <t>Make a "trading card" for each athlete</t>
  </si>
  <si>
    <t>Meet with your players for a relaxing</t>
  </si>
  <si>
    <t>Engage as a global citizen</t>
  </si>
  <si>
    <t>Dig into national or state public policy</t>
  </si>
  <si>
    <t>See public policy creation in action</t>
  </si>
  <si>
    <t>Create your menu</t>
  </si>
  <si>
    <t>Make a budget and shopping list</t>
  </si>
  <si>
    <t>Practice timing your courses</t>
  </si>
  <si>
    <t>Explore imaginative ways to present food</t>
  </si>
  <si>
    <t>Host your party</t>
  </si>
  <si>
    <t>Know how to move an injured person</t>
  </si>
  <si>
    <t>Celebrate World Thinking Day</t>
  </si>
  <si>
    <t>Share sisterhood around the world</t>
  </si>
  <si>
    <t>Enjoy Girl Scout traditions!</t>
  </si>
  <si>
    <t>Celebrate water art-and create your own</t>
  </si>
  <si>
    <t>Find out about water issues</t>
  </si>
  <si>
    <t>Explore water solutions</t>
  </si>
  <si>
    <t>Plan for where you'll live</t>
  </si>
  <si>
    <t>Plan for your daily needs</t>
  </si>
  <si>
    <t>Plan for having fun</t>
  </si>
  <si>
    <t>Plan for the unexpected</t>
  </si>
  <si>
    <t>Plan for sharing with others</t>
  </si>
  <si>
    <t>Get the scoop on credit scores</t>
  </si>
  <si>
    <t>Find out how bank loans work</t>
  </si>
  <si>
    <t>Learn the ins and outs of credit cards</t>
  </si>
  <si>
    <t>Gather real-life borrowing stories</t>
  </si>
  <si>
    <t>Write your own credit commitment</t>
  </si>
  <si>
    <t>Analyze sales trends</t>
  </si>
  <si>
    <t>Find out more about business ethics</t>
  </si>
  <si>
    <t>Create your own Cookie Promise</t>
  </si>
  <si>
    <t>Leave a legacy</t>
  </si>
  <si>
    <t>Interview an activist</t>
  </si>
  <si>
    <t>Watch a documentary or movie</t>
  </si>
  <si>
    <t xml:space="preserve">Read about women who change the </t>
  </si>
  <si>
    <t>Compare laws</t>
  </si>
  <si>
    <t xml:space="preserve">Track a public-policy issue being </t>
  </si>
  <si>
    <t>Explore an international NGO</t>
  </si>
  <si>
    <t>Track your issue</t>
  </si>
  <si>
    <t>Compare three different states' positions</t>
  </si>
  <si>
    <t>Explore local or community policy</t>
  </si>
  <si>
    <t>Attend a meeting</t>
  </si>
  <si>
    <t>Compare different local positions</t>
  </si>
  <si>
    <t>Visit your local legislator's office</t>
  </si>
  <si>
    <t>Shadow a policy-maker</t>
  </si>
  <si>
    <t>Volunteer at an office</t>
  </si>
  <si>
    <t>Interview a policy-maker</t>
  </si>
  <si>
    <t>Business ethics</t>
  </si>
  <si>
    <t>Most companies offer a business pledge</t>
  </si>
  <si>
    <t>Pass your customer list on</t>
  </si>
  <si>
    <t>If you've been selling Girl Scout Cookies</t>
  </si>
  <si>
    <t>Based on grade level</t>
  </si>
  <si>
    <t>How will you be remembered</t>
  </si>
  <si>
    <t>Invest some R&amp;D</t>
  </si>
  <si>
    <t>Find at least three other companies</t>
  </si>
  <si>
    <t>Developing a new product</t>
  </si>
  <si>
    <t xml:space="preserve">R&amp;D can be more </t>
  </si>
  <si>
    <t>Share favorite things you did on a</t>
  </si>
  <si>
    <t>Collect recipes from cooking shows</t>
  </si>
  <si>
    <t>Build a men around your favorite</t>
  </si>
  <si>
    <t>Consult with a professional chef</t>
  </si>
  <si>
    <t>Learn about alternative ways to shop</t>
  </si>
  <si>
    <t>Make a menu timeline</t>
  </si>
  <si>
    <t>Prepare a test meal for family or friends</t>
  </si>
  <si>
    <t>Present food in interesting shapes</t>
  </si>
  <si>
    <t>Use serving ware in unusual ways</t>
  </si>
  <si>
    <t>Decorate according to your menu theme</t>
  </si>
  <si>
    <t>Celebrate a special occasion</t>
  </si>
  <si>
    <t>Use food and fun to forge new friendships</t>
  </si>
  <si>
    <t>Interview a caterer, event planner, chef</t>
  </si>
  <si>
    <t>Backcountry</t>
  </si>
  <si>
    <t>Open water</t>
  </si>
  <si>
    <t>Mountains</t>
  </si>
  <si>
    <t>Wilderness rescue</t>
  </si>
  <si>
    <t>Disaster preparedness</t>
  </si>
  <si>
    <t>Military medicine</t>
  </si>
  <si>
    <t>Take a wilderness first aid course</t>
  </si>
  <si>
    <t>Interview a doctor, nurse, EMT, or first</t>
  </si>
  <si>
    <t xml:space="preserve">Discover how to use what's on hand in </t>
  </si>
  <si>
    <t>Visit a medical school</t>
  </si>
  <si>
    <t>Organize a mock emergency drill</t>
  </si>
  <si>
    <t>Explore wilderness survival</t>
  </si>
  <si>
    <t>Investigate extreme first aid</t>
  </si>
  <si>
    <t>Interview an everyday hero</t>
  </si>
  <si>
    <t>Take a tour</t>
  </si>
  <si>
    <t>Interview a new tenant or homeowner</t>
  </si>
  <si>
    <t>Be chart smart</t>
  </si>
  <si>
    <t>Focus on your finances</t>
  </si>
  <si>
    <t>Shop talk</t>
  </si>
  <si>
    <t>Audit request</t>
  </si>
  <si>
    <t>Hooray for hobbies!</t>
  </si>
  <si>
    <t>Treat yourself</t>
  </si>
  <si>
    <t>Class act</t>
  </si>
  <si>
    <t>Interview your network</t>
  </si>
  <si>
    <t>Interview a Financial guru</t>
  </si>
  <si>
    <t>Interview an insurance expert</t>
  </si>
  <si>
    <t>Plan for presents</t>
  </si>
  <si>
    <t>Budget for your time</t>
  </si>
  <si>
    <t>Charity starts… with a budget</t>
  </si>
  <si>
    <t>Use music to move people to action</t>
  </si>
  <si>
    <t>Bring generations together in song</t>
  </si>
  <si>
    <t>Follow in the steps of female leaders</t>
  </si>
  <si>
    <t>Earn their Word Thinking Day award</t>
  </si>
  <si>
    <t>Make World Thinking Day cards</t>
  </si>
  <si>
    <t>Explore an issue affecting girls and</t>
  </si>
  <si>
    <t>Organize an event on women and STEM</t>
  </si>
  <si>
    <t>Gather ideas to work for a healthy</t>
  </si>
  <si>
    <t>Brainstorm idea for social change</t>
  </si>
  <si>
    <t>Pass down a tradition</t>
  </si>
  <si>
    <t>Start a Girl Scout tradition of your own</t>
  </si>
  <si>
    <t>Share the Girl Scout way by example</t>
  </si>
  <si>
    <t>Interview a global citizen</t>
  </si>
  <si>
    <t>Visit water in its natural state</t>
  </si>
  <si>
    <t>Try a new water skill</t>
  </si>
  <si>
    <t>Enjoy a water activity you already know</t>
  </si>
  <si>
    <t>Delve into water literature</t>
  </si>
  <si>
    <t>Create your own water composition</t>
  </si>
  <si>
    <t xml:space="preserve">Enjoy an exhibit or event that features </t>
  </si>
  <si>
    <t>Visit a water facility and explore its</t>
  </si>
  <si>
    <t>Investigate endangered marine life</t>
  </si>
  <si>
    <t>Investigate water as a hazard</t>
  </si>
  <si>
    <t>Interview a water scientist</t>
  </si>
  <si>
    <t>Explore the world of hydroelectricity</t>
  </si>
  <si>
    <t>Design your own water innovation</t>
  </si>
  <si>
    <t>Celebrate water with younger Girl Scouts</t>
  </si>
  <si>
    <t>Share a water issue that matters to you</t>
  </si>
  <si>
    <t>Guide a group to a water place</t>
  </si>
  <si>
    <t>-spreadsheet updated to show ambassador level awards only</t>
  </si>
  <si>
    <t>Do you own research</t>
  </si>
  <si>
    <t>Invite an expert speaker</t>
  </si>
  <si>
    <t>Go on a field trip</t>
  </si>
  <si>
    <t>Learn about student loans</t>
  </si>
  <si>
    <t>Learn about home loans</t>
  </si>
  <si>
    <t>Learn about car loans</t>
  </si>
  <si>
    <t>Study credit card offers</t>
  </si>
  <si>
    <t>Speak with banks</t>
  </si>
  <si>
    <t>Go online</t>
  </si>
  <si>
    <t>Interview an expert</t>
  </si>
  <si>
    <t>Study relevant stories</t>
  </si>
  <si>
    <t>Interview someone who has had a loan</t>
  </si>
  <si>
    <t>Talk to your family</t>
  </si>
  <si>
    <t>Talk with a friend</t>
  </si>
  <si>
    <t>Talk with an expert</t>
  </si>
  <si>
    <r>
      <t xml:space="preserve">Double-Click on the Tabs at the bottom of the page that say "Ambassador 1", "Ambassador 2", etc.  That will highlight the text.  Simply type the girl's </t>
    </r>
    <r>
      <rPr>
        <b/>
        <i/>
        <sz val="10"/>
        <rFont val="Arial"/>
        <family val="2"/>
      </rPr>
      <t>first</t>
    </r>
    <r>
      <rPr>
        <sz val="10"/>
        <rFont val="Arial"/>
        <family val="2"/>
      </rPr>
      <t xml:space="preserve"> name on the tab.  That will cause her name to proliferate throughout the spreadsheet.</t>
    </r>
  </si>
  <si>
    <t>What's the purpose of the individual Ambassador pages?</t>
  </si>
  <si>
    <t>You will never enter any information on the individual Ambassador pages.  Those pages are for you to occasionally print out and hand to the parents.  You can use them to let a parent know what their daughter has and has not completed.  You can also use that page to make homework assignments for the girls.</t>
  </si>
  <si>
    <t>- updated to fix minor inconsistencies</t>
  </si>
  <si>
    <t>Instructions, Setup, &amp; Data Entry FAQs (Frequently Asked Questions):</t>
  </si>
  <si>
    <t>Ultimate Recreation Challenge</t>
  </si>
  <si>
    <t>Experience an ultimate adventure on a</t>
  </si>
  <si>
    <t>Take the ultimate camping trip</t>
  </si>
  <si>
    <t>Dive into an ultimate water adventure</t>
  </si>
  <si>
    <t>Go on the ultimate offbeat adventure</t>
  </si>
  <si>
    <t>Do an ultimate recreation challenge</t>
  </si>
  <si>
    <r>
      <t xml:space="preserve">Enter </t>
    </r>
    <r>
      <rPr>
        <b/>
        <sz val="12"/>
        <rFont val="Arial"/>
        <family val="2"/>
      </rPr>
      <t>Y</t>
    </r>
    <r>
      <rPr>
        <sz val="12"/>
        <rFont val="Arial"/>
        <family val="2"/>
      </rPr>
      <t xml:space="preserve"> for yes when you have presented the award</t>
    </r>
  </si>
  <si>
    <t>-updated to reflect Girls' Choice Outdoor badge, modified individual pages, and made consistent with other trax sheets</t>
  </si>
  <si>
    <t>Learn how to deal with medical</t>
  </si>
  <si>
    <t>Research careers that save lives in</t>
  </si>
  <si>
    <t>Find out how to care for a critically</t>
  </si>
  <si>
    <t>Explore real-life examples for handling</t>
  </si>
  <si>
    <t>Use song to bring people together or to</t>
  </si>
  <si>
    <t>Have fun reflecting on your relationship</t>
  </si>
  <si>
    <t>Find out how companies use R&amp;D to</t>
  </si>
  <si>
    <t>Develop a fun, new way to use Girl Scout</t>
  </si>
  <si>
    <t>Survival Camper</t>
  </si>
  <si>
    <t>Outdoor Art Master</t>
  </si>
  <si>
    <t>Explore outdoor art</t>
  </si>
  <si>
    <r>
      <t xml:space="preserve">Make art indoors </t>
    </r>
    <r>
      <rPr>
        <i/>
        <sz val="10"/>
        <rFont val="Arial"/>
        <family val="2"/>
      </rPr>
      <t>and</t>
    </r>
    <r>
      <rPr>
        <sz val="10"/>
        <rFont val="Arial"/>
        <family val="2"/>
      </rPr>
      <t xml:space="preserve"> outdoors</t>
    </r>
  </si>
  <si>
    <t>Showcase art outdoors</t>
  </si>
  <si>
    <t>Talk to an artist</t>
  </si>
  <si>
    <t>Make something!</t>
  </si>
  <si>
    <t>Make something wearable</t>
  </si>
  <si>
    <t>Build a kite or solar balloon</t>
  </si>
  <si>
    <t>Make a lashing</t>
  </si>
  <si>
    <t>Find music in nature</t>
  </si>
  <si>
    <t>Design a soundtrack</t>
  </si>
  <si>
    <t>Turn nature into music</t>
  </si>
  <si>
    <t>Build a musical instrument</t>
  </si>
  <si>
    <t>Be a nature photographer</t>
  </si>
  <si>
    <t>Make a digital diary</t>
  </si>
  <si>
    <t>Inspire change</t>
  </si>
  <si>
    <t>Find a new view</t>
  </si>
  <si>
    <t>Design with nature</t>
  </si>
  <si>
    <t>Design a landscape</t>
  </si>
  <si>
    <t>Design a treasure hunt</t>
  </si>
  <si>
    <t>Design a space for play</t>
  </si>
  <si>
    <t>Plan a survival camping trip</t>
  </si>
  <si>
    <t>Talk to a survival camping expert</t>
  </si>
  <si>
    <t>Visit a sporting goods or outdoor retail</t>
  </si>
  <si>
    <t>Talk to a ranger</t>
  </si>
  <si>
    <t>Gather your gear</t>
  </si>
  <si>
    <t>Build your stamina</t>
  </si>
  <si>
    <t>Compare-share-repair with your camping</t>
  </si>
  <si>
    <t>Plan gear for side hikes</t>
  </si>
  <si>
    <t>Plan and prepare your trip meals</t>
  </si>
  <si>
    <t>Research and talk to an expert about</t>
  </si>
  <si>
    <t>Challenge your camp cooking skills by</t>
  </si>
  <si>
    <t>Make and use a box oven</t>
  </si>
  <si>
    <t>Learn a survival camp skill</t>
  </si>
  <si>
    <t>Practice starting a campfire with only</t>
  </si>
  <si>
    <t>Find your way-using only landmarks</t>
  </si>
  <si>
    <t>Strengthen your knot-tying skills</t>
  </si>
  <si>
    <t>Go camping</t>
  </si>
  <si>
    <t>Keep a journal of your trip</t>
  </si>
  <si>
    <t>Learn about trail signs, cairns, and their</t>
  </si>
  <si>
    <t>Plan a survival challenge game for your</t>
  </si>
  <si>
    <t>Outdoor</t>
  </si>
  <si>
    <t>Take Action</t>
  </si>
  <si>
    <t>Rededication (3rd year)</t>
  </si>
  <si>
    <t>Rededication (4th year)</t>
  </si>
  <si>
    <t>Rededication (5th year)</t>
  </si>
  <si>
    <t>Rededication (6th year)</t>
  </si>
  <si>
    <t>Rededication (7th year)</t>
  </si>
  <si>
    <t>Rededication (8th year)</t>
  </si>
  <si>
    <t>Rededication (9th year)</t>
  </si>
  <si>
    <t>Rededication (10th year)</t>
  </si>
  <si>
    <t>Rededication (11th year)</t>
  </si>
  <si>
    <t>Rededication (12th year)</t>
  </si>
  <si>
    <r>
      <t xml:space="preserve">   Enter </t>
    </r>
    <r>
      <rPr>
        <b/>
        <sz val="10"/>
        <rFont val="Arial"/>
        <family val="2"/>
      </rPr>
      <t>C</t>
    </r>
    <r>
      <rPr>
        <sz val="10"/>
        <rFont val="Arial"/>
        <family val="2"/>
      </rPr>
      <t xml:space="preserve"> for credit</t>
    </r>
  </si>
  <si>
    <r>
      <t xml:space="preserve">Enter </t>
    </r>
    <r>
      <rPr>
        <b/>
        <sz val="10"/>
        <rFont val="Arial"/>
        <family val="2"/>
      </rPr>
      <t>C</t>
    </r>
    <r>
      <rPr>
        <sz val="10"/>
        <rFont val="Arial"/>
        <family val="2"/>
      </rPr>
      <t xml:space="preserve"> for credit</t>
    </r>
  </si>
  <si>
    <t>Teach younger Girl Scouts about the</t>
  </si>
  <si>
    <t>PLEASE BEGIN HERE AND READ THROUGH THE INSTRUCTIONS. THIS WILL ELIMINATE 95% OF QUESTIONS I RECEIVE. -thank you</t>
  </si>
  <si>
    <t>-updated with new badges, alphabetized badges, reduced to 10 scouts, reworked individual pages</t>
  </si>
  <si>
    <t>-small bug fixes</t>
  </si>
  <si>
    <t>College Knowledge</t>
  </si>
  <si>
    <t>Explore your options</t>
  </si>
  <si>
    <t>Start the admissions process</t>
  </si>
  <si>
    <t>Make a financial plan</t>
  </si>
  <si>
    <t>Get set for success</t>
  </si>
  <si>
    <t>Build healthy habits</t>
  </si>
  <si>
    <t>Find your place</t>
  </si>
  <si>
    <t>Investigate your interests</t>
  </si>
  <si>
    <t>Compare your program</t>
  </si>
  <si>
    <t>Apply yourself</t>
  </si>
  <si>
    <t>Do your best on the test</t>
  </si>
  <si>
    <t>Share your story</t>
  </si>
  <si>
    <t>Research in-state and out-of-state</t>
  </si>
  <si>
    <t>Find out about scholarships</t>
  </si>
  <si>
    <t>Compare the costs of public, private</t>
  </si>
  <si>
    <t>Study, buddy</t>
  </si>
  <si>
    <t>Plan for academic integrity</t>
  </si>
  <si>
    <t>Prevent procrastination</t>
  </si>
  <si>
    <t>Eco Advocate</t>
  </si>
  <si>
    <t>Learn what eco advocates do</t>
  </si>
  <si>
    <t>Find an issue you're passionate about</t>
  </si>
  <si>
    <t>Come up with a solution</t>
  </si>
  <si>
    <t>Advocate for your issue</t>
  </si>
  <si>
    <t>Teach others how to advocate for your</t>
  </si>
  <si>
    <t>Attend a meeting for a local</t>
  </si>
  <si>
    <t>Meet someone on your city council or a</t>
  </si>
  <si>
    <t>Meet with someone who works in state</t>
  </si>
  <si>
    <t>Host and hold a community forum with</t>
  </si>
  <si>
    <t>Host and hold a teen town hall meeting</t>
  </si>
  <si>
    <t>With a focus on your issue, talk to an</t>
  </si>
  <si>
    <t>Find an environmental group or activists</t>
  </si>
  <si>
    <t>Organize a team to do research</t>
  </si>
  <si>
    <t>Create and implement a campaign</t>
  </si>
  <si>
    <t>Volunteer with an existing environmental</t>
  </si>
  <si>
    <t>Organize an event to advocate</t>
  </si>
  <si>
    <t>Put together resources about your</t>
  </si>
  <si>
    <t>Organize a group to continue working</t>
  </si>
  <si>
    <t>Empower a group of children or a</t>
  </si>
  <si>
    <t>STEM</t>
  </si>
  <si>
    <t>Robotics</t>
  </si>
  <si>
    <t>Programming Robots</t>
  </si>
  <si>
    <t>Learn about robots</t>
  </si>
  <si>
    <t>Learn about programming</t>
  </si>
  <si>
    <t>Write a program for a robot</t>
  </si>
  <si>
    <t>Pick a challenge</t>
  </si>
  <si>
    <t>Explore possible solutions</t>
  </si>
  <si>
    <t>Plan your prototype</t>
  </si>
  <si>
    <t>Build a prototype</t>
  </si>
  <si>
    <t>Get feedback on your robot</t>
  </si>
  <si>
    <t>Showcasing Robots</t>
  </si>
  <si>
    <t>See robot makers and robots in</t>
  </si>
  <si>
    <t>Build a robot part: motorized robot</t>
  </si>
  <si>
    <t xml:space="preserve">Explore the way robotics systems work </t>
  </si>
  <si>
    <t>Learn about robotic events</t>
  </si>
  <si>
    <t>Hold a mini robotics event</t>
  </si>
  <si>
    <t>Give a presentation about your robotics</t>
  </si>
  <si>
    <t>Find out about robotics career</t>
  </si>
  <si>
    <t>Think Like a:</t>
  </si>
  <si>
    <t>Think Like an Engineer</t>
  </si>
  <si>
    <t>Find out how engineers use design</t>
  </si>
  <si>
    <t>Plan a Take Action project</t>
  </si>
  <si>
    <t>Do 3 computational thinking</t>
  </si>
  <si>
    <t>Enter in hours given in service:</t>
  </si>
  <si>
    <t>-updated with new badges</t>
  </si>
  <si>
    <r>
      <t xml:space="preserve">Snow or </t>
    </r>
    <r>
      <rPr>
        <b/>
        <sz val="11"/>
        <rFont val="Arial"/>
        <family val="2"/>
      </rPr>
      <t>Climbing Adventure</t>
    </r>
  </si>
  <si>
    <t>Choose your outdoor adventure</t>
  </si>
  <si>
    <t>Talk to an experienced snow trekker or</t>
  </si>
  <si>
    <t xml:space="preserve">Watch videos or read about snow </t>
  </si>
  <si>
    <t>Explore what you will do for snow</t>
  </si>
  <si>
    <t xml:space="preserve">Plan and prepare  </t>
  </si>
  <si>
    <t>Know the language for your adventure</t>
  </si>
  <si>
    <t>Talk to an outdoor expert to get planning</t>
  </si>
  <si>
    <t>Explore the muscles used in snow</t>
  </si>
  <si>
    <t>Visit an outdoor adventure retailer</t>
  </si>
  <si>
    <t>Go online to find out what gear you need</t>
  </si>
  <si>
    <t>Compare and share</t>
  </si>
  <si>
    <t>Set a goal and train for your adventure</t>
  </si>
  <si>
    <t xml:space="preserve">Learn how mental imagery can help </t>
  </si>
  <si>
    <t>Take a yoga or Pilates class at your</t>
  </si>
  <si>
    <t>Get expert training tips</t>
  </si>
  <si>
    <t>Go on your outdoor adventure</t>
  </si>
  <si>
    <t>Create your action portfolio</t>
  </si>
  <si>
    <t>Engage and explore</t>
  </si>
  <si>
    <t>Keep an adventure journal</t>
  </si>
  <si>
    <r>
      <rPr>
        <b/>
        <sz val="11"/>
        <rFont val="Arial"/>
        <family val="2"/>
      </rPr>
      <t>Snow</t>
    </r>
    <r>
      <rPr>
        <sz val="11"/>
        <rFont val="Arial"/>
        <family val="2"/>
      </rPr>
      <t xml:space="preserve"> or Climbing </t>
    </r>
    <r>
      <rPr>
        <b/>
        <sz val="11"/>
        <rFont val="Arial"/>
        <family val="2"/>
      </rPr>
      <t>Adventure</t>
    </r>
  </si>
  <si>
    <t>Space Science Master</t>
  </si>
  <si>
    <t>Discover worlds beyond Earth</t>
  </si>
  <si>
    <t>Design a habitat for an alien world</t>
  </si>
  <si>
    <t>Make a postcard or a tourist brochure</t>
  </si>
  <si>
    <t>Explore new worlds</t>
  </si>
  <si>
    <t>Dive into NASA Science</t>
  </si>
  <si>
    <t>Discover careers</t>
  </si>
  <si>
    <t xml:space="preserve">Explore NASA's Science Mission </t>
  </si>
  <si>
    <t>Get involved with STEM at NASA</t>
  </si>
  <si>
    <t>Explore your interests</t>
  </si>
  <si>
    <t>Discover citizen science and NASA</t>
  </si>
  <si>
    <t>Use a telescope remotely</t>
  </si>
  <si>
    <t>Build a telescope</t>
  </si>
  <si>
    <t>Dig deeper</t>
  </si>
  <si>
    <t>Contribute to the science community</t>
  </si>
  <si>
    <t>Plan a field trip</t>
  </si>
  <si>
    <t>Become a researcher</t>
  </si>
  <si>
    <t>Share what you've learned</t>
  </si>
  <si>
    <t>Go digital</t>
  </si>
  <si>
    <t>Express yourself through visual art</t>
  </si>
  <si>
    <t>Design and present a performance piece</t>
  </si>
  <si>
    <r>
      <t>Trail</t>
    </r>
    <r>
      <rPr>
        <sz val="11"/>
        <rFont val="Arial"/>
        <family val="2"/>
      </rPr>
      <t xml:space="preserve"> (Running) </t>
    </r>
    <r>
      <rPr>
        <b/>
        <sz val="11"/>
        <rFont val="Arial"/>
        <family val="2"/>
      </rPr>
      <t>Adventure</t>
    </r>
  </si>
  <si>
    <t>Plan and prepare</t>
  </si>
  <si>
    <t xml:space="preserve">Talk to a trail-running coach and </t>
  </si>
  <si>
    <t>Watch videos or read books about</t>
  </si>
  <si>
    <t>Explore what you will do for coaching</t>
  </si>
  <si>
    <t>Explore the anatomy of muscles used in</t>
  </si>
  <si>
    <t>Do a trail run with an experienced trail-</t>
  </si>
  <si>
    <t>Coding for Good</t>
  </si>
  <si>
    <t>Coding Basics</t>
  </si>
  <si>
    <t>Digital Game Design</t>
  </si>
  <si>
    <t>App Development</t>
  </si>
  <si>
    <t>Learn about functions through song</t>
  </si>
  <si>
    <t>Learn about loops through song</t>
  </si>
  <si>
    <t>Write an algorithm duet</t>
  </si>
  <si>
    <t>Code a performance routine</t>
  </si>
  <si>
    <t>Share your coded routine with others</t>
  </si>
  <si>
    <t>Brainstorm game "for good" scenarios</t>
  </si>
  <si>
    <t>Create a G.I.R.L. avatar for your game</t>
  </si>
  <si>
    <t xml:space="preserve">Learn about decision trees in game </t>
  </si>
  <si>
    <t>Design your game</t>
  </si>
  <si>
    <t>Playtest and iterate your game</t>
  </si>
  <si>
    <t>Learn to code data objects</t>
  </si>
  <si>
    <t>Design a data collection plan</t>
  </si>
  <si>
    <t>Analyze your leadership data</t>
  </si>
  <si>
    <t>Develop an app based on your data</t>
  </si>
  <si>
    <t>Cybersecurity</t>
  </si>
  <si>
    <t>Cybersecurity Safeguards</t>
  </si>
  <si>
    <t>Cybersecurity Investigator</t>
  </si>
  <si>
    <t>Learn about different kinds of hackers</t>
  </si>
  <si>
    <t>Hide a message in plain sight</t>
  </si>
  <si>
    <t>Debate the ethics of hacking</t>
  </si>
  <si>
    <t>Learn cyberwarfare strategies</t>
  </si>
  <si>
    <t>Explore careers in cybersecurity</t>
  </si>
  <si>
    <t>Guard your movements</t>
  </si>
  <si>
    <t>Outsmart the online marketers</t>
  </si>
  <si>
    <t>Plan your digital future</t>
  </si>
  <si>
    <t>Take the right steps to secure your data</t>
  </si>
  <si>
    <t>Make cyberhygiene go viral</t>
  </si>
  <si>
    <t>Determine how the attack has affected</t>
  </si>
  <si>
    <t>Identify suspects</t>
  </si>
  <si>
    <t>Decide whether to pay the ransom</t>
  </si>
  <si>
    <t>Figure out how the attack happened</t>
  </si>
  <si>
    <t>Learn how to prevent future attacks</t>
  </si>
  <si>
    <t>Get information</t>
  </si>
  <si>
    <t>Find a mentor</t>
  </si>
  <si>
    <t>Make your personal financial plan</t>
  </si>
  <si>
    <t>Be a sister to every girl Scout</t>
  </si>
  <si>
    <t>Translate your experience</t>
  </si>
  <si>
    <r>
      <t xml:space="preserve">Snow or </t>
    </r>
    <r>
      <rPr>
        <b/>
        <sz val="10"/>
        <rFont val="Arial"/>
        <family val="2"/>
      </rPr>
      <t>Climbing</t>
    </r>
    <r>
      <rPr>
        <sz val="10"/>
        <rFont val="Arial"/>
        <family val="2"/>
      </rPr>
      <t xml:space="preserve"> Adventure</t>
    </r>
  </si>
  <si>
    <r>
      <t>Snow</t>
    </r>
    <r>
      <rPr>
        <sz val="10"/>
        <rFont val="Arial"/>
        <family val="2"/>
      </rPr>
      <t xml:space="preserve"> or Climbing Adventure</t>
    </r>
  </si>
  <si>
    <t>Think Like a Programmer</t>
  </si>
  <si>
    <t xml:space="preserve">Organize a songfest for younger </t>
  </si>
  <si>
    <t>Leave your world better than you found it</t>
  </si>
  <si>
    <t xml:space="preserve">Find ideas to use your leadership </t>
  </si>
  <si>
    <t>Prepare individual questionnaires</t>
  </si>
  <si>
    <t xml:space="preserve">Bring in another coach to watch </t>
  </si>
  <si>
    <t>Comparison shop</t>
  </si>
  <si>
    <t>Get tips from food professionals</t>
  </si>
  <si>
    <t>Experiment with garnishes</t>
  </si>
  <si>
    <t>Read news about the environment</t>
  </si>
  <si>
    <t>Explore the power of photography</t>
  </si>
  <si>
    <t>Find out how activists advocate for</t>
  </si>
  <si>
    <t>Talk to an interest group that promotes</t>
  </si>
  <si>
    <t>Research how other companies innovate</t>
  </si>
  <si>
    <t>Explore possible projects during your</t>
  </si>
  <si>
    <t>If you're considering several</t>
  </si>
  <si>
    <t>Educate and inspire others with a</t>
  </si>
  <si>
    <t>Create a data visualization</t>
  </si>
  <si>
    <t>Cybersecurity Basics</t>
  </si>
  <si>
    <t>Designing Robots</t>
  </si>
  <si>
    <r>
      <t>Cookie Entrepreneur Family</t>
    </r>
    <r>
      <rPr>
        <sz val="10"/>
        <rFont val="Arial"/>
        <family val="2"/>
      </rPr>
      <t xml:space="preserve"> (Year 1)</t>
    </r>
  </si>
  <si>
    <r>
      <t>Cookie Entrepreneur Family</t>
    </r>
    <r>
      <rPr>
        <sz val="10"/>
        <rFont val="Arial"/>
        <family val="2"/>
      </rPr>
      <t xml:space="preserve"> (Year 2)</t>
    </r>
  </si>
  <si>
    <t>You must save your spreadsheet to your hard drive.  If you don't, it won't let you propagate the names throughout the spreadsheet, and it will act as though the spreadsheet is read-only.</t>
  </si>
  <si>
    <r>
      <t>Global Action Award</t>
    </r>
    <r>
      <rPr>
        <sz val="10"/>
        <rFont val="Arial"/>
        <family val="2"/>
      </rPr>
      <t xml:space="preserve"> (Year 1)</t>
    </r>
  </si>
  <si>
    <r>
      <t>Global Action Award</t>
    </r>
    <r>
      <rPr>
        <sz val="10"/>
        <rFont val="Arial"/>
        <family val="2"/>
      </rPr>
      <t xml:space="preserve"> (Year 2)</t>
    </r>
  </si>
  <si>
    <r>
      <t xml:space="preserve">(1st of </t>
    </r>
    <r>
      <rPr>
        <i/>
        <sz val="8"/>
        <color rgb="FF0070C0"/>
        <rFont val="Arial"/>
        <family val="2"/>
      </rPr>
      <t>Coding for Good</t>
    </r>
    <r>
      <rPr>
        <i/>
        <sz val="8"/>
        <rFont val="Arial"/>
        <family val="2"/>
      </rPr>
      <t xml:space="preserve"> Badges. You must earn this one first)</t>
    </r>
  </si>
  <si>
    <r>
      <t xml:space="preserve">(2nd of </t>
    </r>
    <r>
      <rPr>
        <i/>
        <sz val="8"/>
        <color rgb="FF0070C0"/>
        <rFont val="Arial"/>
        <family val="2"/>
      </rPr>
      <t>Coding for Good</t>
    </r>
    <r>
      <rPr>
        <i/>
        <sz val="8"/>
        <rFont val="Arial"/>
        <family val="2"/>
      </rPr>
      <t xml:space="preserve"> Badges. You earn this one second)</t>
    </r>
  </si>
  <si>
    <r>
      <t xml:space="preserve">(3rd of </t>
    </r>
    <r>
      <rPr>
        <i/>
        <sz val="8"/>
        <color rgb="FF0070C0"/>
        <rFont val="Arial"/>
        <family val="2"/>
      </rPr>
      <t>Coding for Good</t>
    </r>
    <r>
      <rPr>
        <i/>
        <sz val="8"/>
        <rFont val="Arial"/>
        <family val="2"/>
      </rPr>
      <t xml:space="preserve"> Badges. You earn this one last)</t>
    </r>
  </si>
  <si>
    <r>
      <t xml:space="preserve">(1st of </t>
    </r>
    <r>
      <rPr>
        <i/>
        <sz val="8"/>
        <color rgb="FF0070C0"/>
        <rFont val="Arial"/>
        <family val="2"/>
      </rPr>
      <t>Cyber Security</t>
    </r>
    <r>
      <rPr>
        <i/>
        <sz val="8"/>
        <rFont val="Arial"/>
        <family val="2"/>
      </rPr>
      <t xml:space="preserve"> Badges. You must earn this one first)</t>
    </r>
  </si>
  <si>
    <r>
      <t xml:space="preserve">(2nd of </t>
    </r>
    <r>
      <rPr>
        <i/>
        <sz val="8"/>
        <color rgb="FF0070C0"/>
        <rFont val="Arial"/>
        <family val="2"/>
      </rPr>
      <t>Cyber Security</t>
    </r>
    <r>
      <rPr>
        <i/>
        <sz val="8"/>
        <rFont val="Arial"/>
        <family val="2"/>
      </rPr>
      <t xml:space="preserve"> Badges. You earn this one second)</t>
    </r>
  </si>
  <si>
    <r>
      <t xml:space="preserve">(3rd of </t>
    </r>
    <r>
      <rPr>
        <i/>
        <sz val="8"/>
        <color rgb="FF0070C0"/>
        <rFont val="Arial"/>
        <family val="2"/>
      </rPr>
      <t>Cyber Security</t>
    </r>
    <r>
      <rPr>
        <i/>
        <sz val="8"/>
        <rFont val="Arial"/>
        <family val="2"/>
      </rPr>
      <t xml:space="preserve"> Badges. You earn this one last)</t>
    </r>
  </si>
  <si>
    <r>
      <t xml:space="preserve">(1st of </t>
    </r>
    <r>
      <rPr>
        <i/>
        <sz val="8"/>
        <color rgb="FF0070C0"/>
        <rFont val="Arial"/>
        <family val="2"/>
      </rPr>
      <t>Robotics</t>
    </r>
    <r>
      <rPr>
        <i/>
        <sz val="8"/>
        <rFont val="Arial"/>
        <family val="2"/>
      </rPr>
      <t xml:space="preserve"> Badge. You must earn this one first)</t>
    </r>
  </si>
  <si>
    <r>
      <t xml:space="preserve">(2nd of </t>
    </r>
    <r>
      <rPr>
        <i/>
        <sz val="8"/>
        <color rgb="FF0070C0"/>
        <rFont val="Arial"/>
        <family val="2"/>
      </rPr>
      <t>Robotics</t>
    </r>
    <r>
      <rPr>
        <i/>
        <sz val="8"/>
        <rFont val="Arial"/>
        <family val="2"/>
      </rPr>
      <t xml:space="preserve"> Badge. You must earn this one second)</t>
    </r>
  </si>
  <si>
    <r>
      <t xml:space="preserve">(3rd of </t>
    </r>
    <r>
      <rPr>
        <i/>
        <sz val="8"/>
        <color rgb="FF0070C0"/>
        <rFont val="Arial"/>
        <family val="2"/>
      </rPr>
      <t>Robotics</t>
    </r>
    <r>
      <rPr>
        <i/>
        <sz val="8"/>
        <rFont val="Arial"/>
        <family val="2"/>
      </rPr>
      <t xml:space="preserve"> Badge. You earn this one last)</t>
    </r>
  </si>
  <si>
    <t>Name:</t>
  </si>
  <si>
    <t>Your Voice, Your World</t>
  </si>
  <si>
    <t>Justice</t>
  </si>
  <si>
    <t>Bliss</t>
  </si>
  <si>
    <t>1) Outdoor Art Master</t>
  </si>
  <si>
    <t>2) Water</t>
  </si>
  <si>
    <t>3) Survival Camper</t>
  </si>
  <si>
    <r>
      <t>Outdoor Journey</t>
    </r>
    <r>
      <rPr>
        <sz val="10"/>
        <color theme="1"/>
        <rFont val="Arial Narrow"/>
        <family val="2"/>
      </rPr>
      <t xml:space="preserve"> - Take Action Project</t>
    </r>
  </si>
  <si>
    <t>Think Like a Citizen Scientist</t>
  </si>
  <si>
    <t>Citizen Scientist - Take Action Project</t>
  </si>
  <si>
    <t>Engineer - Take Action Project</t>
  </si>
  <si>
    <t>Programmer - Take Action Project</t>
  </si>
  <si>
    <t>First Aid</t>
  </si>
  <si>
    <t>Girl Scout Way</t>
  </si>
  <si>
    <t>Photographer</t>
  </si>
  <si>
    <t>Snow or Climbing Adventure: Climb</t>
  </si>
  <si>
    <t>Snow or Climbing Adventure: Snow</t>
  </si>
  <si>
    <t>Trail Adventure: Hiking</t>
  </si>
  <si>
    <t>Trail Adventure: Trail Running</t>
  </si>
  <si>
    <t>Research &amp; Development</t>
  </si>
  <si>
    <t>P&amp;L</t>
  </si>
  <si>
    <t>Coding for Good: Coding Basics</t>
  </si>
  <si>
    <r>
      <t xml:space="preserve">Coding for Good: </t>
    </r>
    <r>
      <rPr>
        <sz val="9"/>
        <color theme="1"/>
        <rFont val="Arial Narrow"/>
        <family val="2"/>
      </rPr>
      <t>Digital Game Design</t>
    </r>
  </si>
  <si>
    <t>Coding for Good: App Development</t>
  </si>
  <si>
    <t>Cybersecurity: Basics</t>
  </si>
  <si>
    <t>Cybersecurity: Safeguards</t>
  </si>
  <si>
    <t>Cybersecurity: Investigator</t>
  </si>
  <si>
    <t>Robotics: Programming Robots</t>
  </si>
  <si>
    <t>Robotics: Designing Robots</t>
  </si>
  <si>
    <t>Robotics: Showcasing Robots</t>
  </si>
  <si>
    <t>Cookie Entrepreneur: Year 1</t>
  </si>
  <si>
    <t>Cookie Entrepreneur: Year 2</t>
  </si>
  <si>
    <t>My Promise, My Faith: Year 1</t>
  </si>
  <si>
    <t>My Promise, My Faith: Year 2</t>
  </si>
  <si>
    <t>Community Service Bar</t>
  </si>
  <si>
    <t>Service to Girl Scouting Bar</t>
  </si>
  <si>
    <t>Counselor in Training</t>
  </si>
  <si>
    <t>Counselor in Training II</t>
  </si>
  <si>
    <t>Volunteer in Training</t>
  </si>
  <si>
    <t>Journey Summit Award</t>
  </si>
  <si>
    <t>Torch Award</t>
  </si>
  <si>
    <t>Gold Award</t>
  </si>
  <si>
    <t>Bridge to Adults</t>
  </si>
  <si>
    <t>Global Action: Year 1</t>
  </si>
  <si>
    <t>Global Action: Year 2</t>
  </si>
  <si>
    <t>World Thinking Day: Year 1</t>
  </si>
  <si>
    <t>World Thinking Day: Year 2</t>
  </si>
  <si>
    <t xml:space="preserve">Formatting of the individual girl pages was provided by Emilee Rea. You can access other GS leader resources on her site: </t>
  </si>
  <si>
    <t>gs-emilee.blogspot.com</t>
  </si>
  <si>
    <r>
      <t xml:space="preserve">The summary page is for keeping track, at a glance, of where you are patches-wise.  You can quickly see, at a glance, what you have already awarded to the girls, and what you still owe them.  </t>
    </r>
    <r>
      <rPr>
        <sz val="10"/>
        <rFont val="Arial"/>
        <family val="2"/>
      </rPr>
      <t xml:space="preserve">As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an </t>
    </r>
    <r>
      <rPr>
        <b/>
        <sz val="10"/>
        <rFont val="Arial"/>
        <family val="2"/>
      </rPr>
      <t>A</t>
    </r>
    <r>
      <rPr>
        <sz val="10"/>
        <rFont val="Arial"/>
        <family val="2"/>
      </rPr>
      <t xml:space="preserve"> when you present the award (and the highlight goes away).</t>
    </r>
  </si>
  <si>
    <t>OR</t>
  </si>
  <si>
    <t>https://www.facebook.com/groups/GirlScoutTrax/</t>
  </si>
  <si>
    <t>http://trax.boy-scouts.net/gstrax.htm</t>
  </si>
  <si>
    <t>-updated to new badges, adjusted grammar, added a different individual tab provided by Emilee Rea and basically lost my mind</t>
  </si>
  <si>
    <t>Find out how citizen scientists</t>
  </si>
  <si>
    <t>do a SciStarter project</t>
  </si>
  <si>
    <t>Complete a Take Action project</t>
  </si>
  <si>
    <t>Do 3 design thinking activites</t>
  </si>
  <si>
    <t>Find out how programmers use</t>
  </si>
  <si>
    <r>
      <t>Thinking Day</t>
    </r>
    <r>
      <rPr>
        <sz val="10"/>
        <rFont val="Arial"/>
        <family val="2"/>
      </rPr>
      <t xml:space="preserve"> (Year 1)</t>
    </r>
  </si>
  <si>
    <t>Explore WTD and the diversity of</t>
  </si>
  <si>
    <t>Make a Diversity, Equity, Inclusion</t>
  </si>
  <si>
    <t>Create a WTD song</t>
  </si>
  <si>
    <t>Connect to GS and GG around</t>
  </si>
  <si>
    <t>Explore inclusion and diversity</t>
  </si>
  <si>
    <t>Play the Tight Hands Game</t>
  </si>
  <si>
    <t>Act Out a Piece of GS History</t>
  </si>
  <si>
    <t>Make a Welcome Mat</t>
  </si>
  <si>
    <t>Explore equity</t>
  </si>
  <si>
    <t>Play the Bandage Game</t>
  </si>
  <si>
    <t>Find out "What's Fair"</t>
  </si>
  <si>
    <t>Take an Equal Hike</t>
  </si>
  <si>
    <t>Prepare and plan a TA project for</t>
  </si>
  <si>
    <t>Carry out your TA project</t>
  </si>
  <si>
    <r>
      <t>Thinking Day</t>
    </r>
    <r>
      <rPr>
        <sz val="10"/>
        <rFont val="Arial"/>
        <family val="2"/>
      </rPr>
      <t xml:space="preserve"> (Year 2)</t>
    </r>
  </si>
  <si>
    <t>Find out what gender equality</t>
  </si>
  <si>
    <t>Make a Gender Equality</t>
  </si>
  <si>
    <t>Fast Draw!</t>
  </si>
  <si>
    <t>Role-play Switcheroo</t>
  </si>
  <si>
    <t>Explore gender equality issues</t>
  </si>
  <si>
    <t>Chore Charades</t>
  </si>
  <si>
    <t>Create a Gender Equality Collage</t>
  </si>
  <si>
    <t>Rewriting nursery rhymes</t>
  </si>
  <si>
    <t>Hit the target!</t>
  </si>
  <si>
    <t>Act it out</t>
  </si>
  <si>
    <t>Stand up for an Issue</t>
  </si>
  <si>
    <t>Gender Equality Issues Web</t>
  </si>
  <si>
    <t xml:space="preserve">Do 3 observation sessions of a </t>
  </si>
  <si>
    <t>Collect date from your community</t>
  </si>
  <si>
    <t>If you're a GS volunteer, go to</t>
  </si>
  <si>
    <t>design and build prototypes of a n</t>
  </si>
  <si>
    <t>a zip line course</t>
  </si>
  <si>
    <t>mobility equipment</t>
  </si>
  <si>
    <t>build a message-sending machine</t>
  </si>
  <si>
    <t>develop an algorithm to find the</t>
  </si>
  <si>
    <t>design an app that solves a</t>
  </si>
  <si>
    <t>Trail Adventure</t>
  </si>
  <si>
    <r>
      <t>Trail</t>
    </r>
    <r>
      <rPr>
        <sz val="11"/>
        <rFont val="Arial"/>
        <family val="2"/>
      </rPr>
      <t xml:space="preserve"> (Hiking) </t>
    </r>
    <r>
      <rPr>
        <b/>
        <sz val="11"/>
        <rFont val="Arial"/>
        <family val="2"/>
      </rPr>
      <t>Adventure</t>
    </r>
  </si>
  <si>
    <t>Volunteer in Training (VIT)</t>
  </si>
  <si>
    <t>Take a leadership course</t>
  </si>
  <si>
    <t>Work with younger girls</t>
  </si>
  <si>
    <t>Counselor in Training (CIT) II</t>
  </si>
  <si>
    <t>Counselor in Training (CIT) I</t>
  </si>
  <si>
    <t>Earn your CIT I award</t>
  </si>
  <si>
    <t>Democracy for Ambassadors</t>
  </si>
  <si>
    <t>Entrepreneur Accelerator</t>
  </si>
  <si>
    <t>&lt;&lt;List Badge 1 Here&gt;&gt;</t>
  </si>
  <si>
    <t>&lt;&lt;List Badge 2 Here&gt;&gt;</t>
  </si>
  <si>
    <t>&lt;&lt;List Badge 3 Here&gt;&gt;</t>
  </si>
  <si>
    <t>&lt;&lt;List Badge 4 Here&gt;&gt;</t>
  </si>
  <si>
    <t>&lt;&lt;List Badge 5 Here&gt;&gt;</t>
  </si>
  <si>
    <t>&lt;&lt;List Badge 6 Here&gt;&gt;</t>
  </si>
  <si>
    <t>&lt;&lt;List Badge 7 Here&gt;&gt;</t>
  </si>
  <si>
    <t>&lt;&lt;List Badge 8 Here&gt;&gt;</t>
  </si>
  <si>
    <t>&lt;&lt;List Badge 9 Here&gt;&gt;</t>
  </si>
  <si>
    <t>&lt;&lt;List Badge 10 Here&gt;&gt;</t>
  </si>
  <si>
    <t>Democracy</t>
  </si>
  <si>
    <t>Visit your town hall or mayor's office</t>
  </si>
  <si>
    <t>Talk to an expert</t>
  </si>
  <si>
    <t>Go to a city or townhall meeting</t>
  </si>
  <si>
    <t>Visit your State Capitol building</t>
  </si>
  <si>
    <t>Explore two sides</t>
  </si>
  <si>
    <t>Compare your governments</t>
  </si>
  <si>
    <t>Write a letter</t>
  </si>
  <si>
    <t>Dive into Gerrymandering</t>
  </si>
  <si>
    <t>Encourage voting</t>
  </si>
  <si>
    <t>Explore parties</t>
  </si>
  <si>
    <t>Look into Lobbying</t>
  </si>
  <si>
    <t>Judge a case</t>
  </si>
  <si>
    <t>Hold a mock trial</t>
  </si>
  <si>
    <t>Go to court</t>
  </si>
  <si>
    <t>Find something online that can be</t>
  </si>
  <si>
    <t>Talk to an entrepreneur</t>
  </si>
  <si>
    <t>Brainstorm with a team</t>
  </si>
  <si>
    <t>Research your customers online</t>
  </si>
  <si>
    <t>Conduct surveys</t>
  </si>
  <si>
    <t>Brainstorm ideas with a team</t>
  </si>
  <si>
    <t>Visit a US Representative or Senator</t>
  </si>
  <si>
    <t>Research trends</t>
  </si>
  <si>
    <t>Talk to business owners</t>
  </si>
  <si>
    <t>Conduct a focus group</t>
  </si>
  <si>
    <t>Research online</t>
  </si>
  <si>
    <t>Develop a business model with a mentor</t>
  </si>
  <si>
    <t>Develop more than one model</t>
  </si>
  <si>
    <t>Pitch to a marketing expert</t>
  </si>
  <si>
    <t>Pitch to a finance professional</t>
  </si>
  <si>
    <t>Pitch to your friends or family</t>
  </si>
  <si>
    <t>Come up with a business idea and</t>
  </si>
  <si>
    <t>Design a customer profile</t>
  </si>
  <si>
    <t>Conduct market research</t>
  </si>
  <si>
    <t>Come up with a business model</t>
  </si>
  <si>
    <t>Pitch your business</t>
  </si>
  <si>
    <t>Find out about local government</t>
  </si>
  <si>
    <t>Find out about state government</t>
  </si>
  <si>
    <t>Find out about the federal legislative</t>
  </si>
  <si>
    <t>Find out about the federal executive</t>
  </si>
  <si>
    <t>Find out about the federal judicial</t>
  </si>
  <si>
    <t>Snow or Climbing Adventure</t>
  </si>
  <si>
    <t>Take Action Project</t>
  </si>
  <si>
    <t>Community Service bar</t>
  </si>
  <si>
    <t>Service to Girl Scouting bar</t>
  </si>
  <si>
    <t>This is a mostly automated page that gleens information from the Summary page.  When it is time for you to turn in your request for awards from your awards chair, simply go to the Order page for that information.  Every time a girl earns a patch, the numbers on this page increase.  When you award the patch to the girl (and enter an A on the Summary page), the numbers decrease.
There are now two pages. The first page is for awards contained within the trax sheets. The purple highlighed columns are the only place where you will enter information on this page (for the preformatted awards). The second page is for you to fill in as you see fit with the exception of the gray highlighted column as that will tally automatically.</t>
  </si>
  <si>
    <t>How to enter Ambassador Names in the spreadsheet:</t>
  </si>
  <si>
    <t>Field Trip</t>
  </si>
  <si>
    <t>RSVP</t>
  </si>
  <si>
    <t>pd</t>
  </si>
  <si>
    <t>forms</t>
  </si>
  <si>
    <r>
      <rPr>
        <sz val="10"/>
        <color rgb="FF7030A0"/>
        <rFont val="Arial Narrow"/>
        <family val="2"/>
      </rPr>
      <t>Girl Scout Trax available at http://trax.boy-scouts.net/gstrax.htm or on Facebook in a Group called Girl Scout Trax.</t>
    </r>
    <r>
      <rPr>
        <sz val="10"/>
        <color theme="1"/>
        <rFont val="Arial Narrow"/>
        <family val="2"/>
      </rPr>
      <t xml:space="preserve">   PDF and spreadsheet available at GS-Emilee.blogspot.com.</t>
    </r>
  </si>
  <si>
    <t>The FT page:</t>
  </si>
  <si>
    <r>
      <t xml:space="preserve">To enter credit on the Achievement page, enter a </t>
    </r>
    <r>
      <rPr>
        <b/>
        <sz val="10"/>
        <rFont val="Arial"/>
        <family val="2"/>
      </rPr>
      <t>C</t>
    </r>
    <r>
      <rPr>
        <sz val="10"/>
        <rFont val="Arial"/>
        <family val="2"/>
      </rPr>
      <t xml:space="preserve"> as an Ambassaodr completes each requirement. Make sure you enter a </t>
    </r>
    <r>
      <rPr>
        <b/>
        <sz val="10"/>
        <rFont val="Arial"/>
        <family val="2"/>
      </rPr>
      <t>C</t>
    </r>
    <r>
      <rPr>
        <sz val="10"/>
        <rFont val="Arial"/>
        <family val="2"/>
      </rPr>
      <t xml:space="preserve">. If you enter anything else, it won't register. The spreadsheet is set up to count only </t>
    </r>
    <r>
      <rPr>
        <b/>
        <sz val="10"/>
        <rFont val="Arial"/>
        <family val="2"/>
      </rPr>
      <t>C</t>
    </r>
    <r>
      <rPr>
        <sz val="10"/>
        <rFont val="Arial"/>
        <family val="2"/>
      </rPr>
      <t>'s.</t>
    </r>
  </si>
  <si>
    <r>
      <t xml:space="preserve">2.  You have my permission to post this spreadsheet on any server willing to host it.  I do, however, ask that if you DO post this spreadsheet on a server somewhere, that you occasionally check back to the two main sites that will host this sheet to check for updates (to make sure you have the latest version available.  
</t>
    </r>
    <r>
      <rPr>
        <u/>
        <sz val="10"/>
        <rFont val="Arial"/>
        <family val="2"/>
      </rPr>
      <t>The sites are:</t>
    </r>
  </si>
  <si>
    <t xml:space="preserve">     The Girl Scout Trax</t>
  </si>
  <si>
    <t>How to enter credit on the Badges, Journey, Council Own, Age-Level, Gold, Bridging and Fun Patches pages:</t>
  </si>
  <si>
    <t xml:space="preserve">AmbassadorTrax 2.0 </t>
  </si>
  <si>
    <t>Ambassador Trax2.1</t>
  </si>
  <si>
    <t>Ambassador Trax2.2</t>
  </si>
  <si>
    <t>Ambassador Trax3.0</t>
  </si>
  <si>
    <t>Ambassador Trax3.1</t>
  </si>
  <si>
    <t>Ambassador Trax3.2</t>
  </si>
  <si>
    <t>Ambassador Trax3.3</t>
  </si>
  <si>
    <t>Ambassador Trax3.4</t>
  </si>
  <si>
    <t>Ambassador Trax3.5</t>
  </si>
  <si>
    <t>Ambassador Trax3.6</t>
  </si>
  <si>
    <t>-updated with new badges, made new Order page with pictures, went through all sheets to make them more uniform, bug fixes</t>
  </si>
  <si>
    <t>This page is to track Field Trips. The first column listed as "RSVP", "pd" and "forms" in red can be changed. When you change these, it will change the other columns. These do not populate anywhere else on the sheet.</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</si>
  <si>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AudraEdmunds</t>
    </r>
  </si>
  <si>
    <t>Be a self-starter</t>
  </si>
  <si>
    <t>Balance school and socializing</t>
  </si>
  <si>
    <t>Manage stress</t>
  </si>
  <si>
    <t>Hold an appreciation breakfast of lunch</t>
  </si>
  <si>
    <t>When you earn the Ambassador</t>
  </si>
  <si>
    <t>If you choose to volnteer at least 20 hours</t>
  </si>
  <si>
    <t>Pick a safety issue important to you, and</t>
  </si>
  <si>
    <t>Talk to younger Girl Scouts about internet</t>
  </si>
  <si>
    <t>List your duties as a counselor-in-training</t>
  </si>
  <si>
    <t>Talk to a counselor, social worker, or</t>
  </si>
  <si>
    <t>Pick a sport or outdoor activity you enjoy</t>
  </si>
  <si>
    <t>Ambassador Trax'20.1</t>
  </si>
  <si>
    <t>-bug fixes</t>
  </si>
  <si>
    <t>Ambassador Trax'20.2</t>
  </si>
  <si>
    <t>-fixed order page error</t>
  </si>
  <si>
    <t>Ambassador Trax'20.3</t>
  </si>
  <si>
    <t>-bug fixes, journey fixes</t>
  </si>
  <si>
    <t>Ambassador Trax'20.4</t>
  </si>
  <si>
    <t>-bug fixes, journey fixes (AGAIN)</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</si>
  <si>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
The tabs highlighted in blue are unprotected so you can change them to reflect ones specific to your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</si>
</sst>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409]mmm\-yy;@"/>
    <numFmt numFmtId="165" formatCode="mm/dd/yy;@"/>
    <numFmt numFmtId="166" formatCode="[&lt;=9999999]###\-####;\(###\)\ ###\-####"/>
    <numFmt numFmtId="167" formatCode="m/d/yy;@"/>
  </numFmts>
  <fonts count="81">
    <font>
      <sz val="10"/>
      <name val="Arial"/>
    </font>
    <font>
      <sz val="10"/>
      <name val="Arial"/>
      <family val="2"/>
    </font>
    <font>
      <sz val="8"/>
      <name val="Arial"/>
      <family val="2"/>
    </font>
    <font>
      <b/>
      <sz val="10"/>
      <name val="Arial"/>
      <family val="2"/>
    </font>
    <font>
      <sz val="10"/>
      <name val="Arial"/>
      <family val="2"/>
    </font>
    <font>
      <b/>
      <sz val="12"/>
      <name val="Arial"/>
      <family val="2"/>
    </font>
    <font>
      <b/>
      <sz val="11"/>
      <name val="Arial"/>
      <family val="2"/>
    </font>
    <font>
      <b/>
      <sz val="8"/>
      <name val="Arial"/>
      <family val="2"/>
    </font>
    <font>
      <sz val="8"/>
      <name val="Arial"/>
      <family val="2"/>
    </font>
    <font>
      <b/>
      <u/>
      <sz val="10"/>
      <name val="Arial"/>
      <family val="2"/>
    </font>
    <font>
      <sz val="9"/>
      <name val="Arial"/>
      <family val="2"/>
    </font>
    <font>
      <u/>
      <sz val="10"/>
      <color indexed="12"/>
      <name val="Arial"/>
      <family val="2"/>
    </font>
    <font>
      <sz val="9"/>
      <name val="Arial"/>
      <family val="2"/>
    </font>
    <font>
      <b/>
      <sz val="9"/>
      <name val="Arial"/>
      <family val="2"/>
    </font>
    <font>
      <b/>
      <sz val="9"/>
      <name val="Arial"/>
      <family val="2"/>
    </font>
    <font>
      <b/>
      <sz val="12"/>
      <color indexed="9"/>
      <name val="Arial"/>
      <family val="2"/>
    </font>
    <font>
      <b/>
      <sz val="10"/>
      <color indexed="9"/>
      <name val="Arial"/>
      <family val="2"/>
    </font>
    <font>
      <sz val="12"/>
      <name val="Arial"/>
      <family val="2"/>
    </font>
    <font>
      <b/>
      <sz val="14"/>
      <color indexed="9"/>
      <name val="Arial"/>
      <family val="2"/>
    </font>
    <font>
      <sz val="9"/>
      <color indexed="81"/>
      <name val="Tahoma"/>
      <family val="2"/>
    </font>
    <font>
      <sz val="11"/>
      <color indexed="8"/>
      <name val="Verdana"/>
      <family val="2"/>
    </font>
    <font>
      <sz val="7.35"/>
      <color indexed="8"/>
      <name val="Arial"/>
      <family val="2"/>
    </font>
    <font>
      <sz val="10"/>
      <name val="Arial Narrow"/>
      <family val="2"/>
    </font>
    <font>
      <b/>
      <sz val="10"/>
      <name val="Arial"/>
      <family val="2"/>
    </font>
    <font>
      <sz val="10"/>
      <color indexed="20"/>
      <name val="Arial"/>
      <family val="2"/>
    </font>
    <font>
      <b/>
      <sz val="9"/>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Wingdings"/>
      <charset val="2"/>
    </font>
    <font>
      <sz val="11"/>
      <name val="Arial"/>
      <family val="2"/>
    </font>
    <font>
      <sz val="8"/>
      <color theme="0"/>
      <name val="Arial"/>
      <family val="2"/>
    </font>
    <font>
      <i/>
      <sz val="8"/>
      <name val="Arial"/>
      <family val="2"/>
    </font>
    <font>
      <sz val="12"/>
      <color indexed="9"/>
      <name val="Arial"/>
      <family val="2"/>
    </font>
    <font>
      <sz val="10"/>
      <color theme="0"/>
      <name val="Arial"/>
      <family val="2"/>
    </font>
    <font>
      <sz val="8"/>
      <color indexed="23"/>
      <name val="Verdana"/>
      <family val="2"/>
    </font>
    <font>
      <sz val="8.1999999999999993"/>
      <name val="Arial"/>
      <family val="2"/>
    </font>
    <font>
      <b/>
      <sz val="14"/>
      <color indexed="52"/>
      <name val="Arial"/>
      <family val="2"/>
    </font>
    <font>
      <sz val="10"/>
      <color indexed="52"/>
      <name val="Arial"/>
      <family val="2"/>
    </font>
    <font>
      <sz val="10"/>
      <name val="Verdana"/>
      <family val="2"/>
    </font>
    <font>
      <sz val="10"/>
      <color indexed="81"/>
      <name val="Tahoma"/>
      <family val="2"/>
    </font>
    <font>
      <sz val="8"/>
      <color indexed="81"/>
      <name val="Tahoma"/>
      <family val="2"/>
    </font>
    <font>
      <i/>
      <sz val="9"/>
      <color indexed="81"/>
      <name val="Tahoma"/>
      <family val="2"/>
    </font>
    <font>
      <b/>
      <u/>
      <sz val="12"/>
      <name val="Arial"/>
      <family val="2"/>
    </font>
    <font>
      <sz val="9"/>
      <color indexed="81"/>
      <name val="Wingdings 3"/>
      <family val="1"/>
      <charset val="2"/>
    </font>
    <font>
      <b/>
      <sz val="10"/>
      <color indexed="81"/>
      <name val="Tahoma"/>
      <family val="2"/>
    </font>
    <font>
      <sz val="8"/>
      <color rgb="FF444444"/>
      <name val="Arial"/>
      <family val="2"/>
    </font>
    <font>
      <i/>
      <sz val="10"/>
      <name val="Arial"/>
      <family val="2"/>
    </font>
    <font>
      <b/>
      <i/>
      <sz val="9"/>
      <color indexed="81"/>
      <name val="Tahoma"/>
      <family val="2"/>
    </font>
    <font>
      <b/>
      <sz val="14"/>
      <color theme="0"/>
      <name val="Arial"/>
      <family val="2"/>
    </font>
    <font>
      <b/>
      <sz val="10"/>
      <color rgb="FF99CCFF"/>
      <name val="Arial"/>
      <family val="2"/>
    </font>
    <font>
      <sz val="9"/>
      <color indexed="81"/>
      <name val="Arial"/>
      <family val="2"/>
    </font>
    <font>
      <i/>
      <sz val="8"/>
      <color rgb="FF0070C0"/>
      <name val="Arial"/>
      <family val="2"/>
    </font>
    <font>
      <sz val="11"/>
      <color theme="1"/>
      <name val="Calibri"/>
      <family val="2"/>
      <scheme val="minor"/>
    </font>
    <font>
      <sz val="26"/>
      <color theme="1"/>
      <name val="Omnes_GirlScouts Semibold"/>
      <family val="3"/>
    </font>
    <font>
      <sz val="26"/>
      <color theme="0"/>
      <name val="Omnes_GirlScouts Semibold"/>
      <family val="3"/>
    </font>
    <font>
      <sz val="10"/>
      <color theme="1"/>
      <name val="Arial Narrow"/>
      <family val="2"/>
    </font>
    <font>
      <sz val="10"/>
      <color theme="0"/>
      <name val="Arial Narrow"/>
      <family val="2"/>
    </font>
    <font>
      <b/>
      <sz val="10"/>
      <color theme="1"/>
      <name val="Arial Narrow"/>
      <family val="2"/>
    </font>
    <font>
      <sz val="8"/>
      <color theme="1"/>
      <name val="Arial Narrow"/>
      <family val="2"/>
    </font>
    <font>
      <sz val="9"/>
      <color theme="1"/>
      <name val="Arial Narrow"/>
      <family val="2"/>
    </font>
    <font>
      <sz val="10"/>
      <color rgb="FFFF0000"/>
      <name val="Arial"/>
      <family val="2"/>
    </font>
    <font>
      <sz val="10"/>
      <color rgb="FFFF0000"/>
      <name val="Arial Narrow"/>
      <family val="2"/>
    </font>
    <font>
      <sz val="10"/>
      <color rgb="FF7030A0"/>
      <name val="Arial Narrow"/>
      <family val="2"/>
    </font>
    <font>
      <u/>
      <sz val="10"/>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theme="0" tint="-0.249977111117893"/>
        <bgColor indexed="64"/>
      </patternFill>
    </fill>
    <fill>
      <patternFill patternType="solid">
        <fgColor indexed="4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9CCFF"/>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1D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4" tint="0.79998168889431442"/>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ck">
        <color indexed="64"/>
      </left>
      <right style="double">
        <color indexed="64"/>
      </right>
      <top style="thin">
        <color indexed="64"/>
      </top>
      <bottom/>
      <diagonal/>
    </border>
    <border>
      <left/>
      <right style="thick">
        <color indexed="64"/>
      </right>
      <top style="thin">
        <color indexed="64"/>
      </top>
      <bottom/>
      <diagonal/>
    </border>
    <border>
      <left/>
      <right style="medium">
        <color indexed="64"/>
      </right>
      <top/>
      <bottom/>
      <diagonal/>
    </border>
    <border>
      <left style="thin">
        <color indexed="64"/>
      </left>
      <right style="thin">
        <color indexed="64"/>
      </right>
      <top/>
      <bottom/>
      <diagonal/>
    </border>
    <border>
      <left style="double">
        <color indexed="64"/>
      </left>
      <right style="double">
        <color indexed="64"/>
      </right>
      <top style="thick">
        <color indexed="64"/>
      </top>
      <bottom style="thin">
        <color indexed="64"/>
      </bottom>
      <diagonal/>
    </border>
    <border>
      <left style="thin">
        <color indexed="64"/>
      </left>
      <right style="thick">
        <color indexed="64"/>
      </right>
      <top style="thin">
        <color indexed="64"/>
      </top>
      <bottom style="dotted">
        <color indexed="64"/>
      </bottom>
      <diagonal/>
    </border>
    <border>
      <left style="thin">
        <color rgb="FF000000"/>
      </left>
      <right style="thin">
        <color rgb="FF000000"/>
      </right>
      <top style="thin">
        <color rgb="FF000000"/>
      </top>
      <bottom style="thin">
        <color rgb="FF000000"/>
      </bottom>
      <diagonal/>
    </border>
    <border>
      <left style="thick">
        <color indexed="64"/>
      </left>
      <right style="double">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style="thin">
        <color indexed="64"/>
      </left>
      <right style="double">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diagonal/>
    </border>
    <border>
      <left/>
      <right style="thick">
        <color indexed="64"/>
      </right>
      <top/>
      <bottom/>
      <diagonal/>
    </border>
    <border>
      <left/>
      <right/>
      <top/>
      <bottom style="medium">
        <color auto="1"/>
      </bottom>
      <diagonal/>
    </border>
    <border>
      <left style="medium">
        <color auto="1"/>
      </left>
      <right/>
      <top/>
      <bottom style="thin">
        <color auto="1"/>
      </bottom>
      <diagonal/>
    </border>
    <border>
      <left style="medium">
        <color indexed="64"/>
      </left>
      <right/>
      <top style="thin">
        <color auto="1"/>
      </top>
      <bottom style="thin">
        <color auto="1"/>
      </bottom>
      <diagonal/>
    </border>
    <border>
      <left style="medium">
        <color auto="1"/>
      </left>
      <right/>
      <top style="thin">
        <color indexed="64"/>
      </top>
      <bottom style="medium">
        <color auto="1"/>
      </bottom>
      <diagonal/>
    </border>
    <border>
      <left/>
      <right/>
      <top style="thin">
        <color indexed="64"/>
      </top>
      <bottom style="medium">
        <color auto="1"/>
      </bottom>
      <diagonal/>
    </border>
    <border>
      <left/>
      <right style="thin">
        <color auto="1"/>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medium">
        <color auto="1"/>
      </left>
      <right/>
      <top style="thin">
        <color auto="1"/>
      </top>
      <bottom/>
      <diagonal/>
    </border>
    <border>
      <left style="medium">
        <color auto="1"/>
      </left>
      <right/>
      <top style="medium">
        <color indexed="64"/>
      </top>
      <bottom style="thin">
        <color indexed="64"/>
      </bottom>
      <diagonal/>
    </border>
    <border>
      <left/>
      <right/>
      <top style="medium">
        <color auto="1"/>
      </top>
      <bottom style="thin">
        <color auto="1"/>
      </bottom>
      <diagonal/>
    </border>
    <border>
      <left/>
      <right style="thin">
        <color indexed="64"/>
      </right>
      <top style="medium">
        <color indexed="64"/>
      </top>
      <bottom style="thin">
        <color indexed="64"/>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medium">
        <color auto="1"/>
      </left>
      <right style="thin">
        <color indexed="64"/>
      </right>
      <top style="medium">
        <color auto="1"/>
      </top>
      <bottom style="thin">
        <color indexed="64"/>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thin">
        <color indexed="64"/>
      </left>
      <right style="thin">
        <color indexed="64"/>
      </right>
      <top style="medium">
        <color auto="1"/>
      </top>
      <bottom/>
      <diagonal/>
    </border>
    <border>
      <left style="double">
        <color indexed="64"/>
      </left>
      <right style="thin">
        <color indexed="64"/>
      </right>
      <top style="thin">
        <color indexed="64"/>
      </top>
      <bottom/>
      <diagonal/>
    </border>
    <border>
      <left style="thin">
        <color auto="1"/>
      </left>
      <right/>
      <top style="thin">
        <color auto="1"/>
      </top>
      <bottom style="medium">
        <color auto="1"/>
      </bottom>
      <diagonal/>
    </border>
    <border>
      <left style="medium">
        <color auto="1"/>
      </left>
      <right style="thin">
        <color indexed="64"/>
      </right>
      <top style="medium">
        <color auto="1"/>
      </top>
      <bottom/>
      <diagonal/>
    </border>
    <border>
      <left style="medium">
        <color auto="1"/>
      </left>
      <right style="thin">
        <color indexed="64"/>
      </right>
      <top style="medium">
        <color auto="1"/>
      </top>
      <bottom style="medium">
        <color auto="1"/>
      </bottom>
      <diagonal/>
    </border>
    <border>
      <left style="thin">
        <color indexed="64"/>
      </left>
      <right style="thin">
        <color indexed="64"/>
      </right>
      <top style="medium">
        <color auto="1"/>
      </top>
      <bottom style="medium">
        <color auto="1"/>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style="thin">
        <color indexed="64"/>
      </top>
      <bottom style="thin">
        <color indexed="64"/>
      </bottom>
      <diagonal/>
    </border>
  </borders>
  <cellStyleXfs count="46">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7" fillId="12"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9" borderId="0" applyNumberFormat="0" applyBorder="0" applyAlignment="0" applyProtection="0"/>
    <xf numFmtId="0" fontId="28" fillId="3" borderId="0" applyNumberFormat="0" applyBorder="0" applyAlignment="0" applyProtection="0"/>
    <xf numFmtId="0" fontId="29" fillId="20" borderId="1" applyNumberFormat="0" applyAlignment="0" applyProtection="0"/>
    <xf numFmtId="0" fontId="30" fillId="21" borderId="2" applyNumberFormat="0" applyAlignment="0" applyProtection="0"/>
    <xf numFmtId="44" fontId="1" fillId="0" borderId="0" applyFont="0" applyFill="0" applyBorder="0" applyAlignment="0" applyProtection="0"/>
    <xf numFmtId="0" fontId="31" fillId="0" borderId="0" applyNumberFormat="0" applyFill="0" applyBorder="0" applyAlignment="0" applyProtection="0"/>
    <xf numFmtId="0" fontId="32" fillId="4" borderId="0" applyNumberFormat="0" applyBorder="0" applyAlignment="0" applyProtection="0"/>
    <xf numFmtId="0" fontId="33" fillId="0" borderId="3" applyNumberFormat="0" applyFill="0" applyAlignment="0" applyProtection="0"/>
    <xf numFmtId="0" fontId="34" fillId="0" borderId="4" applyNumberFormat="0" applyFill="0" applyAlignment="0" applyProtection="0"/>
    <xf numFmtId="0" fontId="35" fillId="0" borderId="5" applyNumberFormat="0" applyFill="0" applyAlignment="0" applyProtection="0"/>
    <xf numFmtId="0" fontId="35" fillId="0" borderId="0" applyNumberFormat="0" applyFill="0" applyBorder="0" applyAlignment="0" applyProtection="0"/>
    <xf numFmtId="0" fontId="11" fillId="0" borderId="0" applyNumberFormat="0" applyFill="0" applyBorder="0" applyAlignment="0" applyProtection="0">
      <alignment vertical="top"/>
      <protection locked="0"/>
    </xf>
    <xf numFmtId="0" fontId="36" fillId="7" borderId="1" applyNumberFormat="0" applyAlignment="0" applyProtection="0"/>
    <xf numFmtId="0" fontId="37" fillId="0" borderId="6" applyNumberFormat="0" applyFill="0" applyAlignment="0" applyProtection="0"/>
    <xf numFmtId="0" fontId="38" fillId="22" borderId="0" applyNumberFormat="0" applyBorder="0" applyAlignment="0" applyProtection="0"/>
    <xf numFmtId="0" fontId="1" fillId="23" borderId="7" applyNumberFormat="0" applyFont="0" applyAlignment="0" applyProtection="0"/>
    <xf numFmtId="0" fontId="39" fillId="20" borderId="8" applyNumberForma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0" borderId="0" applyNumberFormat="0" applyFill="0" applyBorder="0" applyAlignment="0" applyProtection="0"/>
    <xf numFmtId="0" fontId="1" fillId="0" borderId="0"/>
    <xf numFmtId="0" fontId="69" fillId="0" borderId="0"/>
  </cellStyleXfs>
  <cellXfs count="646">
    <xf numFmtId="0" fontId="0" fillId="0" borderId="0" xfId="0"/>
    <xf numFmtId="0" fontId="3" fillId="0" borderId="0" xfId="0" applyFont="1"/>
    <xf numFmtId="0" fontId="0" fillId="0" borderId="10" xfId="0" applyBorder="1" applyAlignment="1">
      <alignment horizontal="right"/>
    </xf>
    <xf numFmtId="0" fontId="0" fillId="0" borderId="0" xfId="0" applyBorder="1"/>
    <xf numFmtId="0" fontId="3" fillId="0" borderId="0" xfId="0" applyFont="1" applyBorder="1" applyAlignment="1">
      <alignment horizontal="right"/>
    </xf>
    <xf numFmtId="0" fontId="0" fillId="0" borderId="0" xfId="0" applyBorder="1" applyProtection="1"/>
    <xf numFmtId="0" fontId="0" fillId="0" borderId="0" xfId="0" applyProtection="1"/>
    <xf numFmtId="0" fontId="4" fillId="0" borderId="0" xfId="0" applyFont="1"/>
    <xf numFmtId="0" fontId="0" fillId="0" borderId="0" xfId="0" applyAlignment="1">
      <alignment wrapText="1"/>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3" fillId="0" borderId="14" xfId="0" applyFont="1" applyBorder="1" applyAlignment="1">
      <alignment horizontal="center"/>
    </xf>
    <xf numFmtId="0" fontId="0" fillId="0" borderId="0" xfId="0" quotePrefix="1"/>
    <xf numFmtId="0" fontId="0" fillId="0" borderId="0" xfId="0" applyAlignment="1">
      <alignment horizontal="left" vertical="top" wrapText="1"/>
    </xf>
    <xf numFmtId="0" fontId="3" fillId="0" borderId="0" xfId="0" applyFont="1" applyBorder="1" applyAlignment="1"/>
    <xf numFmtId="0" fontId="0" fillId="0" borderId="12" xfId="0" applyFill="1" applyBorder="1" applyAlignment="1" applyProtection="1">
      <alignment horizontal="center"/>
      <protection locked="0"/>
    </xf>
    <xf numFmtId="0" fontId="3" fillId="0" borderId="15" xfId="0" applyFont="1" applyBorder="1" applyAlignment="1">
      <alignment horizontal="right"/>
    </xf>
    <xf numFmtId="0" fontId="0" fillId="0" borderId="10" xfId="0" applyBorder="1" applyProtection="1">
      <protection locked="0"/>
    </xf>
    <xf numFmtId="0" fontId="0" fillId="0" borderId="16" xfId="0" applyBorder="1" applyProtection="1">
      <protection locked="0"/>
    </xf>
    <xf numFmtId="0" fontId="0" fillId="0" borderId="0" xfId="0" applyBorder="1" applyProtection="1">
      <protection locked="0"/>
    </xf>
    <xf numFmtId="0" fontId="0" fillId="0" borderId="15" xfId="0" applyBorder="1" applyProtection="1">
      <protection locked="0"/>
    </xf>
    <xf numFmtId="0" fontId="0" fillId="0" borderId="12" xfId="0" applyBorder="1" applyAlignment="1" applyProtection="1">
      <alignment horizontal="left"/>
      <protection locked="0"/>
    </xf>
    <xf numFmtId="0" fontId="4" fillId="0" borderId="12" xfId="0" applyFont="1" applyBorder="1" applyAlignment="1" applyProtection="1">
      <alignment horizontal="center"/>
      <protection locked="0"/>
    </xf>
    <xf numFmtId="0" fontId="0" fillId="0" borderId="12" xfId="0" applyBorder="1" applyProtection="1">
      <protection locked="0"/>
    </xf>
    <xf numFmtId="0" fontId="0" fillId="0" borderId="17" xfId="0" applyBorder="1" applyAlignment="1" applyProtection="1">
      <protection locked="0"/>
    </xf>
    <xf numFmtId="0" fontId="0" fillId="0" borderId="17" xfId="0" applyBorder="1" applyAlignment="1" applyProtection="1">
      <alignment horizontal="left"/>
      <protection locked="0"/>
    </xf>
    <xf numFmtId="0" fontId="0" fillId="0" borderId="17" xfId="0"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 fillId="0" borderId="17" xfId="0" applyFont="1" applyBorder="1" applyAlignment="1" applyProtection="1">
      <alignment horizontal="left"/>
      <protection locked="0"/>
    </xf>
    <xf numFmtId="0" fontId="10" fillId="0" borderId="17" xfId="0" applyFont="1" applyBorder="1" applyAlignment="1" applyProtection="1">
      <alignment horizontal="left"/>
      <protection locked="0"/>
    </xf>
    <xf numFmtId="0" fontId="0" fillId="0" borderId="18" xfId="0" applyBorder="1" applyAlignment="1" applyProtection="1">
      <alignment horizontal="left"/>
      <protection locked="0"/>
    </xf>
    <xf numFmtId="0" fontId="0" fillId="0" borderId="18" xfId="0" applyBorder="1" applyProtection="1">
      <protection locked="0"/>
    </xf>
    <xf numFmtId="165" fontId="4" fillId="0" borderId="12" xfId="0" applyNumberFormat="1" applyFont="1" applyFill="1" applyBorder="1" applyAlignment="1" applyProtection="1">
      <alignment horizontal="center"/>
      <protection locked="0"/>
    </xf>
    <xf numFmtId="0" fontId="10" fillId="0" borderId="12" xfId="0" applyFont="1" applyBorder="1" applyAlignment="1" applyProtection="1">
      <alignment horizontal="center"/>
      <protection locked="0"/>
    </xf>
    <xf numFmtId="14" fontId="3" fillId="0" borderId="0" xfId="0" applyNumberFormat="1" applyFont="1" applyAlignment="1" applyProtection="1">
      <alignment horizontal="center" textRotation="90"/>
    </xf>
    <xf numFmtId="14" fontId="0" fillId="0" borderId="0" xfId="0" applyNumberFormat="1" applyAlignment="1" applyProtection="1">
      <alignment horizontal="left"/>
    </xf>
    <xf numFmtId="0" fontId="4" fillId="0" borderId="0" xfId="0" applyFont="1" applyAlignment="1" applyProtection="1">
      <alignment horizontal="center"/>
      <protection locked="0"/>
    </xf>
    <xf numFmtId="0" fontId="0" fillId="0" borderId="15" xfId="0" applyBorder="1" applyProtection="1"/>
    <xf numFmtId="0" fontId="5" fillId="0" borderId="0" xfId="0" quotePrefix="1" applyFont="1"/>
    <xf numFmtId="0" fontId="5" fillId="0" borderId="0" xfId="0" applyFont="1" applyProtection="1">
      <protection locked="0"/>
    </xf>
    <xf numFmtId="14" fontId="0" fillId="0" borderId="0" xfId="0" applyNumberFormat="1" applyAlignment="1" applyProtection="1">
      <alignment horizontal="left"/>
      <protection locked="0"/>
    </xf>
    <xf numFmtId="0" fontId="0" fillId="0" borderId="0" xfId="0" applyAlignment="1" applyProtection="1">
      <alignment horizontal="left"/>
      <protection locked="0"/>
    </xf>
    <xf numFmtId="0" fontId="0" fillId="25" borderId="20" xfId="0" applyFill="1" applyBorder="1" applyAlignment="1" applyProtection="1">
      <alignment horizontal="center"/>
    </xf>
    <xf numFmtId="0" fontId="0" fillId="25" borderId="11" xfId="0" applyFill="1" applyBorder="1" applyAlignment="1" applyProtection="1">
      <alignment horizontal="center"/>
    </xf>
    <xf numFmtId="0" fontId="0" fillId="25" borderId="21" xfId="0" applyFill="1" applyBorder="1" applyAlignment="1" applyProtection="1">
      <alignment horizontal="center"/>
    </xf>
    <xf numFmtId="0" fontId="0" fillId="25" borderId="15" xfId="0" applyFill="1" applyBorder="1" applyAlignment="1" applyProtection="1">
      <alignment horizontal="center"/>
    </xf>
    <xf numFmtId="0" fontId="0" fillId="0" borderId="0" xfId="0" applyBorder="1" applyAlignment="1" applyProtection="1">
      <alignment horizontal="center"/>
    </xf>
    <xf numFmtId="0" fontId="4" fillId="0" borderId="0" xfId="0" applyFont="1" applyAlignment="1">
      <alignment horizontal="right"/>
    </xf>
    <xf numFmtId="0" fontId="4" fillId="0" borderId="0" xfId="0" applyFont="1" applyProtection="1">
      <protection locked="0"/>
    </xf>
    <xf numFmtId="0" fontId="4" fillId="0" borderId="0" xfId="0" applyFont="1" applyBorder="1" applyProtection="1"/>
    <xf numFmtId="0" fontId="10" fillId="0" borderId="12" xfId="0" applyFont="1" applyBorder="1" applyAlignment="1" applyProtection="1">
      <alignment horizontal="center" vertical="top"/>
      <protection locked="0"/>
    </xf>
    <xf numFmtId="0" fontId="0" fillId="0" borderId="12" xfId="0" applyBorder="1"/>
    <xf numFmtId="0" fontId="3" fillId="0" borderId="0" xfId="0" applyFont="1" applyAlignment="1"/>
    <xf numFmtId="0" fontId="0" fillId="0" borderId="0" xfId="0" applyAlignment="1">
      <alignment horizontal="left" wrapText="1"/>
    </xf>
    <xf numFmtId="0" fontId="1" fillId="0" borderId="27" xfId="0" applyFont="1" applyFill="1" applyBorder="1" applyAlignment="1" applyProtection="1">
      <alignment horizontal="center" textRotation="90"/>
    </xf>
    <xf numFmtId="0" fontId="3" fillId="0" borderId="0" xfId="0" applyFont="1" applyAlignment="1">
      <alignment horizontal="left"/>
    </xf>
    <xf numFmtId="0" fontId="3" fillId="0" borderId="0" xfId="0" applyFont="1" applyAlignment="1">
      <alignment horizontal="right"/>
    </xf>
    <xf numFmtId="0" fontId="4" fillId="0" borderId="12" xfId="0" applyFont="1" applyFill="1" applyBorder="1" applyAlignment="1" applyProtection="1">
      <alignment horizontal="center"/>
      <protection locked="0"/>
    </xf>
    <xf numFmtId="0" fontId="0" fillId="0" borderId="12" xfId="0" applyFill="1" applyBorder="1" applyAlignment="1" applyProtection="1">
      <alignment horizontal="center" vertical="center"/>
      <protection locked="0"/>
    </xf>
    <xf numFmtId="0" fontId="1" fillId="0" borderId="12" xfId="0" applyFont="1" applyFill="1" applyBorder="1" applyAlignment="1" applyProtection="1">
      <alignment horizontal="center"/>
      <protection locked="0"/>
    </xf>
    <xf numFmtId="0" fontId="5" fillId="0" borderId="0" xfId="0" applyFont="1" applyFill="1" applyBorder="1" applyAlignment="1" applyProtection="1">
      <alignment horizontal="center" vertical="top" textRotation="90"/>
    </xf>
    <xf numFmtId="0" fontId="3" fillId="0" borderId="0" xfId="0" applyFont="1" applyFill="1" applyBorder="1" applyAlignment="1" applyProtection="1">
      <alignment horizontal="center" vertical="top" textRotation="90"/>
    </xf>
    <xf numFmtId="0" fontId="4" fillId="0" borderId="0" xfId="0" applyFont="1" applyProtection="1"/>
    <xf numFmtId="0" fontId="0" fillId="0" borderId="0" xfId="0" applyFill="1" applyBorder="1" applyAlignment="1" applyProtection="1">
      <alignment horizontal="right"/>
    </xf>
    <xf numFmtId="0" fontId="0" fillId="0" borderId="0" xfId="0" applyBorder="1" applyAlignment="1" applyProtection="1">
      <alignment horizontal="right"/>
    </xf>
    <xf numFmtId="0" fontId="3" fillId="0" borderId="11" xfId="0" applyFont="1" applyBorder="1" applyAlignment="1" applyProtection="1">
      <alignment horizontal="center"/>
    </xf>
    <xf numFmtId="0" fontId="14" fillId="0" borderId="14" xfId="0" applyFont="1" applyBorder="1" applyAlignment="1" applyProtection="1">
      <alignment horizontal="center"/>
    </xf>
    <xf numFmtId="0" fontId="3" fillId="0" borderId="0" xfId="0" applyFont="1" applyBorder="1" applyAlignment="1" applyProtection="1">
      <alignment horizontal="center"/>
    </xf>
    <xf numFmtId="0" fontId="3" fillId="0" borderId="0" xfId="0" applyFont="1" applyProtection="1"/>
    <xf numFmtId="0" fontId="4" fillId="0" borderId="10" xfId="0" applyFont="1" applyFill="1" applyBorder="1" applyAlignment="1" applyProtection="1">
      <alignment horizontal="left" vertical="top"/>
    </xf>
    <xf numFmtId="0" fontId="0" fillId="0" borderId="0" xfId="0" applyBorder="1" applyAlignment="1" applyProtection="1">
      <alignment horizontal="right" vertical="top"/>
    </xf>
    <xf numFmtId="0" fontId="21" fillId="0" borderId="0" xfId="0" applyFont="1" applyAlignment="1" applyProtection="1">
      <alignment horizontal="center"/>
    </xf>
    <xf numFmtId="0" fontId="3" fillId="0" borderId="0" xfId="0" applyFont="1" applyFill="1" applyBorder="1" applyAlignment="1" applyProtection="1">
      <alignment horizontal="center"/>
    </xf>
    <xf numFmtId="0" fontId="23" fillId="0" borderId="14" xfId="0" applyFont="1" applyBorder="1" applyAlignment="1" applyProtection="1">
      <alignment horizontal="center"/>
    </xf>
    <xf numFmtId="0" fontId="4" fillId="0" borderId="0" xfId="0" applyFont="1" applyFill="1" applyBorder="1" applyAlignment="1" applyProtection="1">
      <alignment horizontal="center"/>
    </xf>
    <xf numFmtId="0" fontId="6" fillId="0" borderId="0" xfId="0" applyFont="1" applyBorder="1" applyAlignment="1">
      <alignment horizontal="right"/>
    </xf>
    <xf numFmtId="0" fontId="6" fillId="0" borderId="10" xfId="0" applyFont="1" applyBorder="1" applyAlignment="1" applyProtection="1">
      <alignment horizontal="left" wrapText="1"/>
    </xf>
    <xf numFmtId="0" fontId="0" fillId="0" borderId="0" xfId="0" applyAlignment="1" applyProtection="1">
      <alignment horizontal="left" vertical="top" wrapText="1"/>
    </xf>
    <xf numFmtId="0" fontId="4" fillId="0" borderId="0" xfId="0" applyFont="1" applyBorder="1"/>
    <xf numFmtId="0" fontId="10" fillId="0" borderId="13" xfId="0" applyFont="1" applyBorder="1" applyAlignment="1" applyProtection="1">
      <alignment horizontal="center"/>
      <protection locked="0"/>
    </xf>
    <xf numFmtId="0" fontId="10" fillId="0" borderId="19" xfId="0" applyFont="1" applyBorder="1" applyAlignment="1" applyProtection="1">
      <alignment horizontal="center"/>
      <protection locked="0"/>
    </xf>
    <xf numFmtId="0" fontId="6" fillId="0" borderId="0" xfId="0" applyFont="1" applyBorder="1" applyAlignment="1" applyProtection="1">
      <alignment horizontal="right"/>
    </xf>
    <xf numFmtId="0" fontId="13" fillId="0" borderId="14" xfId="0" applyFont="1" applyBorder="1" applyAlignment="1" applyProtection="1">
      <alignment horizontal="center"/>
    </xf>
    <xf numFmtId="166" fontId="0" fillId="0" borderId="10" xfId="0" applyNumberFormat="1" applyBorder="1" applyProtection="1">
      <protection locked="0"/>
    </xf>
    <xf numFmtId="166" fontId="0" fillId="0" borderId="0" xfId="0" applyNumberFormat="1" applyBorder="1" applyProtection="1">
      <protection locked="0"/>
    </xf>
    <xf numFmtId="0" fontId="0" fillId="0" borderId="18" xfId="0" applyFill="1" applyBorder="1" applyAlignment="1" applyProtection="1">
      <alignment horizontal="center"/>
      <protection locked="0"/>
    </xf>
    <xf numFmtId="0" fontId="0" fillId="0" borderId="12" xfId="0" applyBorder="1" applyAlignment="1" applyProtection="1">
      <alignment horizontal="left" indent="1"/>
      <protection locked="0"/>
    </xf>
    <xf numFmtId="0" fontId="1" fillId="0" borderId="10" xfId="0" applyFont="1" applyBorder="1" applyProtection="1">
      <protection locked="0"/>
    </xf>
    <xf numFmtId="1" fontId="6" fillId="0" borderId="10" xfId="0" applyNumberFormat="1" applyFont="1" applyBorder="1" applyAlignment="1">
      <alignment horizontal="left" wrapText="1"/>
    </xf>
    <xf numFmtId="44" fontId="1" fillId="0" borderId="12" xfId="28" applyFont="1" applyBorder="1" applyProtection="1">
      <protection locked="0"/>
    </xf>
    <xf numFmtId="44" fontId="1" fillId="0" borderId="12" xfId="28" applyFont="1" applyBorder="1" applyProtection="1"/>
    <xf numFmtId="44" fontId="1" fillId="0" borderId="12" xfId="28" applyFont="1" applyBorder="1" applyAlignment="1" applyProtection="1">
      <alignment wrapText="1"/>
    </xf>
    <xf numFmtId="0" fontId="0" fillId="0" borderId="0" xfId="0" applyAlignment="1">
      <alignment horizontal="center"/>
    </xf>
    <xf numFmtId="166" fontId="0" fillId="0" borderId="0" xfId="0" applyNumberFormat="1" applyAlignment="1" applyProtection="1">
      <alignment horizontal="left"/>
      <protection locked="0"/>
    </xf>
    <xf numFmtId="0" fontId="11" fillId="0" borderId="0" xfId="35" applyBorder="1" applyAlignment="1" applyProtection="1">
      <alignment horizontal="left"/>
    </xf>
    <xf numFmtId="0" fontId="3" fillId="0" borderId="0" xfId="0" applyFont="1" applyBorder="1" applyAlignment="1" applyProtection="1">
      <alignment horizontal="right"/>
    </xf>
    <xf numFmtId="0" fontId="0" fillId="0" borderId="0" xfId="0" applyAlignment="1" applyProtection="1"/>
    <xf numFmtId="0" fontId="0" fillId="0" borderId="0" xfId="0" applyBorder="1" applyAlignment="1">
      <alignment horizontal="center"/>
    </xf>
    <xf numFmtId="0" fontId="1" fillId="0" borderId="0" xfId="44"/>
    <xf numFmtId="0" fontId="3" fillId="0" borderId="0" xfId="44" applyFont="1" applyAlignment="1">
      <alignment horizontal="center"/>
    </xf>
    <xf numFmtId="0" fontId="1" fillId="0" borderId="18" xfId="44" applyBorder="1" applyProtection="1">
      <protection locked="0"/>
    </xf>
    <xf numFmtId="14" fontId="1" fillId="0" borderId="18" xfId="44" applyNumberFormat="1" applyBorder="1" applyProtection="1">
      <protection locked="0"/>
    </xf>
    <xf numFmtId="0" fontId="1" fillId="0" borderId="18" xfId="44" applyBorder="1" applyAlignment="1" applyProtection="1">
      <alignment horizontal="center" wrapText="1"/>
    </xf>
    <xf numFmtId="44" fontId="3" fillId="0" borderId="14" xfId="28" applyFont="1" applyBorder="1" applyAlignment="1" applyProtection="1">
      <alignment wrapText="1"/>
    </xf>
    <xf numFmtId="0" fontId="1" fillId="0" borderId="0" xfId="0" applyFont="1" applyBorder="1" applyAlignment="1" applyProtection="1">
      <alignment horizontal="right"/>
    </xf>
    <xf numFmtId="0" fontId="1" fillId="0" borderId="0" xfId="0" applyFont="1" applyBorder="1" applyAlignment="1" applyProtection="1">
      <alignment horizontal="left"/>
    </xf>
    <xf numFmtId="0" fontId="6" fillId="0" borderId="0" xfId="0" applyFont="1" applyBorder="1"/>
    <xf numFmtId="0" fontId="0" fillId="0" borderId="10" xfId="0" applyBorder="1"/>
    <xf numFmtId="0" fontId="44" fillId="0" borderId="17" xfId="0" applyFont="1" applyBorder="1" applyAlignment="1" applyProtection="1">
      <alignment horizontal="center"/>
    </xf>
    <xf numFmtId="0" fontId="0" fillId="0" borderId="10" xfId="0" applyFill="1" applyBorder="1"/>
    <xf numFmtId="0" fontId="6" fillId="0" borderId="0" xfId="0" applyFont="1" applyBorder="1" applyAlignment="1" applyProtection="1"/>
    <xf numFmtId="0" fontId="6" fillId="0" borderId="0" xfId="0" applyFont="1" applyAlignment="1" applyProtection="1"/>
    <xf numFmtId="0" fontId="6" fillId="0" borderId="0" xfId="0" applyFont="1" applyAlignment="1" applyProtection="1">
      <alignment horizontal="center"/>
    </xf>
    <xf numFmtId="0" fontId="10" fillId="0" borderId="15" xfId="0" applyFont="1" applyBorder="1" applyAlignment="1" applyProtection="1">
      <alignment horizontal="center" vertical="top"/>
    </xf>
    <xf numFmtId="0" fontId="10" fillId="0" borderId="15" xfId="0" applyFont="1" applyBorder="1" applyAlignment="1" applyProtection="1">
      <alignment horizontal="center"/>
    </xf>
    <xf numFmtId="0" fontId="0" fillId="0" borderId="10" xfId="0" applyBorder="1" applyAlignment="1" applyProtection="1">
      <alignment horizontal="right"/>
    </xf>
    <xf numFmtId="0" fontId="10" fillId="0" borderId="13" xfId="0" applyFont="1" applyBorder="1" applyAlignment="1" applyProtection="1">
      <alignment horizontal="center" vertical="top"/>
      <protection locked="0"/>
    </xf>
    <xf numFmtId="0" fontId="1" fillId="0" borderId="17" xfId="0" applyFont="1" applyBorder="1" applyAlignment="1" applyProtection="1"/>
    <xf numFmtId="0" fontId="1" fillId="0" borderId="12" xfId="0" applyFont="1" applyBorder="1"/>
    <xf numFmtId="0" fontId="1" fillId="0" borderId="12" xfId="0" applyFont="1" applyBorder="1" applyAlignment="1" applyProtection="1">
      <alignment horizontal="center"/>
      <protection locked="0"/>
    </xf>
    <xf numFmtId="0" fontId="0" fillId="0" borderId="0" xfId="0" applyBorder="1" applyAlignment="1" applyProtection="1">
      <alignment horizontal="center"/>
      <protection locked="0"/>
    </xf>
    <xf numFmtId="0" fontId="3" fillId="0" borderId="0" xfId="44" applyFont="1" applyFill="1" applyBorder="1" applyAlignment="1" applyProtection="1">
      <alignment horizontal="left"/>
    </xf>
    <xf numFmtId="0" fontId="1" fillId="0" borderId="0" xfId="44" applyAlignment="1" applyProtection="1">
      <alignment horizontal="center"/>
    </xf>
    <xf numFmtId="0" fontId="1" fillId="0" borderId="0" xfId="44" applyProtection="1"/>
    <xf numFmtId="0" fontId="1" fillId="0" borderId="12" xfId="44" applyFont="1" applyFill="1" applyBorder="1" applyProtection="1"/>
    <xf numFmtId="0" fontId="1" fillId="0" borderId="12" xfId="44" applyFont="1" applyBorder="1" applyAlignment="1" applyProtection="1">
      <alignment horizontal="center"/>
      <protection locked="0"/>
    </xf>
    <xf numFmtId="0" fontId="1" fillId="0" borderId="0" xfId="44" applyFill="1" applyBorder="1" applyProtection="1"/>
    <xf numFmtId="0" fontId="3" fillId="0" borderId="0" xfId="44" applyFont="1" applyBorder="1" applyAlignment="1">
      <alignment horizontal="center"/>
    </xf>
    <xf numFmtId="0" fontId="3" fillId="0" borderId="14" xfId="44" applyFont="1" applyBorder="1" applyAlignment="1">
      <alignment horizontal="center"/>
    </xf>
    <xf numFmtId="0" fontId="11" fillId="0" borderId="0" xfId="35" applyAlignment="1" applyProtection="1">
      <alignment horizontal="left"/>
    </xf>
    <xf numFmtId="0" fontId="1" fillId="0" borderId="12" xfId="0" applyFont="1" applyFill="1" applyBorder="1"/>
    <xf numFmtId="0" fontId="1" fillId="0" borderId="22" xfId="0" applyFont="1" applyFill="1" applyBorder="1" applyAlignment="1" applyProtection="1">
      <alignment horizontal="left" vertical="top"/>
    </xf>
    <xf numFmtId="0" fontId="6" fillId="0" borderId="0" xfId="44" applyFont="1" applyBorder="1" applyAlignment="1" applyProtection="1">
      <alignment horizontal="right"/>
    </xf>
    <xf numFmtId="0" fontId="5" fillId="0" borderId="10" xfId="44" applyFont="1" applyBorder="1" applyAlignment="1" applyProtection="1">
      <alignment horizontal="left" wrapText="1"/>
    </xf>
    <xf numFmtId="0" fontId="3" fillId="0" borderId="11" xfId="44" applyFont="1" applyBorder="1" applyAlignment="1" applyProtection="1"/>
    <xf numFmtId="0" fontId="1" fillId="0" borderId="11" xfId="44" applyFont="1" applyBorder="1" applyAlignment="1" applyProtection="1"/>
    <xf numFmtId="0" fontId="3" fillId="0" borderId="0" xfId="44" applyFont="1" applyBorder="1" applyAlignment="1" applyProtection="1"/>
    <xf numFmtId="0" fontId="1" fillId="0" borderId="0" xfId="44" applyFont="1" applyBorder="1" applyAlignment="1" applyProtection="1"/>
    <xf numFmtId="0" fontId="3" fillId="0" borderId="15" xfId="44" applyFont="1" applyBorder="1" applyAlignment="1" applyProtection="1"/>
    <xf numFmtId="0" fontId="1" fillId="0" borderId="15" xfId="44" applyFont="1" applyBorder="1" applyAlignment="1" applyProtection="1"/>
    <xf numFmtId="0" fontId="7" fillId="0" borderId="15" xfId="44" applyFont="1" applyBorder="1" applyAlignment="1" applyProtection="1">
      <alignment horizontal="left" wrapText="1"/>
    </xf>
    <xf numFmtId="0" fontId="2" fillId="0" borderId="15" xfId="44" applyFont="1" applyBorder="1" applyAlignment="1" applyProtection="1">
      <alignment horizontal="left" wrapText="1"/>
    </xf>
    <xf numFmtId="0" fontId="1" fillId="0" borderId="0" xfId="44" applyBorder="1" applyAlignment="1" applyProtection="1">
      <alignment horizontal="right"/>
    </xf>
    <xf numFmtId="0" fontId="1" fillId="0" borderId="10" xfId="44" applyBorder="1" applyAlignment="1" applyProtection="1">
      <alignment horizontal="right"/>
    </xf>
    <xf numFmtId="0" fontId="1" fillId="0" borderId="22" xfId="44" applyFont="1" applyBorder="1" applyAlignment="1" applyProtection="1">
      <alignment horizontal="left" vertical="top"/>
    </xf>
    <xf numFmtId="0" fontId="1" fillId="0" borderId="12" xfId="44" applyFont="1" applyFill="1" applyBorder="1" applyAlignment="1" applyProtection="1">
      <alignment horizontal="center"/>
      <protection locked="0"/>
    </xf>
    <xf numFmtId="0" fontId="1" fillId="0" borderId="12" xfId="44" applyFill="1" applyBorder="1" applyAlignment="1" applyProtection="1">
      <alignment horizontal="center"/>
      <protection locked="0"/>
    </xf>
    <xf numFmtId="0" fontId="47" fillId="0" borderId="0" xfId="44" applyFont="1" applyProtection="1"/>
    <xf numFmtId="0" fontId="47" fillId="0" borderId="11" xfId="44" applyFont="1" applyBorder="1" applyAlignment="1" applyProtection="1">
      <alignment horizontal="center"/>
    </xf>
    <xf numFmtId="0" fontId="47" fillId="0" borderId="0" xfId="44" applyFont="1"/>
    <xf numFmtId="0" fontId="47" fillId="0" borderId="0" xfId="44" applyFont="1" applyBorder="1" applyAlignment="1" applyProtection="1">
      <alignment horizontal="right"/>
    </xf>
    <xf numFmtId="0" fontId="47" fillId="0" borderId="11" xfId="44" applyFont="1" applyBorder="1" applyAlignment="1" applyProtection="1">
      <alignment horizontal="left" vertical="top"/>
    </xf>
    <xf numFmtId="0" fontId="3" fillId="0" borderId="0" xfId="44" applyFont="1" applyBorder="1" applyAlignment="1" applyProtection="1">
      <alignment horizontal="center"/>
    </xf>
    <xf numFmtId="0" fontId="3" fillId="0" borderId="14" xfId="44" applyFont="1" applyBorder="1" applyAlignment="1" applyProtection="1">
      <alignment horizontal="center"/>
    </xf>
    <xf numFmtId="0" fontId="0" fillId="28" borderId="12" xfId="0" applyFill="1" applyBorder="1" applyAlignment="1" applyProtection="1">
      <alignment horizontal="center"/>
      <protection locked="0"/>
    </xf>
    <xf numFmtId="0" fontId="1" fillId="0" borderId="0" xfId="44" applyFont="1" applyBorder="1"/>
    <xf numFmtId="0" fontId="1" fillId="0" borderId="12" xfId="0" applyFont="1" applyBorder="1" applyAlignment="1">
      <alignment horizontal="left"/>
    </xf>
    <xf numFmtId="0" fontId="3" fillId="0" borderId="0" xfId="0" applyFont="1" applyBorder="1" applyAlignment="1"/>
    <xf numFmtId="0" fontId="0" fillId="0" borderId="0" xfId="0" applyBorder="1" applyAlignment="1">
      <alignment horizontal="center"/>
    </xf>
    <xf numFmtId="0" fontId="5" fillId="0" borderId="0" xfId="44" applyFont="1" applyFill="1" applyBorder="1" applyAlignment="1" applyProtection="1">
      <alignment horizontal="center" vertical="top" textRotation="90"/>
    </xf>
    <xf numFmtId="0" fontId="1" fillId="0" borderId="0" xfId="44" applyFont="1" applyBorder="1" applyAlignment="1" applyProtection="1">
      <alignment horizontal="right"/>
    </xf>
    <xf numFmtId="0" fontId="1" fillId="0" borderId="10" xfId="44" applyFont="1" applyBorder="1" applyAlignment="1" applyProtection="1">
      <alignment horizontal="left"/>
    </xf>
    <xf numFmtId="0" fontId="1" fillId="0" borderId="0" xfId="44" applyFont="1" applyProtection="1"/>
    <xf numFmtId="0" fontId="3" fillId="0" borderId="0" xfId="44" applyFont="1" applyFill="1" applyBorder="1" applyAlignment="1" applyProtection="1">
      <alignment horizontal="center" vertical="top" textRotation="90"/>
    </xf>
    <xf numFmtId="0" fontId="6" fillId="0" borderId="10" xfId="44" applyFont="1" applyBorder="1" applyAlignment="1" applyProtection="1">
      <alignment horizontal="left" wrapText="1"/>
    </xf>
    <xf numFmtId="0" fontId="17" fillId="0" borderId="0" xfId="44" applyFont="1" applyProtection="1"/>
    <xf numFmtId="0" fontId="5" fillId="0" borderId="0" xfId="44" applyFont="1" applyFill="1" applyBorder="1" applyAlignment="1" applyProtection="1">
      <alignment horizontal="center" vertical="top"/>
    </xf>
    <xf numFmtId="0" fontId="20" fillId="0" borderId="0" xfId="44" applyFont="1" applyProtection="1"/>
    <xf numFmtId="0" fontId="1" fillId="0" borderId="0" xfId="44" applyBorder="1"/>
    <xf numFmtId="0" fontId="1" fillId="0" borderId="0" xfId="44" applyFont="1" applyFill="1" applyBorder="1" applyAlignment="1" applyProtection="1">
      <alignment horizontal="left"/>
      <protection locked="0"/>
    </xf>
    <xf numFmtId="0" fontId="1" fillId="0" borderId="0" xfId="44" applyBorder="1" applyAlignment="1">
      <alignment horizontal="center"/>
    </xf>
    <xf numFmtId="0" fontId="1" fillId="0" borderId="10" xfId="44" applyBorder="1"/>
    <xf numFmtId="0" fontId="1" fillId="0" borderId="12" xfId="44" applyBorder="1" applyAlignment="1" applyProtection="1">
      <alignment horizontal="center"/>
      <protection locked="0"/>
    </xf>
    <xf numFmtId="0" fontId="44" fillId="0" borderId="17" xfId="44" applyFont="1" applyBorder="1" applyAlignment="1" applyProtection="1">
      <alignment horizontal="center"/>
    </xf>
    <xf numFmtId="0" fontId="1" fillId="0" borderId="10" xfId="44" applyFill="1" applyBorder="1"/>
    <xf numFmtId="0" fontId="1" fillId="0" borderId="0" xfId="44" applyFont="1" applyFill="1" applyBorder="1" applyAlignment="1" applyProtection="1">
      <alignment horizontal="center" vertical="top"/>
    </xf>
    <xf numFmtId="0" fontId="50" fillId="0" borderId="17" xfId="44" applyFont="1" applyBorder="1" applyAlignment="1" applyProtection="1">
      <alignment horizontal="center"/>
    </xf>
    <xf numFmtId="0" fontId="1" fillId="0" borderId="0" xfId="44" applyAlignment="1" applyProtection="1"/>
    <xf numFmtId="0" fontId="1" fillId="0" borderId="0" xfId="44" applyFont="1" applyFill="1" applyProtection="1"/>
    <xf numFmtId="0" fontId="13" fillId="0" borderId="14" xfId="44" applyFont="1" applyBorder="1" applyAlignment="1" applyProtection="1">
      <alignment horizontal="center"/>
    </xf>
    <xf numFmtId="0" fontId="10" fillId="0" borderId="0" xfId="44" applyFont="1" applyProtection="1"/>
    <xf numFmtId="0" fontId="1" fillId="0" borderId="0" xfId="0" applyFont="1"/>
    <xf numFmtId="0" fontId="5" fillId="0" borderId="0" xfId="0" applyFont="1" applyBorder="1" applyAlignment="1"/>
    <xf numFmtId="0" fontId="4" fillId="0" borderId="0" xfId="0" applyFont="1" applyBorder="1" applyAlignment="1">
      <alignment horizontal="right"/>
    </xf>
    <xf numFmtId="0" fontId="4" fillId="0" borderId="10" xfId="0" applyFont="1" applyBorder="1" applyAlignment="1">
      <alignment horizontal="left"/>
    </xf>
    <xf numFmtId="0" fontId="1" fillId="0" borderId="0" xfId="44" applyFont="1" applyBorder="1" applyProtection="1"/>
    <xf numFmtId="0" fontId="1" fillId="0" borderId="10" xfId="44" applyFont="1" applyBorder="1" applyAlignment="1" applyProtection="1">
      <alignment horizontal="left" wrapText="1"/>
    </xf>
    <xf numFmtId="0" fontId="46" fillId="0" borderId="0" xfId="44" applyFont="1" applyBorder="1" applyProtection="1"/>
    <xf numFmtId="0" fontId="4" fillId="0" borderId="0" xfId="0" applyFont="1" applyBorder="1" applyAlignment="1" applyProtection="1">
      <alignment horizontal="right"/>
    </xf>
    <xf numFmtId="0" fontId="4" fillId="0" borderId="10" xfId="0" applyFont="1" applyBorder="1" applyAlignment="1" applyProtection="1">
      <alignment horizontal="left"/>
    </xf>
    <xf numFmtId="0" fontId="17" fillId="0" borderId="0" xfId="0" applyFont="1"/>
    <xf numFmtId="0" fontId="10" fillId="0" borderId="0" xfId="44" applyFont="1"/>
    <xf numFmtId="0" fontId="10" fillId="0" borderId="0" xfId="44" applyFont="1" applyAlignment="1">
      <alignment horizontal="center"/>
    </xf>
    <xf numFmtId="0" fontId="1" fillId="0" borderId="22" xfId="0" applyFont="1" applyBorder="1" applyAlignment="1" applyProtection="1">
      <alignment horizontal="left"/>
    </xf>
    <xf numFmtId="0" fontId="1" fillId="0" borderId="17" xfId="0" applyFont="1" applyBorder="1" applyAlignment="1"/>
    <xf numFmtId="0" fontId="3" fillId="0" borderId="0" xfId="0" applyFont="1" applyBorder="1" applyAlignment="1" applyProtection="1">
      <alignment horizontal="left"/>
    </xf>
    <xf numFmtId="0" fontId="0" fillId="0" borderId="10" xfId="0" applyBorder="1" applyProtection="1"/>
    <xf numFmtId="0" fontId="3" fillId="0" borderId="16" xfId="0" applyFont="1" applyFill="1" applyBorder="1" applyAlignment="1" applyProtection="1">
      <alignment horizontal="center"/>
    </xf>
    <xf numFmtId="0" fontId="3" fillId="0" borderId="16" xfId="0" applyFont="1" applyBorder="1" applyAlignment="1" applyProtection="1">
      <alignment horizontal="center"/>
    </xf>
    <xf numFmtId="0" fontId="0" fillId="0" borderId="0" xfId="0" applyBorder="1" applyAlignment="1"/>
    <xf numFmtId="0" fontId="1" fillId="0" borderId="0" xfId="0" applyFont="1" applyBorder="1" applyAlignment="1"/>
    <xf numFmtId="0" fontId="1" fillId="0" borderId="15" xfId="0" applyFont="1" applyBorder="1" applyAlignment="1" applyProtection="1">
      <alignment vertical="top"/>
    </xf>
    <xf numFmtId="0" fontId="1" fillId="0" borderId="11" xfId="0" applyFont="1" applyBorder="1" applyAlignment="1" applyProtection="1">
      <alignment horizontal="left" vertical="top"/>
    </xf>
    <xf numFmtId="0" fontId="1" fillId="0" borderId="12" xfId="0" applyFont="1" applyBorder="1" applyAlignment="1" applyProtection="1">
      <alignment horizontal="left" vertical="top"/>
    </xf>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0" fontId="1" fillId="0" borderId="0" xfId="0" applyFont="1" applyFill="1" applyBorder="1" applyAlignment="1"/>
    <xf numFmtId="0" fontId="1" fillId="0" borderId="17" xfId="0" applyFont="1" applyBorder="1" applyAlignment="1"/>
    <xf numFmtId="0" fontId="1" fillId="0" borderId="17" xfId="0" applyFont="1" applyFill="1" applyBorder="1" applyAlignment="1"/>
    <xf numFmtId="0" fontId="1" fillId="0" borderId="0" xfId="44" applyFill="1"/>
    <xf numFmtId="0" fontId="3" fillId="0" borderId="0" xfId="44" applyFont="1" applyAlignment="1" applyProtection="1">
      <alignment horizontal="left"/>
    </xf>
    <xf numFmtId="0" fontId="1" fillId="0" borderId="22" xfId="44" applyFont="1" applyBorder="1" applyProtection="1"/>
    <xf numFmtId="0" fontId="52" fillId="0" borderId="0" xfId="0" applyFont="1"/>
    <xf numFmtId="0" fontId="3" fillId="0" borderId="0" xfId="0" applyFont="1" applyAlignment="1">
      <alignment horizontal="left"/>
    </xf>
    <xf numFmtId="0" fontId="1" fillId="0" borderId="0" xfId="0" applyFont="1" applyProtection="1">
      <protection locked="0"/>
    </xf>
    <xf numFmtId="165" fontId="1" fillId="0" borderId="12" xfId="0" applyNumberFormat="1" applyFont="1" applyFill="1" applyBorder="1" applyAlignment="1" applyProtection="1">
      <alignment horizontal="center"/>
      <protection locked="0"/>
    </xf>
    <xf numFmtId="14" fontId="0" fillId="0" borderId="0" xfId="0" applyNumberFormat="1"/>
    <xf numFmtId="0" fontId="1" fillId="27" borderId="14" xfId="0" applyFont="1" applyFill="1" applyBorder="1" applyProtection="1">
      <protection locked="0"/>
    </xf>
    <xf numFmtId="0" fontId="0" fillId="0" borderId="0" xfId="0" applyBorder="1" applyAlignment="1">
      <alignment horizontal="center"/>
    </xf>
    <xf numFmtId="0" fontId="5" fillId="0" borderId="11" xfId="0" applyFont="1" applyFill="1" applyBorder="1" applyAlignment="1" applyProtection="1">
      <alignment horizontal="center" vertical="top" textRotation="90"/>
    </xf>
    <xf numFmtId="0" fontId="1" fillId="0" borderId="11" xfId="0" applyFont="1" applyBorder="1" applyAlignment="1" applyProtection="1">
      <alignment horizontal="right"/>
    </xf>
    <xf numFmtId="0" fontId="1" fillId="0" borderId="31" xfId="0" applyFont="1" applyBorder="1" applyAlignment="1" applyProtection="1">
      <alignment horizontal="left"/>
    </xf>
    <xf numFmtId="0" fontId="1" fillId="0" borderId="0" xfId="0" applyFont="1" applyProtection="1"/>
    <xf numFmtId="0" fontId="0" fillId="0" borderId="10" xfId="0" applyBorder="1" applyAlignment="1" applyProtection="1">
      <alignment horizontal="center"/>
    </xf>
    <xf numFmtId="0" fontId="1" fillId="0" borderId="11" xfId="0" applyFont="1" applyBorder="1" applyAlignment="1" applyProtection="1">
      <alignment vertical="top" wrapText="1"/>
    </xf>
    <xf numFmtId="0" fontId="1" fillId="0" borderId="12" xfId="0" applyFont="1" applyBorder="1" applyAlignment="1" applyProtection="1">
      <alignment vertical="top" wrapText="1"/>
    </xf>
    <xf numFmtId="0" fontId="55" fillId="0" borderId="0" xfId="0" applyFont="1"/>
    <xf numFmtId="0" fontId="13" fillId="0" borderId="0" xfId="0" applyFont="1" applyBorder="1" applyAlignment="1" applyProtection="1"/>
    <xf numFmtId="0" fontId="5" fillId="0" borderId="0" xfId="0" applyFont="1" applyFill="1" applyBorder="1" applyAlignment="1" applyProtection="1">
      <alignment horizontal="center" vertical="top"/>
    </xf>
    <xf numFmtId="0" fontId="3" fillId="0" borderId="0" xfId="0" applyFont="1" applyBorder="1" applyAlignment="1" applyProtection="1"/>
    <xf numFmtId="0" fontId="1" fillId="0" borderId="11" xfId="0" applyFont="1" applyBorder="1" applyAlignment="1" applyProtection="1"/>
    <xf numFmtId="0" fontId="1" fillId="0" borderId="12" xfId="0" applyFont="1" applyBorder="1" applyAlignment="1" applyProtection="1"/>
    <xf numFmtId="0" fontId="0" fillId="0" borderId="0" xfId="0" applyFill="1" applyBorder="1" applyProtection="1"/>
    <xf numFmtId="0" fontId="3" fillId="0" borderId="0" xfId="0" applyFont="1" applyBorder="1" applyAlignment="1" applyProtection="1">
      <alignment vertical="top"/>
    </xf>
    <xf numFmtId="0" fontId="10" fillId="0" borderId="0" xfId="0" applyFont="1" applyBorder="1" applyAlignment="1" applyProtection="1"/>
    <xf numFmtId="0" fontId="3" fillId="0" borderId="0" xfId="0" applyFont="1" applyBorder="1" applyProtection="1"/>
    <xf numFmtId="0" fontId="0" fillId="0" borderId="0" xfId="0" applyFill="1" applyProtection="1"/>
    <xf numFmtId="0" fontId="10" fillId="0" borderId="0" xfId="0" applyFont="1" applyAlignment="1" applyProtection="1"/>
    <xf numFmtId="0" fontId="10" fillId="0" borderId="0" xfId="0" applyFont="1" applyAlignment="1">
      <alignment horizontal="left"/>
    </xf>
    <xf numFmtId="0" fontId="6" fillId="0" borderId="0" xfId="0" applyFont="1" applyAlignment="1">
      <alignment horizontal="left"/>
    </xf>
    <xf numFmtId="0" fontId="1" fillId="0" borderId="0" xfId="0" applyFont="1" applyBorder="1" applyAlignment="1">
      <alignment horizontal="center"/>
    </xf>
    <xf numFmtId="0" fontId="51" fillId="0" borderId="0" xfId="0" applyFont="1"/>
    <xf numFmtId="0" fontId="10" fillId="0" borderId="0" xfId="0" applyFont="1"/>
    <xf numFmtId="0" fontId="10" fillId="0" borderId="0" xfId="0" applyFont="1" applyFill="1" applyBorder="1" applyAlignment="1">
      <alignment horizontal="center" wrapText="1"/>
    </xf>
    <xf numFmtId="0" fontId="13" fillId="0" borderId="0" xfId="0" applyFont="1" applyBorder="1" applyAlignment="1" applyProtection="1">
      <alignment horizontal="right"/>
    </xf>
    <xf numFmtId="0" fontId="10" fillId="0" borderId="0" xfId="0" applyFont="1" applyAlignment="1">
      <alignment horizontal="center"/>
    </xf>
    <xf numFmtId="0" fontId="10" fillId="0" borderId="22" xfId="0" applyFont="1" applyBorder="1" applyAlignment="1" applyProtection="1">
      <alignment horizontal="left"/>
    </xf>
    <xf numFmtId="0" fontId="10" fillId="0" borderId="12" xfId="0" applyFont="1" applyBorder="1"/>
    <xf numFmtId="0" fontId="10" fillId="0" borderId="22" xfId="0" applyFont="1" applyBorder="1"/>
    <xf numFmtId="0" fontId="1" fillId="0" borderId="17" xfId="0" applyFont="1" applyBorder="1" applyAlignment="1"/>
    <xf numFmtId="0" fontId="3" fillId="0" borderId="0" xfId="0" applyFont="1" applyAlignment="1">
      <alignment horizontal="left"/>
    </xf>
    <xf numFmtId="0" fontId="1" fillId="0" borderId="0" xfId="0" quotePrefix="1" applyFont="1"/>
    <xf numFmtId="0" fontId="3" fillId="0" borderId="0" xfId="0" applyFont="1" applyAlignment="1">
      <alignment horizontal="left"/>
    </xf>
    <xf numFmtId="0" fontId="0" fillId="0" borderId="0" xfId="0" applyBorder="1" applyAlignment="1">
      <alignment horizontal="center"/>
    </xf>
    <xf numFmtId="0" fontId="1" fillId="0" borderId="12" xfId="0" applyFont="1" applyBorder="1" applyAlignment="1"/>
    <xf numFmtId="0" fontId="1" fillId="0" borderId="12" xfId="0" applyFont="1" applyFill="1" applyBorder="1" applyAlignment="1"/>
    <xf numFmtId="0" fontId="62" fillId="0" borderId="0" xfId="0" applyFont="1"/>
    <xf numFmtId="0" fontId="3" fillId="0" borderId="0" xfId="0" applyFont="1" applyBorder="1" applyAlignment="1">
      <alignment horizontal="center"/>
    </xf>
    <xf numFmtId="0" fontId="0" fillId="0" borderId="0" xfId="0" applyAlignment="1" applyProtection="1"/>
    <xf numFmtId="0" fontId="3" fillId="0" borderId="0" xfId="0" applyFont="1" applyAlignment="1">
      <alignment horizontal="left"/>
    </xf>
    <xf numFmtId="0" fontId="1" fillId="0" borderId="22" xfId="0" applyFont="1" applyBorder="1" applyAlignment="1"/>
    <xf numFmtId="0" fontId="13" fillId="0" borderId="48" xfId="44" applyFont="1" applyBorder="1" applyAlignment="1" applyProtection="1">
      <alignment horizontal="center"/>
    </xf>
    <xf numFmtId="0" fontId="13" fillId="0" borderId="0" xfId="44" applyFont="1" applyBorder="1" applyAlignment="1" applyProtection="1">
      <alignment horizontal="center"/>
    </xf>
    <xf numFmtId="0" fontId="3" fillId="0" borderId="0" xfId="0" applyFont="1" applyAlignment="1">
      <alignment horizontal="left"/>
    </xf>
    <xf numFmtId="0" fontId="3" fillId="0" borderId="0" xfId="0" applyFont="1" applyBorder="1" applyAlignment="1" applyProtection="1"/>
    <xf numFmtId="0" fontId="0" fillId="0" borderId="0" xfId="0" applyAlignment="1" applyProtection="1"/>
    <xf numFmtId="0" fontId="1" fillId="0" borderId="0" xfId="0" applyFont="1" applyAlignment="1" applyProtection="1"/>
    <xf numFmtId="0" fontId="50" fillId="0" borderId="0" xfId="44" applyFont="1" applyFill="1" applyBorder="1" applyAlignment="1">
      <alignment horizontal="center"/>
    </xf>
    <xf numFmtId="0" fontId="18" fillId="24" borderId="0" xfId="0" applyFont="1" applyFill="1" applyBorder="1" applyAlignment="1">
      <alignment vertical="center"/>
    </xf>
    <xf numFmtId="0" fontId="49" fillId="24" borderId="0" xfId="0" applyFont="1" applyFill="1" applyBorder="1" applyAlignment="1">
      <alignment vertical="center"/>
    </xf>
    <xf numFmtId="0" fontId="66" fillId="35" borderId="0" xfId="44" applyFont="1" applyFill="1" applyBorder="1" applyAlignment="1">
      <alignment horizontal="center"/>
    </xf>
    <xf numFmtId="0" fontId="3" fillId="0" borderId="0" xfId="0" applyFont="1" applyAlignment="1">
      <alignment horizontal="left"/>
    </xf>
    <xf numFmtId="0" fontId="1" fillId="0" borderId="12" xfId="44" applyFont="1" applyBorder="1" applyProtection="1">
      <protection locked="0"/>
    </xf>
    <xf numFmtId="0" fontId="1" fillId="0" borderId="17" xfId="44" applyFont="1" applyBorder="1" applyProtection="1">
      <protection locked="0"/>
    </xf>
    <xf numFmtId="0" fontId="44" fillId="0" borderId="23" xfId="0" applyFont="1" applyBorder="1" applyAlignment="1" applyProtection="1">
      <alignment horizontal="center"/>
      <protection locked="0"/>
    </xf>
    <xf numFmtId="0" fontId="44" fillId="0" borderId="0" xfId="0" applyFont="1" applyBorder="1" applyAlignment="1" applyProtection="1">
      <alignment horizontal="center"/>
      <protection locked="0"/>
    </xf>
    <xf numFmtId="0" fontId="13" fillId="0" borderId="48" xfId="0" applyFont="1" applyBorder="1" applyAlignment="1" applyProtection="1">
      <alignment horizontal="center"/>
    </xf>
    <xf numFmtId="0" fontId="13" fillId="0" borderId="0" xfId="0" applyFont="1" applyBorder="1" applyAlignment="1" applyProtection="1">
      <alignment horizontal="center"/>
    </xf>
    <xf numFmtId="0" fontId="0" fillId="0" borderId="23" xfId="0" applyBorder="1" applyAlignment="1" applyProtection="1">
      <alignment horizontal="center"/>
      <protection locked="0"/>
    </xf>
    <xf numFmtId="0" fontId="3" fillId="0" borderId="0" xfId="0" applyFont="1" applyBorder="1" applyAlignment="1" applyProtection="1">
      <alignment horizontal="left"/>
    </xf>
    <xf numFmtId="0" fontId="3" fillId="0" borderId="0" xfId="0" applyFont="1" applyAlignment="1">
      <alignment horizontal="left"/>
    </xf>
    <xf numFmtId="0" fontId="1" fillId="0" borderId="0" xfId="0" applyFont="1" applyAlignment="1" applyProtection="1">
      <alignment horizontal="right"/>
    </xf>
    <xf numFmtId="0" fontId="1" fillId="0" borderId="13" xfId="0" applyFont="1" applyFill="1" applyBorder="1" applyAlignment="1" applyProtection="1">
      <alignment horizontal="center"/>
      <protection locked="0"/>
    </xf>
    <xf numFmtId="0" fontId="3" fillId="0" borderId="14" xfId="0" applyFont="1" applyFill="1" applyBorder="1" applyAlignment="1" applyProtection="1">
      <alignment horizontal="center"/>
    </xf>
    <xf numFmtId="0" fontId="46" fillId="0" borderId="0" xfId="0" applyFont="1" applyBorder="1" applyAlignment="1" applyProtection="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3" fillId="0" borderId="0" xfId="0" applyFont="1" applyAlignment="1">
      <alignment horizontal="left"/>
    </xf>
    <xf numFmtId="0" fontId="3" fillId="0" borderId="0" xfId="0" applyFont="1" applyAlignment="1">
      <alignment horizontal="center"/>
    </xf>
    <xf numFmtId="0" fontId="48" fillId="0" borderId="0" xfId="44" applyFont="1"/>
    <xf numFmtId="0" fontId="3" fillId="0" borderId="0" xfId="0" applyFont="1" applyAlignment="1">
      <alignment horizontal="left"/>
    </xf>
    <xf numFmtId="167" fontId="72" fillId="0" borderId="13" xfId="45" applyNumberFormat="1" applyFont="1" applyBorder="1" applyAlignment="1" applyProtection="1">
      <alignment horizontal="center" vertical="center"/>
      <protection locked="0"/>
    </xf>
    <xf numFmtId="0" fontId="1" fillId="0" borderId="0" xfId="0" applyFont="1" applyAlignment="1">
      <alignment horizontal="right" wrapText="1"/>
    </xf>
    <xf numFmtId="0" fontId="11" fillId="0" borderId="0" xfId="35" applyAlignment="1" applyProtection="1"/>
    <xf numFmtId="0" fontId="0" fillId="0" borderId="0" xfId="0" applyAlignment="1">
      <alignment horizontal="left"/>
    </xf>
    <xf numFmtId="0" fontId="50" fillId="0" borderId="0" xfId="44" applyFont="1" applyAlignment="1">
      <alignment horizontal="center"/>
    </xf>
    <xf numFmtId="0" fontId="0" fillId="0" borderId="10" xfId="0" applyBorder="1" applyAlignment="1">
      <alignment horizontal="center"/>
    </xf>
    <xf numFmtId="0" fontId="1" fillId="0" borderId="12" xfId="44" applyBorder="1" applyAlignment="1">
      <alignment horizontal="left" vertical="top" wrapText="1"/>
    </xf>
    <xf numFmtId="0" fontId="1" fillId="0" borderId="22" xfId="44" applyBorder="1" applyAlignment="1">
      <alignment horizontal="left" vertical="top" wrapText="1"/>
    </xf>
    <xf numFmtId="0" fontId="1" fillId="0" borderId="17" xfId="44" applyBorder="1" applyAlignment="1">
      <alignment horizontal="left" vertical="top" wrapText="1"/>
    </xf>
    <xf numFmtId="0" fontId="1" fillId="0" borderId="12" xfId="0" applyFont="1" applyBorder="1" applyAlignment="1">
      <alignment vertical="top" wrapText="1"/>
    </xf>
    <xf numFmtId="0" fontId="1" fillId="0" borderId="0" xfId="0" applyFont="1" applyAlignment="1">
      <alignment vertical="top" wrapText="1"/>
    </xf>
    <xf numFmtId="0" fontId="1" fillId="0" borderId="11" xfId="0" applyFont="1" applyBorder="1" applyAlignment="1">
      <alignment vertical="top" wrapText="1"/>
    </xf>
    <xf numFmtId="0" fontId="50" fillId="0" borderId="15" xfId="0" applyFont="1" applyBorder="1" applyAlignment="1">
      <alignment horizontal="center"/>
    </xf>
    <xf numFmtId="0" fontId="1" fillId="0" borderId="17" xfId="0" applyFont="1" applyBorder="1"/>
    <xf numFmtId="0" fontId="50" fillId="0" borderId="17" xfId="0" applyFont="1" applyBorder="1" applyAlignment="1">
      <alignment horizontal="center"/>
    </xf>
    <xf numFmtId="0" fontId="77" fillId="0" borderId="17" xfId="0" applyFont="1" applyBorder="1" applyAlignment="1">
      <alignment horizontal="center"/>
    </xf>
    <xf numFmtId="0" fontId="15" fillId="0" borderId="0" xfId="0" applyFont="1" applyAlignment="1">
      <alignment horizontal="center" vertical="center" textRotation="90"/>
    </xf>
    <xf numFmtId="0" fontId="0" fillId="0" borderId="11" xfId="0" applyBorder="1" applyAlignment="1">
      <alignment horizontal="center"/>
    </xf>
    <xf numFmtId="0" fontId="0" fillId="0" borderId="0" xfId="0" applyAlignment="1" applyProtection="1">
      <alignment horizontal="center"/>
      <protection locked="0"/>
    </xf>
    <xf numFmtId="0" fontId="1" fillId="0" borderId="15" xfId="0" applyFont="1" applyBorder="1" applyAlignment="1">
      <alignment horizontal="left" vertical="top" wrapText="1"/>
    </xf>
    <xf numFmtId="0" fontId="3" fillId="0" borderId="39" xfId="0" applyFont="1" applyBorder="1" applyAlignment="1">
      <alignment horizontal="center"/>
    </xf>
    <xf numFmtId="0" fontId="75" fillId="0" borderId="63" xfId="45" applyFont="1" applyBorder="1" applyAlignment="1" applyProtection="1">
      <alignment horizontal="center" vertical="center"/>
    </xf>
    <xf numFmtId="0" fontId="10" fillId="0" borderId="12" xfId="0" applyFont="1" applyBorder="1" applyAlignment="1" applyProtection="1">
      <alignment horizontal="center" vertical="center"/>
      <protection locked="0"/>
    </xf>
    <xf numFmtId="0" fontId="13" fillId="0" borderId="14" xfId="0" applyFont="1" applyBorder="1" applyAlignment="1" applyProtection="1">
      <alignment horizontal="center" vertical="center"/>
    </xf>
    <xf numFmtId="0" fontId="13" fillId="30" borderId="12" xfId="0" applyFont="1" applyFill="1" applyBorder="1" applyAlignment="1">
      <alignment horizontal="center" vertical="center"/>
    </xf>
    <xf numFmtId="0" fontId="1" fillId="0" borderId="0" xfId="0" applyFont="1" applyAlignment="1">
      <alignment horizontal="center"/>
    </xf>
    <xf numFmtId="0" fontId="1" fillId="0" borderId="22" xfId="0" applyFont="1" applyBorder="1" applyAlignment="1">
      <alignment horizontal="left"/>
    </xf>
    <xf numFmtId="0" fontId="1" fillId="0" borderId="11" xfId="0" applyFont="1" applyBorder="1" applyAlignment="1">
      <alignment horizontal="center"/>
    </xf>
    <xf numFmtId="0" fontId="2" fillId="0" borderId="14" xfId="0" applyFont="1" applyBorder="1" applyAlignment="1">
      <alignment horizontal="center" wrapText="1"/>
    </xf>
    <xf numFmtId="0" fontId="3" fillId="33" borderId="43" xfId="44" applyFont="1" applyFill="1" applyBorder="1" applyAlignment="1">
      <alignment horizontal="center" vertical="center"/>
    </xf>
    <xf numFmtId="0" fontId="50" fillId="0" borderId="0" xfId="0" applyFont="1" applyBorder="1" applyAlignment="1">
      <alignment horizontal="center" vertical="center"/>
    </xf>
    <xf numFmtId="0" fontId="3" fillId="0" borderId="14" xfId="44" applyFont="1" applyBorder="1" applyAlignment="1" applyProtection="1">
      <alignment horizontal="center" vertical="center"/>
    </xf>
    <xf numFmtId="0" fontId="1" fillId="0" borderId="12" xfId="44"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69" xfId="0" applyFont="1" applyBorder="1" applyAlignment="1" applyProtection="1">
      <alignment horizontal="center"/>
    </xf>
    <xf numFmtId="0" fontId="75" fillId="0" borderId="12" xfId="45" applyFont="1" applyBorder="1" applyAlignment="1" applyProtection="1">
      <alignment horizontal="center" vertical="center"/>
    </xf>
    <xf numFmtId="0" fontId="1" fillId="0" borderId="12" xfId="0" applyFont="1" applyBorder="1" applyAlignment="1" applyProtection="1">
      <alignment horizontal="center"/>
    </xf>
    <xf numFmtId="0" fontId="1" fillId="0" borderId="63" xfId="0" applyFont="1" applyBorder="1" applyAlignment="1" applyProtection="1">
      <alignment horizontal="center"/>
    </xf>
    <xf numFmtId="0" fontId="1" fillId="0" borderId="19" xfId="0" applyFont="1" applyBorder="1" applyAlignment="1" applyProtection="1">
      <alignment horizontal="center"/>
    </xf>
    <xf numFmtId="0" fontId="1" fillId="0" borderId="13" xfId="0" applyFont="1" applyBorder="1" applyAlignment="1" applyProtection="1">
      <alignment horizontal="center"/>
    </xf>
    <xf numFmtId="0" fontId="75" fillId="0" borderId="19" xfId="45" applyFont="1" applyBorder="1" applyAlignment="1" applyProtection="1">
      <alignment horizontal="center" vertical="center"/>
    </xf>
    <xf numFmtId="0" fontId="1" fillId="0" borderId="40" xfId="0" applyFont="1" applyBorder="1" applyAlignment="1" applyProtection="1">
      <alignment horizontal="center"/>
    </xf>
    <xf numFmtId="0" fontId="75" fillId="0" borderId="13" xfId="45" applyFont="1" applyBorder="1" applyAlignment="1" applyProtection="1">
      <alignment horizontal="center" vertical="center"/>
    </xf>
    <xf numFmtId="0" fontId="1" fillId="0" borderId="63" xfId="44" applyFont="1" applyBorder="1" applyAlignment="1" applyProtection="1">
      <alignment horizontal="center"/>
    </xf>
    <xf numFmtId="0" fontId="0" fillId="0" borderId="0" xfId="0" applyAlignment="1" applyProtection="1">
      <alignment horizontal="left"/>
      <protection locked="0"/>
    </xf>
    <xf numFmtId="0" fontId="75" fillId="0" borderId="56" xfId="45" applyFont="1" applyBorder="1" applyAlignment="1" applyProtection="1">
      <alignment horizontal="center" vertical="center"/>
    </xf>
    <xf numFmtId="0" fontId="1" fillId="0" borderId="56" xfId="0" applyFont="1" applyBorder="1" applyAlignment="1" applyProtection="1">
      <alignment horizontal="center"/>
    </xf>
    <xf numFmtId="0" fontId="1" fillId="0" borderId="0" xfId="0" applyFont="1" applyBorder="1" applyAlignment="1" applyProtection="1">
      <alignment horizontal="center"/>
    </xf>
    <xf numFmtId="0" fontId="75" fillId="0" borderId="0" xfId="45" applyFont="1" applyBorder="1" applyAlignment="1" applyProtection="1">
      <alignment horizontal="center" vertical="center"/>
    </xf>
    <xf numFmtId="0" fontId="14" fillId="0" borderId="0" xfId="0" applyFont="1" applyBorder="1" applyAlignment="1" applyProtection="1">
      <alignment horizontal="center"/>
    </xf>
    <xf numFmtId="0" fontId="70" fillId="0" borderId="0" xfId="45" applyFont="1" applyAlignment="1" applyProtection="1">
      <alignment vertical="center"/>
    </xf>
    <xf numFmtId="167" fontId="70" fillId="0" borderId="0" xfId="45" applyNumberFormat="1" applyFont="1" applyBorder="1" applyAlignment="1" applyProtection="1">
      <alignment horizontal="right" vertical="center"/>
    </xf>
    <xf numFmtId="167" fontId="70" fillId="0" borderId="0" xfId="45" applyNumberFormat="1" applyFont="1" applyAlignment="1" applyProtection="1">
      <alignment horizontal="left" vertical="center"/>
    </xf>
    <xf numFmtId="167" fontId="70" fillId="0" borderId="0" xfId="45" applyNumberFormat="1" applyFont="1" applyAlignment="1" applyProtection="1">
      <alignment horizontal="center" vertical="center"/>
    </xf>
    <xf numFmtId="0" fontId="70" fillId="0" borderId="0" xfId="45" applyFont="1" applyAlignment="1" applyProtection="1">
      <alignment horizontal="left" vertical="center"/>
    </xf>
    <xf numFmtId="167" fontId="70" fillId="0" borderId="0" xfId="45" applyNumberFormat="1" applyFont="1" applyAlignment="1" applyProtection="1">
      <alignment vertical="center"/>
    </xf>
    <xf numFmtId="0" fontId="70" fillId="0" borderId="0" xfId="45" applyFont="1" applyBorder="1" applyAlignment="1" applyProtection="1">
      <alignment horizontal="center" vertical="center"/>
    </xf>
    <xf numFmtId="167" fontId="70" fillId="0" borderId="0" xfId="45" applyNumberFormat="1" applyFont="1" applyBorder="1" applyAlignment="1" applyProtection="1">
      <alignment horizontal="center" vertical="center"/>
    </xf>
    <xf numFmtId="0" fontId="70" fillId="0" borderId="0" xfId="45" applyFont="1" applyBorder="1" applyAlignment="1" applyProtection="1">
      <alignment horizontal="right" vertical="center"/>
    </xf>
    <xf numFmtId="0" fontId="72" fillId="0" borderId="0" xfId="45" applyFont="1" applyAlignment="1" applyProtection="1">
      <alignment vertical="center"/>
    </xf>
    <xf numFmtId="167" fontId="72" fillId="0" borderId="0" xfId="45" applyNumberFormat="1" applyFont="1" applyAlignment="1" applyProtection="1">
      <alignment horizontal="center" vertical="center"/>
    </xf>
    <xf numFmtId="167" fontId="73" fillId="0" borderId="0" xfId="45" applyNumberFormat="1" applyFont="1" applyAlignment="1" applyProtection="1">
      <alignment horizontal="right" vertical="center"/>
    </xf>
    <xf numFmtId="0" fontId="72" fillId="0" borderId="0" xfId="45" applyFont="1" applyAlignment="1" applyProtection="1">
      <alignment horizontal="left" vertical="center"/>
    </xf>
    <xf numFmtId="167" fontId="72" fillId="0" borderId="0" xfId="45" applyNumberFormat="1" applyFont="1" applyAlignment="1" applyProtection="1">
      <alignment vertical="center"/>
    </xf>
    <xf numFmtId="0" fontId="72" fillId="0" borderId="67" xfId="45" applyFont="1" applyBorder="1" applyAlignment="1" applyProtection="1">
      <alignment vertical="center"/>
    </xf>
    <xf numFmtId="0" fontId="3" fillId="0" borderId="19" xfId="0" applyFont="1" applyFill="1" applyBorder="1" applyAlignment="1" applyProtection="1">
      <alignment horizontal="center"/>
    </xf>
    <xf numFmtId="0" fontId="3" fillId="0" borderId="12" xfId="0" applyFont="1" applyFill="1" applyBorder="1" applyAlignment="1" applyProtection="1">
      <alignment horizontal="center"/>
    </xf>
    <xf numFmtId="0" fontId="72" fillId="0" borderId="65" xfId="45" applyFont="1" applyBorder="1" applyAlignment="1" applyProtection="1">
      <alignment vertical="center"/>
    </xf>
    <xf numFmtId="0" fontId="73" fillId="0" borderId="0" xfId="45" applyFont="1" applyAlignment="1" applyProtection="1">
      <alignment vertical="center"/>
    </xf>
    <xf numFmtId="0" fontId="72" fillId="0" borderId="68" xfId="45" applyFont="1" applyBorder="1" applyAlignment="1" applyProtection="1">
      <alignment vertical="center"/>
    </xf>
    <xf numFmtId="0" fontId="3" fillId="0" borderId="63" xfId="0" applyFont="1" applyFill="1" applyBorder="1" applyAlignment="1" applyProtection="1">
      <alignment horizontal="center"/>
    </xf>
    <xf numFmtId="0" fontId="72" fillId="0" borderId="64" xfId="45" applyFont="1" applyBorder="1" applyAlignment="1" applyProtection="1">
      <alignment vertical="center"/>
    </xf>
    <xf numFmtId="0" fontId="72" fillId="0" borderId="66" xfId="45" applyFont="1" applyBorder="1" applyAlignment="1" applyProtection="1">
      <alignment vertical="center"/>
    </xf>
    <xf numFmtId="167" fontId="72" fillId="0" borderId="11" xfId="45" applyNumberFormat="1" applyFont="1" applyBorder="1" applyAlignment="1" applyProtection="1">
      <alignment horizontal="center" vertical="center"/>
    </xf>
    <xf numFmtId="167" fontId="72" fillId="0" borderId="0" xfId="45" applyNumberFormat="1" applyFont="1" applyBorder="1" applyAlignment="1" applyProtection="1">
      <alignment horizontal="center" vertical="center"/>
    </xf>
    <xf numFmtId="167" fontId="72" fillId="0" borderId="15" xfId="45" applyNumberFormat="1" applyFont="1" applyBorder="1" applyAlignment="1" applyProtection="1">
      <alignment horizontal="center" vertical="center"/>
    </xf>
    <xf numFmtId="0" fontId="72" fillId="0" borderId="72" xfId="45" applyFont="1" applyBorder="1" applyAlignment="1" applyProtection="1">
      <alignment vertical="center"/>
    </xf>
    <xf numFmtId="0" fontId="72" fillId="0" borderId="0" xfId="45" applyFont="1" applyBorder="1" applyAlignment="1" applyProtection="1">
      <alignment vertical="center"/>
    </xf>
    <xf numFmtId="0" fontId="72" fillId="0" borderId="39" xfId="45" applyFont="1" applyBorder="1" applyAlignment="1" applyProtection="1">
      <alignment vertical="center"/>
    </xf>
    <xf numFmtId="0" fontId="72" fillId="0" borderId="16" xfId="45" applyFont="1" applyBorder="1" applyAlignment="1" applyProtection="1">
      <alignment vertical="center"/>
    </xf>
    <xf numFmtId="0" fontId="72" fillId="0" borderId="18" xfId="45" applyFont="1" applyBorder="1" applyAlignment="1" applyProtection="1">
      <alignment vertical="center"/>
    </xf>
    <xf numFmtId="0" fontId="72" fillId="0" borderId="55" xfId="45" applyFont="1" applyBorder="1" applyAlignment="1" applyProtection="1">
      <alignment vertical="center"/>
    </xf>
    <xf numFmtId="0" fontId="72" fillId="0" borderId="31" xfId="45" applyFont="1" applyBorder="1" applyAlignment="1" applyProtection="1">
      <alignment vertical="center"/>
    </xf>
    <xf numFmtId="0" fontId="74" fillId="0" borderId="51" xfId="45" applyFont="1" applyBorder="1" applyAlignment="1" applyProtection="1">
      <alignment vertical="center"/>
    </xf>
    <xf numFmtId="0" fontId="74" fillId="0" borderId="52" xfId="45" applyFont="1" applyBorder="1" applyAlignment="1" applyProtection="1">
      <alignment vertical="center"/>
    </xf>
    <xf numFmtId="0" fontId="74" fillId="0" borderId="53" xfId="45" applyFont="1" applyBorder="1" applyAlignment="1" applyProtection="1">
      <alignment vertical="center"/>
    </xf>
    <xf numFmtId="0" fontId="72" fillId="0" borderId="56" xfId="45" applyFont="1" applyBorder="1" applyAlignment="1" applyProtection="1">
      <alignment vertical="center"/>
    </xf>
    <xf numFmtId="0" fontId="72" fillId="0" borderId="12" xfId="45" applyFont="1" applyBorder="1" applyAlignment="1" applyProtection="1">
      <alignment vertical="center"/>
    </xf>
    <xf numFmtId="0" fontId="72" fillId="0" borderId="48" xfId="45" applyFont="1" applyBorder="1" applyAlignment="1" applyProtection="1">
      <alignment vertical="center"/>
    </xf>
    <xf numFmtId="167" fontId="72" fillId="0" borderId="39" xfId="45" applyNumberFormat="1" applyFont="1" applyBorder="1" applyAlignment="1" applyProtection="1">
      <alignment vertical="center"/>
    </xf>
    <xf numFmtId="0" fontId="72" fillId="0" borderId="51" xfId="45" applyFont="1" applyBorder="1" applyAlignment="1" applyProtection="1">
      <alignment vertical="center"/>
    </xf>
    <xf numFmtId="0" fontId="72" fillId="0" borderId="57" xfId="45" applyFont="1" applyBorder="1" applyAlignment="1" applyProtection="1">
      <alignment vertical="center"/>
    </xf>
    <xf numFmtId="0" fontId="72" fillId="0" borderId="58" xfId="45" applyFont="1" applyBorder="1" applyAlignment="1" applyProtection="1">
      <alignment vertical="center"/>
    </xf>
    <xf numFmtId="0" fontId="72" fillId="0" borderId="53" xfId="45" applyFont="1" applyBorder="1" applyAlignment="1" applyProtection="1">
      <alignment vertical="center"/>
    </xf>
    <xf numFmtId="0" fontId="72" fillId="0" borderId="52" xfId="45" applyFont="1" applyBorder="1" applyAlignment="1" applyProtection="1">
      <alignment vertical="center"/>
    </xf>
    <xf numFmtId="0" fontId="72" fillId="0" borderId="0" xfId="45" applyFont="1" applyAlignment="1" applyProtection="1">
      <alignment horizontal="left" vertical="center"/>
      <protection locked="0"/>
    </xf>
    <xf numFmtId="167" fontId="72" fillId="0" borderId="19" xfId="45" applyNumberFormat="1" applyFont="1" applyBorder="1" applyAlignment="1" applyProtection="1">
      <alignment horizontal="center" vertical="center"/>
      <protection locked="0"/>
    </xf>
    <xf numFmtId="0" fontId="72" fillId="0" borderId="18" xfId="45" applyFont="1" applyBorder="1" applyAlignment="1" applyProtection="1">
      <alignment horizontal="left" vertical="center"/>
      <protection locked="0"/>
    </xf>
    <xf numFmtId="167" fontId="72" fillId="0" borderId="12" xfId="45" applyNumberFormat="1" applyFont="1" applyBorder="1" applyAlignment="1" applyProtection="1">
      <alignment horizontal="center" vertical="center"/>
      <protection locked="0"/>
    </xf>
    <xf numFmtId="0" fontId="72" fillId="0" borderId="31" xfId="45" applyFont="1" applyBorder="1" applyAlignment="1" applyProtection="1">
      <alignment horizontal="left" vertical="center"/>
      <protection locked="0"/>
    </xf>
    <xf numFmtId="0" fontId="3" fillId="37" borderId="12" xfId="0" applyFont="1" applyFill="1" applyBorder="1" applyAlignment="1" applyProtection="1">
      <alignment horizontal="center"/>
    </xf>
    <xf numFmtId="0" fontId="3" fillId="37" borderId="63" xfId="0" applyFont="1" applyFill="1" applyBorder="1" applyAlignment="1" applyProtection="1">
      <alignment horizontal="center"/>
    </xf>
    <xf numFmtId="0" fontId="3" fillId="37" borderId="19" xfId="0" applyFont="1" applyFill="1" applyBorder="1" applyAlignment="1" applyProtection="1">
      <alignment horizontal="center"/>
    </xf>
    <xf numFmtId="0" fontId="1" fillId="0" borderId="10" xfId="0" applyFont="1" applyBorder="1" applyAlignment="1">
      <alignment horizontal="center"/>
    </xf>
    <xf numFmtId="0" fontId="1" fillId="0" borderId="12" xfId="44" applyFont="1" applyBorder="1" applyAlignment="1">
      <alignment horizontal="left" vertical="top" wrapText="1"/>
    </xf>
    <xf numFmtId="0" fontId="72" fillId="0" borderId="13" xfId="45" applyFont="1" applyBorder="1" applyAlignment="1" applyProtection="1">
      <alignment vertical="center"/>
    </xf>
    <xf numFmtId="0" fontId="72" fillId="0" borderId="73" xfId="45" applyFont="1" applyBorder="1" applyAlignment="1" applyProtection="1">
      <alignment vertical="center"/>
    </xf>
    <xf numFmtId="0" fontId="3" fillId="0" borderId="74" xfId="0" applyFont="1" applyBorder="1" applyAlignment="1" applyProtection="1">
      <alignment horizontal="center"/>
    </xf>
    <xf numFmtId="0" fontId="3" fillId="37" borderId="74" xfId="0" applyFont="1" applyFill="1" applyBorder="1" applyAlignment="1" applyProtection="1">
      <alignment horizontal="center"/>
    </xf>
    <xf numFmtId="0" fontId="1" fillId="38" borderId="19" xfId="0" applyFont="1" applyFill="1" applyBorder="1" applyAlignment="1" applyProtection="1">
      <alignment horizontal="center"/>
      <protection locked="0"/>
    </xf>
    <xf numFmtId="167" fontId="72" fillId="38" borderId="71" xfId="45" applyNumberFormat="1" applyFont="1" applyFill="1" applyBorder="1" applyAlignment="1" applyProtection="1">
      <alignment horizontal="center" vertical="center"/>
      <protection locked="0"/>
    </xf>
    <xf numFmtId="0" fontId="1" fillId="38" borderId="12" xfId="0" applyFont="1" applyFill="1" applyBorder="1" applyAlignment="1" applyProtection="1">
      <alignment horizontal="center"/>
      <protection locked="0"/>
    </xf>
    <xf numFmtId="0" fontId="1" fillId="38" borderId="13" xfId="0" applyFont="1" applyFill="1" applyBorder="1" applyAlignment="1" applyProtection="1">
      <alignment horizontal="center"/>
      <protection locked="0"/>
    </xf>
    <xf numFmtId="0" fontId="1" fillId="38" borderId="63" xfId="0" applyFont="1" applyFill="1" applyBorder="1" applyAlignment="1" applyProtection="1">
      <alignment horizontal="center"/>
      <protection locked="0"/>
    </xf>
    <xf numFmtId="0" fontId="1" fillId="38" borderId="40" xfId="0" applyFont="1" applyFill="1" applyBorder="1" applyAlignment="1" applyProtection="1">
      <alignment horizontal="center"/>
      <protection locked="0"/>
    </xf>
    <xf numFmtId="0" fontId="1" fillId="38" borderId="69" xfId="0" applyFont="1" applyFill="1" applyBorder="1" applyAlignment="1" applyProtection="1">
      <alignment horizontal="center"/>
      <protection locked="0"/>
    </xf>
    <xf numFmtId="0" fontId="1" fillId="38" borderId="74" xfId="0" applyFont="1" applyFill="1" applyBorder="1" applyAlignment="1" applyProtection="1">
      <alignment horizontal="center"/>
      <protection locked="0"/>
    </xf>
    <xf numFmtId="0" fontId="3" fillId="0" borderId="0" xfId="0" applyFont="1" applyAlignment="1">
      <alignment horizontal="center"/>
    </xf>
    <xf numFmtId="167" fontId="72" fillId="38" borderId="21" xfId="45" applyNumberFormat="1" applyFont="1" applyFill="1" applyBorder="1" applyAlignment="1" applyProtection="1">
      <alignment horizontal="center" vertical="center"/>
      <protection locked="0"/>
    </xf>
    <xf numFmtId="167" fontId="72" fillId="38" borderId="22" xfId="45" applyNumberFormat="1" applyFont="1" applyFill="1" applyBorder="1" applyAlignment="1" applyProtection="1">
      <alignment horizontal="center" vertical="center"/>
      <protection locked="0"/>
    </xf>
    <xf numFmtId="167" fontId="72" fillId="38" borderId="20" xfId="45" applyNumberFormat="1" applyFont="1" applyFill="1" applyBorder="1" applyAlignment="1" applyProtection="1">
      <alignment horizontal="center" vertical="center"/>
      <protection locked="0"/>
    </xf>
    <xf numFmtId="0" fontId="1" fillId="0" borderId="0" xfId="0" applyFont="1" applyAlignment="1">
      <alignment horizontal="left" vertical="top" wrapText="1"/>
    </xf>
    <xf numFmtId="167" fontId="1" fillId="0" borderId="12" xfId="44" applyNumberFormat="1" applyBorder="1" applyProtection="1">
      <protection locked="0"/>
    </xf>
    <xf numFmtId="0" fontId="1" fillId="0" borderId="12" xfId="44" applyBorder="1" applyProtection="1">
      <protection locked="0"/>
    </xf>
    <xf numFmtId="0" fontId="1" fillId="39" borderId="22" xfId="44" applyFill="1" applyBorder="1" applyAlignment="1" applyProtection="1">
      <alignment horizontal="center"/>
      <protection locked="0"/>
    </xf>
    <xf numFmtId="0" fontId="1" fillId="40" borderId="78" xfId="44" applyFill="1" applyBorder="1" applyAlignment="1" applyProtection="1">
      <alignment horizontal="center"/>
      <protection locked="0"/>
    </xf>
    <xf numFmtId="0" fontId="1" fillId="41" borderId="18" xfId="44" applyFill="1" applyBorder="1" applyAlignment="1" applyProtection="1">
      <alignment horizontal="center"/>
      <protection locked="0"/>
    </xf>
    <xf numFmtId="0" fontId="72" fillId="0" borderId="0" xfId="45" applyFont="1" applyAlignment="1" applyProtection="1">
      <alignment textRotation="90"/>
    </xf>
    <xf numFmtId="0" fontId="0" fillId="27" borderId="14" xfId="0" applyFill="1" applyBorder="1" applyProtection="1">
      <protection locked="0"/>
    </xf>
    <xf numFmtId="0" fontId="0" fillId="0" borderId="0" xfId="0" applyProtection="1">
      <protection locked="0"/>
    </xf>
    <xf numFmtId="0" fontId="1" fillId="0" borderId="0" xfId="0" applyFont="1" applyAlignment="1">
      <alignment horizontal="left" vertical="top"/>
    </xf>
    <xf numFmtId="0" fontId="3" fillId="0" borderId="0" xfId="0" applyFont="1" applyAlignment="1">
      <alignment horizontal="left" vertical="center"/>
    </xf>
    <xf numFmtId="14" fontId="0" fillId="0" borderId="0" xfId="0" applyNumberFormat="1" applyAlignment="1">
      <alignment vertical="center"/>
    </xf>
    <xf numFmtId="0" fontId="70" fillId="0" borderId="0" xfId="45" applyFont="1" applyAlignment="1" applyProtection="1">
      <alignment horizontal="right" vertical="center"/>
    </xf>
    <xf numFmtId="0" fontId="70" fillId="0" borderId="50" xfId="45" applyFont="1" applyBorder="1" applyAlignment="1" applyProtection="1">
      <alignment horizontal="center" vertical="center"/>
    </xf>
    <xf numFmtId="167" fontId="70" fillId="0" borderId="50" xfId="45" applyNumberFormat="1" applyFont="1" applyBorder="1" applyAlignment="1" applyProtection="1">
      <alignment horizontal="center" vertical="center"/>
    </xf>
    <xf numFmtId="0" fontId="70" fillId="0" borderId="50" xfId="45" applyFont="1" applyBorder="1" applyAlignment="1" applyProtection="1">
      <alignment horizontal="right" vertical="center"/>
    </xf>
    <xf numFmtId="167" fontId="70" fillId="0" borderId="50" xfId="45" applyNumberFormat="1" applyFont="1" applyBorder="1" applyAlignment="1" applyProtection="1">
      <alignment horizontal="right" vertical="center"/>
    </xf>
    <xf numFmtId="0" fontId="71" fillId="0" borderId="0" xfId="45" applyFont="1" applyAlignment="1" applyProtection="1">
      <alignment vertical="center" textRotation="90"/>
    </xf>
    <xf numFmtId="0" fontId="72" fillId="0" borderId="0" xfId="45" applyFont="1" applyAlignment="1" applyProtection="1">
      <alignment horizontal="center" vertical="center"/>
    </xf>
    <xf numFmtId="0" fontId="72" fillId="0" borderId="0" xfId="45" applyFont="1" applyAlignment="1" applyProtection="1">
      <alignment vertical="center" textRotation="90"/>
    </xf>
    <xf numFmtId="167" fontId="72" fillId="0" borderId="63" xfId="45" applyNumberFormat="1" applyFont="1" applyBorder="1" applyAlignment="1" applyProtection="1">
      <alignment horizontal="center" vertical="center"/>
    </xf>
    <xf numFmtId="167" fontId="72" fillId="0" borderId="71" xfId="45" applyNumberFormat="1" applyFont="1" applyBorder="1" applyAlignment="1" applyProtection="1">
      <alignment horizontal="center" vertical="center"/>
    </xf>
    <xf numFmtId="0" fontId="72" fillId="0" borderId="15" xfId="45" applyFont="1" applyBorder="1" applyAlignment="1" applyProtection="1">
      <alignment horizontal="center" vertical="center"/>
    </xf>
    <xf numFmtId="0" fontId="72" fillId="0" borderId="16" xfId="45" applyFont="1" applyBorder="1" applyAlignment="1" applyProtection="1">
      <alignment horizontal="center" vertical="center"/>
    </xf>
    <xf numFmtId="0" fontId="72" fillId="0" borderId="17" xfId="45" applyFont="1" applyBorder="1" applyAlignment="1" applyProtection="1">
      <alignment horizontal="center" vertical="center"/>
    </xf>
    <xf numFmtId="0" fontId="72" fillId="0" borderId="18" xfId="45" applyFont="1" applyBorder="1" applyAlignment="1" applyProtection="1">
      <alignment horizontal="center" vertical="center"/>
    </xf>
    <xf numFmtId="0" fontId="72" fillId="0" borderId="54" xfId="45" applyFont="1" applyBorder="1" applyAlignment="1" applyProtection="1">
      <alignment horizontal="center" vertical="center"/>
    </xf>
    <xf numFmtId="0" fontId="72" fillId="0" borderId="55" xfId="45" applyFont="1" applyBorder="1" applyAlignment="1" applyProtection="1">
      <alignment horizontal="center" vertical="center"/>
    </xf>
    <xf numFmtId="0" fontId="74" fillId="0" borderId="57" xfId="45" applyFont="1" applyBorder="1" applyAlignment="1" applyProtection="1">
      <alignment vertical="center"/>
    </xf>
    <xf numFmtId="0" fontId="72" fillId="0" borderId="11" xfId="45" applyFont="1" applyBorder="1" applyAlignment="1" applyProtection="1">
      <alignment horizontal="center" vertical="center"/>
    </xf>
    <xf numFmtId="0" fontId="72" fillId="0" borderId="31" xfId="45" applyFont="1" applyBorder="1" applyAlignment="1" applyProtection="1">
      <alignment horizontal="center" vertical="center"/>
    </xf>
    <xf numFmtId="0" fontId="74" fillId="0" borderId="58" xfId="45" applyFont="1" applyBorder="1" applyAlignment="1" applyProtection="1">
      <alignment vertical="center"/>
    </xf>
    <xf numFmtId="0" fontId="72" fillId="0" borderId="59" xfId="45" applyFont="1" applyBorder="1" applyAlignment="1" applyProtection="1">
      <alignment horizontal="center" vertical="center"/>
    </xf>
    <xf numFmtId="0" fontId="72" fillId="0" borderId="60" xfId="45" applyFont="1" applyBorder="1" applyAlignment="1" applyProtection="1">
      <alignment horizontal="center" vertical="center"/>
    </xf>
    <xf numFmtId="0" fontId="72" fillId="0" borderId="61" xfId="45" applyFont="1" applyBorder="1" applyAlignment="1" applyProtection="1">
      <alignment vertical="center"/>
    </xf>
    <xf numFmtId="0" fontId="72" fillId="0" borderId="50" xfId="45" applyFont="1" applyBorder="1" applyAlignment="1" applyProtection="1">
      <alignment horizontal="center" vertical="center"/>
    </xf>
    <xf numFmtId="0" fontId="72" fillId="0" borderId="62" xfId="45" applyFont="1" applyBorder="1" applyAlignment="1" applyProtection="1">
      <alignment horizontal="center" vertical="center"/>
    </xf>
    <xf numFmtId="0" fontId="72" fillId="0" borderId="10" xfId="45" applyFont="1" applyBorder="1" applyAlignment="1" applyProtection="1">
      <alignment horizontal="center" vertical="center"/>
    </xf>
    <xf numFmtId="0" fontId="75" fillId="0" borderId="15" xfId="45" applyFont="1" applyBorder="1" applyAlignment="1" applyProtection="1">
      <alignment horizontal="center" vertical="center"/>
    </xf>
    <xf numFmtId="0" fontId="75" fillId="0" borderId="16" xfId="45" applyFont="1" applyBorder="1" applyAlignment="1" applyProtection="1">
      <alignment horizontal="center" vertical="center"/>
    </xf>
    <xf numFmtId="0" fontId="75" fillId="0" borderId="11" xfId="45" applyFont="1" applyBorder="1" applyAlignment="1" applyProtection="1">
      <alignment horizontal="center" vertical="center"/>
    </xf>
    <xf numFmtId="0" fontId="75" fillId="0" borderId="31" xfId="45" applyFont="1" applyBorder="1" applyAlignment="1" applyProtection="1">
      <alignment horizontal="center" vertical="center"/>
    </xf>
    <xf numFmtId="0" fontId="75" fillId="0" borderId="59" xfId="45" applyFont="1" applyBorder="1" applyAlignment="1" applyProtection="1">
      <alignment horizontal="center" vertical="center"/>
    </xf>
    <xf numFmtId="0" fontId="75" fillId="0" borderId="60" xfId="45" applyFont="1" applyBorder="1" applyAlignment="1" applyProtection="1">
      <alignment horizontal="center" vertical="center"/>
    </xf>
    <xf numFmtId="0" fontId="75" fillId="0" borderId="17" xfId="45" applyFont="1" applyBorder="1" applyAlignment="1" applyProtection="1">
      <alignment horizontal="center" vertical="center"/>
    </xf>
    <xf numFmtId="0" fontId="75" fillId="0" borderId="18" xfId="45" applyFont="1" applyBorder="1" applyAlignment="1" applyProtection="1">
      <alignment horizontal="center" vertical="center"/>
    </xf>
    <xf numFmtId="0" fontId="75" fillId="0" borderId="54" xfId="45" applyFont="1" applyBorder="1" applyAlignment="1" applyProtection="1">
      <alignment horizontal="center" vertical="center"/>
    </xf>
    <xf numFmtId="0" fontId="75" fillId="0" borderId="55" xfId="45" applyFont="1" applyBorder="1" applyAlignment="1" applyProtection="1">
      <alignment horizontal="center" vertical="center"/>
    </xf>
    <xf numFmtId="0" fontId="74" fillId="0" borderId="48" xfId="45" applyFont="1" applyBorder="1" applyAlignment="1" applyProtection="1">
      <alignment vertical="center"/>
    </xf>
    <xf numFmtId="0" fontId="75" fillId="0" borderId="0" xfId="45" applyFont="1" applyAlignment="1" applyProtection="1">
      <alignment horizontal="center" vertical="center"/>
    </xf>
    <xf numFmtId="167" fontId="72" fillId="0" borderId="21" xfId="45" applyNumberFormat="1" applyFont="1" applyBorder="1" applyAlignment="1" applyProtection="1">
      <alignment horizontal="center" vertical="center"/>
      <protection locked="0"/>
    </xf>
    <xf numFmtId="167" fontId="72" fillId="0" borderId="22" xfId="45" applyNumberFormat="1" applyFont="1" applyBorder="1" applyAlignment="1" applyProtection="1">
      <alignment horizontal="center" vertical="center"/>
      <protection locked="0"/>
    </xf>
    <xf numFmtId="167" fontId="72" fillId="0" borderId="20" xfId="45" applyNumberFormat="1" applyFont="1" applyBorder="1" applyAlignment="1" applyProtection="1">
      <alignment horizontal="center" vertical="center"/>
      <protection locked="0"/>
    </xf>
    <xf numFmtId="0" fontId="3" fillId="0" borderId="25" xfId="0" applyFont="1" applyFill="1" applyBorder="1" applyAlignment="1" applyProtection="1">
      <alignment horizontal="left"/>
    </xf>
    <xf numFmtId="0" fontId="1" fillId="0" borderId="17" xfId="0" applyFont="1" applyFill="1" applyBorder="1" applyAlignment="1" applyProtection="1">
      <alignment horizontal="center"/>
    </xf>
    <xf numFmtId="164" fontId="1" fillId="0" borderId="17" xfId="0" applyNumberFormat="1" applyFont="1" applyFill="1" applyBorder="1" applyAlignment="1" applyProtection="1">
      <alignment horizontal="center"/>
    </xf>
    <xf numFmtId="164" fontId="1" fillId="0" borderId="35" xfId="0" applyNumberFormat="1" applyFont="1" applyFill="1" applyBorder="1" applyAlignment="1" applyProtection="1">
      <alignment horizontal="center"/>
    </xf>
    <xf numFmtId="0" fontId="5" fillId="0" borderId="24" xfId="0" applyFont="1" applyFill="1" applyBorder="1" applyAlignment="1" applyProtection="1">
      <alignment horizontal="center" vertical="center" wrapText="1"/>
    </xf>
    <xf numFmtId="0" fontId="17" fillId="0" borderId="25" xfId="0" applyFont="1" applyFill="1" applyBorder="1" applyAlignment="1" applyProtection="1">
      <alignment horizontal="center" vertical="center" wrapText="1"/>
    </xf>
    <xf numFmtId="0" fontId="1" fillId="0" borderId="28" xfId="0" applyFont="1" applyFill="1" applyBorder="1" applyAlignment="1" applyProtection="1">
      <alignment horizontal="center" textRotation="90"/>
    </xf>
    <xf numFmtId="0" fontId="1" fillId="0" borderId="32" xfId="0" applyFont="1" applyFill="1" applyBorder="1" applyAlignment="1" applyProtection="1">
      <alignment horizontal="center" textRotation="90"/>
    </xf>
    <xf numFmtId="0" fontId="1" fillId="0" borderId="26" xfId="0" applyFont="1" applyFill="1" applyBorder="1" applyAlignment="1" applyProtection="1">
      <alignment horizontal="left" indent="1"/>
    </xf>
    <xf numFmtId="0" fontId="3" fillId="0" borderId="29" xfId="0" applyFont="1" applyFill="1" applyBorder="1" applyAlignment="1" applyProtection="1">
      <alignment horizontal="center"/>
    </xf>
    <xf numFmtId="164" fontId="1" fillId="0" borderId="28" xfId="0" applyNumberFormat="1" applyFont="1" applyFill="1" applyBorder="1" applyAlignment="1" applyProtection="1">
      <alignment horizontal="center"/>
      <protection locked="0"/>
    </xf>
    <xf numFmtId="164" fontId="1" fillId="0" borderId="32" xfId="0" applyNumberFormat="1" applyFont="1" applyFill="1" applyBorder="1" applyAlignment="1" applyProtection="1">
      <alignment horizontal="center"/>
      <protection locked="0"/>
    </xf>
    <xf numFmtId="0" fontId="3" fillId="0" borderId="26" xfId="0" applyFont="1" applyFill="1" applyBorder="1" applyAlignment="1" applyProtection="1">
      <alignment horizontal="left" indent="1"/>
    </xf>
    <xf numFmtId="164" fontId="1" fillId="0" borderId="0" xfId="0" applyNumberFormat="1" applyFont="1" applyFill="1" applyBorder="1" applyAlignment="1" applyProtection="1">
      <alignment horizontal="center"/>
      <protection locked="0"/>
    </xf>
    <xf numFmtId="164" fontId="1" fillId="0" borderId="49" xfId="0" applyNumberFormat="1" applyFont="1" applyFill="1" applyBorder="1" applyAlignment="1" applyProtection="1">
      <alignment horizontal="center"/>
      <protection locked="0"/>
    </xf>
    <xf numFmtId="0" fontId="1" fillId="0" borderId="30" xfId="0" applyFont="1" applyFill="1" applyBorder="1" applyAlignment="1" applyProtection="1">
      <alignment horizontal="left" indent="1"/>
    </xf>
    <xf numFmtId="0" fontId="3" fillId="0" borderId="11" xfId="0" applyFont="1" applyFill="1" applyBorder="1" applyAlignment="1" applyProtection="1">
      <alignment horizontal="center"/>
    </xf>
    <xf numFmtId="164" fontId="1" fillId="0" borderId="11" xfId="0" applyNumberFormat="1" applyFont="1" applyFill="1" applyBorder="1" applyAlignment="1" applyProtection="1">
      <alignment horizontal="center"/>
      <protection locked="0"/>
    </xf>
    <xf numFmtId="164" fontId="1" fillId="0" borderId="17" xfId="0" applyNumberFormat="1" applyFont="1" applyFill="1" applyBorder="1" applyAlignment="1" applyProtection="1">
      <alignment horizontal="center"/>
      <protection locked="0"/>
    </xf>
    <xf numFmtId="164" fontId="1" fillId="0" borderId="38" xfId="0" applyNumberFormat="1" applyFont="1" applyFill="1" applyBorder="1" applyAlignment="1" applyProtection="1">
      <alignment horizontal="center"/>
      <protection locked="0"/>
    </xf>
    <xf numFmtId="0" fontId="1" fillId="0" borderId="30" xfId="0" applyFont="1" applyFill="1" applyBorder="1" applyAlignment="1" applyProtection="1">
      <alignment horizontal="left" indent="2"/>
    </xf>
    <xf numFmtId="0" fontId="3" fillId="0" borderId="30" xfId="0" applyFont="1" applyFill="1" applyBorder="1" applyAlignment="1" applyProtection="1">
      <alignment horizontal="left"/>
    </xf>
    <xf numFmtId="0" fontId="17" fillId="0" borderId="11" xfId="0" applyFont="1" applyFill="1" applyBorder="1" applyAlignment="1" applyProtection="1">
      <alignment horizontal="center"/>
    </xf>
    <xf numFmtId="164" fontId="17" fillId="0" borderId="11" xfId="0" applyNumberFormat="1" applyFont="1" applyFill="1" applyBorder="1" applyAlignment="1" applyProtection="1">
      <alignment horizontal="center"/>
    </xf>
    <xf numFmtId="164" fontId="17" fillId="0" borderId="17" xfId="0" applyNumberFormat="1" applyFont="1" applyFill="1" applyBorder="1" applyAlignment="1" applyProtection="1">
      <alignment horizontal="center"/>
    </xf>
    <xf numFmtId="164" fontId="17" fillId="0" borderId="38" xfId="0" applyNumberFormat="1" applyFont="1" applyFill="1" applyBorder="1" applyAlignment="1" applyProtection="1">
      <alignment horizontal="center"/>
    </xf>
    <xf numFmtId="0" fontId="1" fillId="0" borderId="25" xfId="0" applyFont="1" applyFill="1" applyBorder="1" applyAlignment="1" applyProtection="1"/>
    <xf numFmtId="0" fontId="3" fillId="0" borderId="70" xfId="0" applyFont="1" applyFill="1" applyBorder="1" applyAlignment="1" applyProtection="1">
      <alignment horizontal="center"/>
    </xf>
    <xf numFmtId="164" fontId="1" fillId="0" borderId="33" xfId="0" applyNumberFormat="1" applyFont="1" applyFill="1" applyBorder="1" applyAlignment="1" applyProtection="1">
      <alignment horizontal="center"/>
      <protection locked="0"/>
    </xf>
    <xf numFmtId="164" fontId="1" fillId="0" borderId="36" xfId="0" applyNumberFormat="1" applyFont="1" applyFill="1" applyBorder="1" applyAlignment="1" applyProtection="1">
      <alignment horizontal="center"/>
      <protection locked="0"/>
    </xf>
    <xf numFmtId="0" fontId="1" fillId="0" borderId="25" xfId="0" applyFont="1" applyFill="1" applyBorder="1" applyAlignment="1" applyProtection="1">
      <alignment horizontal="left" indent="1"/>
    </xf>
    <xf numFmtId="0" fontId="3" fillId="0" borderId="17" xfId="0" applyFont="1" applyFill="1" applyBorder="1" applyAlignment="1" applyProtection="1">
      <alignment horizontal="center"/>
    </xf>
    <xf numFmtId="0" fontId="1" fillId="0" borderId="37" xfId="0" applyFont="1" applyFill="1" applyBorder="1" applyAlignment="1" applyProtection="1">
      <alignment horizontal="left" indent="1"/>
    </xf>
    <xf numFmtId="164" fontId="1" fillId="0" borderId="34" xfId="0" applyNumberFormat="1" applyFont="1" applyFill="1" applyBorder="1" applyAlignment="1" applyProtection="1">
      <alignment horizontal="center"/>
      <protection locked="0"/>
    </xf>
    <xf numFmtId="164" fontId="1" fillId="0" borderId="42" xfId="0" applyNumberFormat="1" applyFont="1" applyFill="1" applyBorder="1" applyAlignment="1" applyProtection="1">
      <alignment horizontal="center"/>
      <protection locked="0"/>
    </xf>
    <xf numFmtId="0" fontId="1" fillId="0" borderId="44" xfId="0" applyFont="1" applyFill="1" applyBorder="1" applyAlignment="1" applyProtection="1">
      <alignment horizontal="left" indent="1"/>
    </xf>
    <xf numFmtId="0" fontId="3" fillId="0" borderId="45" xfId="0" applyFont="1" applyFill="1" applyBorder="1" applyAlignment="1" applyProtection="1">
      <alignment horizontal="center"/>
    </xf>
    <xf numFmtId="164" fontId="1" fillId="0" borderId="46" xfId="0" applyNumberFormat="1" applyFont="1" applyFill="1" applyBorder="1" applyAlignment="1" applyProtection="1">
      <alignment horizontal="center"/>
      <protection locked="0"/>
    </xf>
    <xf numFmtId="164" fontId="1" fillId="0" borderId="47" xfId="0" applyNumberFormat="1" applyFont="1" applyFill="1" applyBorder="1" applyAlignment="1" applyProtection="1">
      <alignment horizontal="center"/>
      <protection locked="0"/>
    </xf>
    <xf numFmtId="167" fontId="3" fillId="0" borderId="0" xfId="44" applyNumberFormat="1" applyFont="1" applyAlignment="1" applyProtection="1">
      <alignment horizontal="center"/>
    </xf>
    <xf numFmtId="0" fontId="3" fillId="0" borderId="0" xfId="44" applyFont="1" applyAlignment="1" applyProtection="1">
      <alignment horizontal="center"/>
    </xf>
    <xf numFmtId="0" fontId="22" fillId="39" borderId="75" xfId="44" applyFont="1" applyFill="1" applyBorder="1" applyAlignment="1" applyProtection="1">
      <alignment horizontal="center" textRotation="90"/>
    </xf>
    <xf numFmtId="0" fontId="22" fillId="40" borderId="76" xfId="44" applyFont="1" applyFill="1" applyBorder="1" applyAlignment="1" applyProtection="1">
      <alignment horizontal="center" textRotation="90"/>
    </xf>
    <xf numFmtId="0" fontId="22" fillId="41" borderId="77" xfId="44" applyFont="1" applyFill="1" applyBorder="1" applyAlignment="1" applyProtection="1">
      <alignment horizontal="center" textRotation="90"/>
    </xf>
    <xf numFmtId="167" fontId="1" fillId="0" borderId="0" xfId="44" applyNumberFormat="1" applyProtection="1"/>
    <xf numFmtId="0" fontId="78" fillId="39" borderId="75" xfId="44" applyFont="1" applyFill="1" applyBorder="1" applyAlignment="1" applyProtection="1">
      <alignment horizontal="center" textRotation="90"/>
      <protection locked="0"/>
    </xf>
    <xf numFmtId="0" fontId="78" fillId="40" borderId="76" xfId="44" applyFont="1" applyFill="1" applyBorder="1" applyAlignment="1" applyProtection="1">
      <alignment horizontal="center" textRotation="90"/>
      <protection locked="0"/>
    </xf>
    <xf numFmtId="0" fontId="78" fillId="41" borderId="77" xfId="44" applyFont="1" applyFill="1" applyBorder="1" applyAlignment="1" applyProtection="1">
      <alignment horizontal="center" textRotation="90"/>
      <protection locked="0"/>
    </xf>
    <xf numFmtId="0" fontId="50" fillId="0" borderId="17" xfId="44" applyFont="1" applyBorder="1" applyAlignment="1">
      <alignment horizontal="center"/>
    </xf>
    <xf numFmtId="0" fontId="1" fillId="0" borderId="12" xfId="0" applyFont="1" applyFill="1" applyBorder="1" applyAlignment="1" applyProtection="1">
      <alignment horizontal="center" vertical="center"/>
      <protection locked="0"/>
    </xf>
    <xf numFmtId="0" fontId="72" fillId="0" borderId="17" xfId="45" applyFont="1" applyBorder="1" applyAlignment="1" applyProtection="1">
      <alignment horizontal="left" vertical="center"/>
    </xf>
    <xf numFmtId="0" fontId="72" fillId="0" borderId="15" xfId="45" applyFont="1" applyBorder="1" applyAlignment="1" applyProtection="1">
      <alignment horizontal="left" vertical="center"/>
    </xf>
    <xf numFmtId="0" fontId="72" fillId="0" borderId="11" xfId="45" applyFont="1" applyBorder="1" applyAlignment="1" applyProtection="1">
      <alignment horizontal="left" vertical="center"/>
    </xf>
    <xf numFmtId="0" fontId="3" fillId="37" borderId="82" xfId="0" applyFont="1" applyFill="1" applyBorder="1" applyAlignment="1" applyProtection="1">
      <alignment horizontal="center"/>
    </xf>
    <xf numFmtId="167" fontId="72" fillId="0" borderId="0" xfId="45" applyNumberFormat="1" applyFont="1" applyAlignment="1" applyProtection="1">
      <alignment horizontal="center" vertical="center"/>
      <protection locked="0"/>
    </xf>
    <xf numFmtId="0" fontId="1" fillId="0" borderId="0" xfId="0" applyFont="1" applyFill="1"/>
    <xf numFmtId="0" fontId="1" fillId="0" borderId="28" xfId="0" applyFont="1" applyFill="1" applyBorder="1"/>
    <xf numFmtId="0" fontId="1" fillId="0" borderId="32" xfId="0" applyFont="1" applyFill="1" applyBorder="1"/>
    <xf numFmtId="0" fontId="1" fillId="0" borderId="17" xfId="0" applyFont="1" applyFill="1" applyBorder="1"/>
    <xf numFmtId="0" fontId="1" fillId="0" borderId="35" xfId="0" applyFont="1" applyFill="1" applyBorder="1"/>
    <xf numFmtId="0" fontId="11" fillId="0" borderId="15" xfId="35" applyBorder="1" applyAlignment="1" applyProtection="1">
      <alignment horizontal="center"/>
    </xf>
    <xf numFmtId="0" fontId="1" fillId="0" borderId="14" xfId="0" applyFont="1" applyBorder="1" applyAlignment="1">
      <alignment horizontal="center"/>
    </xf>
    <xf numFmtId="0" fontId="2" fillId="0" borderId="0" xfId="0" applyFont="1" applyBorder="1" applyAlignment="1" applyProtection="1">
      <alignment horizontal="center"/>
    </xf>
    <xf numFmtId="0" fontId="8" fillId="0" borderId="0" xfId="0" applyFont="1" applyBorder="1" applyAlignment="1" applyProtection="1">
      <alignment horizontal="center"/>
    </xf>
    <xf numFmtId="0" fontId="11" fillId="0" borderId="0" xfId="35" applyAlignment="1">
      <alignment horizontal="center"/>
      <protection locked="0"/>
    </xf>
    <xf numFmtId="0" fontId="11" fillId="0" borderId="0" xfId="35" applyAlignment="1" applyProtection="1">
      <alignment horizontal="center"/>
    </xf>
    <xf numFmtId="0" fontId="11" fillId="0" borderId="11" xfId="35" applyBorder="1" applyAlignment="1" applyProtection="1">
      <alignment horizontal="center"/>
    </xf>
    <xf numFmtId="0" fontId="1" fillId="33" borderId="12" xfId="0" applyFont="1" applyFill="1" applyBorder="1" applyAlignment="1" applyProtection="1">
      <alignment horizontal="center"/>
    </xf>
    <xf numFmtId="0" fontId="0" fillId="0" borderId="0" xfId="0" applyAlignment="1">
      <alignment horizontal="left" vertical="top" wrapText="1"/>
    </xf>
    <xf numFmtId="0" fontId="1" fillId="0" borderId="0" xfId="0" applyFont="1" applyAlignment="1">
      <alignment horizontal="left" wrapText="1"/>
    </xf>
    <xf numFmtId="0" fontId="0" fillId="0" borderId="0" xfId="0" applyAlignment="1">
      <alignment horizontal="left" wrapText="1"/>
    </xf>
    <xf numFmtId="0" fontId="11" fillId="0" borderId="0" xfId="35" applyAlignment="1" applyProtection="1">
      <alignment horizontal="left" wrapText="1"/>
    </xf>
    <xf numFmtId="0" fontId="3" fillId="0" borderId="0" xfId="0" applyFont="1" applyAlignment="1">
      <alignment horizontal="left" wrapText="1"/>
    </xf>
    <xf numFmtId="0" fontId="1" fillId="0" borderId="0" xfId="0" quotePrefix="1" applyFont="1" applyAlignment="1">
      <alignment horizontal="left" vertical="top" wrapText="1"/>
    </xf>
    <xf numFmtId="0" fontId="1" fillId="0" borderId="0" xfId="0" applyFont="1" applyAlignment="1">
      <alignment horizontal="left" vertical="top" wrapText="1"/>
    </xf>
    <xf numFmtId="0" fontId="11" fillId="0" borderId="0" xfId="35" applyAlignment="1" applyProtection="1">
      <alignment horizontal="left" vertical="top"/>
    </xf>
    <xf numFmtId="0" fontId="9" fillId="0" borderId="0" xfId="0" applyFont="1" applyAlignment="1">
      <alignment horizontal="left"/>
    </xf>
    <xf numFmtId="0" fontId="1" fillId="0" borderId="0" xfId="0" quotePrefix="1" applyFont="1" applyAlignment="1">
      <alignment wrapText="1"/>
    </xf>
    <xf numFmtId="0" fontId="0" fillId="0" borderId="0" xfId="0" applyAlignment="1">
      <alignment wrapText="1"/>
    </xf>
    <xf numFmtId="0" fontId="11" fillId="0" borderId="0" xfId="35" applyAlignment="1" applyProtection="1">
      <alignment vertical="top" wrapText="1"/>
    </xf>
    <xf numFmtId="0" fontId="0" fillId="0" borderId="0" xfId="0" applyAlignment="1">
      <alignment vertical="top" wrapText="1"/>
    </xf>
    <xf numFmtId="0" fontId="11" fillId="0" borderId="0" xfId="35" applyAlignment="1" applyProtection="1">
      <alignment horizontal="left" vertical="top" wrapText="1"/>
    </xf>
    <xf numFmtId="0" fontId="1" fillId="0" borderId="0" xfId="0" quotePrefix="1" applyFont="1" applyAlignment="1">
      <alignment horizontal="left" wrapText="1"/>
    </xf>
    <xf numFmtId="0" fontId="65" fillId="34" borderId="0" xfId="0" applyFont="1" applyFill="1" applyAlignment="1">
      <alignment horizontal="center" vertical="center" wrapText="1"/>
    </xf>
    <xf numFmtId="0" fontId="59" fillId="32" borderId="0" xfId="0" applyFont="1" applyFill="1" applyAlignment="1" applyProtection="1">
      <alignment horizontal="center" vertical="center"/>
    </xf>
    <xf numFmtId="0" fontId="1" fillId="0" borderId="0" xfId="0" applyFont="1" applyAlignment="1" applyProtection="1">
      <alignment horizontal="left" wrapText="1"/>
    </xf>
    <xf numFmtId="0" fontId="0" fillId="0" borderId="0" xfId="0" applyAlignment="1" applyProtection="1">
      <alignment horizontal="left" wrapText="1"/>
    </xf>
    <xf numFmtId="0" fontId="0" fillId="0" borderId="0" xfId="0" applyAlignment="1" applyProtection="1">
      <alignment horizontal="left" vertical="top" wrapText="1"/>
    </xf>
    <xf numFmtId="0" fontId="1" fillId="0" borderId="0" xfId="0" applyFont="1" applyAlignment="1">
      <alignment horizontal="left" vertical="center" wrapText="1"/>
    </xf>
    <xf numFmtId="0" fontId="3" fillId="0" borderId="0" xfId="0" applyFont="1"/>
    <xf numFmtId="0" fontId="1" fillId="0" borderId="0" xfId="0" applyFont="1"/>
    <xf numFmtId="14" fontId="16" fillId="26" borderId="0" xfId="0" applyNumberFormat="1" applyFont="1" applyFill="1" applyBorder="1" applyAlignment="1" applyProtection="1">
      <alignment horizontal="left" textRotation="90"/>
    </xf>
    <xf numFmtId="0" fontId="16" fillId="26" borderId="0" xfId="0" applyFont="1" applyFill="1" applyBorder="1" applyAlignment="1" applyProtection="1">
      <alignment horizontal="left" textRotation="90"/>
    </xf>
    <xf numFmtId="0" fontId="16" fillId="26" borderId="15" xfId="0" applyFont="1" applyFill="1" applyBorder="1" applyAlignment="1" applyProtection="1">
      <alignment horizontal="left" textRotation="90"/>
    </xf>
    <xf numFmtId="0" fontId="3" fillId="0" borderId="0" xfId="0" applyFont="1" applyAlignment="1">
      <alignment horizontal="center"/>
    </xf>
    <xf numFmtId="0" fontId="3" fillId="0" borderId="0" xfId="0" applyFont="1" applyAlignment="1" applyProtection="1">
      <alignment horizontal="center"/>
    </xf>
    <xf numFmtId="0" fontId="22" fillId="28" borderId="13" xfId="0" applyFont="1" applyFill="1" applyBorder="1" applyAlignment="1" applyProtection="1">
      <alignment horizontal="center" textRotation="90"/>
      <protection locked="0"/>
    </xf>
    <xf numFmtId="0" fontId="22" fillId="28" borderId="40" xfId="0" applyFont="1" applyFill="1" applyBorder="1" applyAlignment="1" applyProtection="1">
      <alignment horizontal="center" textRotation="90"/>
      <protection locked="0"/>
    </xf>
    <xf numFmtId="0" fontId="22" fillId="28" borderId="19" xfId="0" applyFont="1" applyFill="1" applyBorder="1" applyAlignment="1" applyProtection="1">
      <alignment horizontal="center" textRotation="90"/>
      <protection locked="0"/>
    </xf>
    <xf numFmtId="0" fontId="22" fillId="0" borderId="13" xfId="0" applyFont="1" applyBorder="1" applyAlignment="1">
      <alignment horizontal="center" textRotation="90"/>
    </xf>
    <xf numFmtId="0" fontId="22" fillId="0" borderId="40" xfId="0" applyFont="1" applyBorder="1" applyAlignment="1">
      <alignment horizontal="center" textRotation="90"/>
    </xf>
    <xf numFmtId="0" fontId="22" fillId="0" borderId="19" xfId="0" applyFont="1" applyBorder="1" applyAlignment="1">
      <alignment horizontal="center" textRotation="90"/>
    </xf>
    <xf numFmtId="0" fontId="0" fillId="0" borderId="22" xfId="0" applyBorder="1" applyAlignment="1">
      <alignment horizontal="left"/>
    </xf>
    <xf numFmtId="0" fontId="0" fillId="0" borderId="18" xfId="0" applyBorder="1" applyAlignment="1">
      <alignment horizontal="left"/>
    </xf>
    <xf numFmtId="0" fontId="0" fillId="0" borderId="12" xfId="0" applyBorder="1" applyAlignment="1">
      <alignment horizontal="left"/>
    </xf>
    <xf numFmtId="0" fontId="3" fillId="0" borderId="0" xfId="0" applyFont="1" applyBorder="1" applyAlignment="1">
      <alignment horizontal="center"/>
    </xf>
    <xf numFmtId="0" fontId="12" fillId="0" borderId="15" xfId="0" applyFont="1" applyBorder="1" applyAlignment="1">
      <alignment horizontal="right"/>
    </xf>
    <xf numFmtId="0" fontId="12" fillId="0" borderId="0" xfId="0" applyFont="1" applyBorder="1" applyAlignment="1">
      <alignment horizontal="right"/>
    </xf>
    <xf numFmtId="0" fontId="12" fillId="0" borderId="11" xfId="0" applyFont="1" applyBorder="1" applyAlignment="1">
      <alignment horizontal="right"/>
    </xf>
    <xf numFmtId="0" fontId="12" fillId="0" borderId="17" xfId="0" applyFont="1" applyBorder="1" applyAlignment="1">
      <alignment horizontal="right"/>
    </xf>
    <xf numFmtId="0" fontId="0" fillId="0" borderId="0" xfId="0" applyBorder="1" applyAlignment="1">
      <alignment horizontal="left"/>
    </xf>
    <xf numFmtId="0" fontId="0" fillId="0" borderId="10" xfId="0" applyBorder="1" applyAlignment="1">
      <alignment horizontal="left"/>
    </xf>
    <xf numFmtId="0" fontId="0" fillId="32" borderId="0" xfId="0" applyFill="1" applyBorder="1" applyAlignment="1">
      <alignment horizontal="center"/>
    </xf>
    <xf numFmtId="0" fontId="0" fillId="32" borderId="10" xfId="0" applyFill="1" applyBorder="1" applyAlignment="1">
      <alignment horizontal="center"/>
    </xf>
    <xf numFmtId="44" fontId="1" fillId="0" borderId="40" xfId="28" applyFont="1" applyFill="1" applyBorder="1" applyAlignment="1" applyProtection="1">
      <alignment horizontal="center" vertical="center" textRotation="90" wrapText="1"/>
    </xf>
    <xf numFmtId="44" fontId="1" fillId="0" borderId="19" xfId="28" applyFont="1" applyFill="1" applyBorder="1" applyAlignment="1" applyProtection="1">
      <alignment horizontal="center" vertical="center" textRotation="90" wrapText="1"/>
    </xf>
    <xf numFmtId="0" fontId="1" fillId="0" borderId="0" xfId="44" applyBorder="1" applyAlignment="1">
      <alignment wrapText="1"/>
    </xf>
    <xf numFmtId="0" fontId="5" fillId="0" borderId="0" xfId="0" applyFont="1" applyBorder="1" applyAlignment="1" applyProtection="1">
      <alignment horizontal="center" vertical="center"/>
    </xf>
    <xf numFmtId="0" fontId="0" fillId="0" borderId="10" xfId="0" applyBorder="1" applyAlignment="1">
      <alignment horizontal="center" vertical="center"/>
    </xf>
    <xf numFmtId="0" fontId="10" fillId="32" borderId="0" xfId="0" applyFont="1" applyFill="1" applyBorder="1" applyAlignment="1" applyProtection="1">
      <alignment horizontal="center" vertical="center"/>
    </xf>
    <xf numFmtId="0" fontId="10" fillId="32" borderId="10" xfId="0" applyFont="1" applyFill="1" applyBorder="1" applyAlignment="1" applyProtection="1">
      <alignment horizontal="center" vertical="center"/>
    </xf>
    <xf numFmtId="0" fontId="22" fillId="0" borderId="79" xfId="44" applyFont="1" applyBorder="1" applyAlignment="1" applyProtection="1">
      <alignment horizontal="center" textRotation="90"/>
    </xf>
    <xf numFmtId="0" fontId="22" fillId="0" borderId="80" xfId="44" applyFont="1" applyBorder="1" applyAlignment="1" applyProtection="1">
      <alignment horizontal="center" textRotation="90"/>
    </xf>
    <xf numFmtId="0" fontId="22" fillId="0" borderId="81" xfId="44" applyFont="1" applyBorder="1" applyAlignment="1" applyProtection="1">
      <alignment horizontal="center" textRotation="90"/>
    </xf>
    <xf numFmtId="0" fontId="5" fillId="0" borderId="0" xfId="44" applyFont="1" applyAlignment="1" applyProtection="1">
      <alignment horizontal="center"/>
    </xf>
    <xf numFmtId="0" fontId="1" fillId="0" borderId="0" xfId="44" applyProtection="1"/>
    <xf numFmtId="0" fontId="18" fillId="24" borderId="0" xfId="0" applyFont="1" applyFill="1" applyBorder="1" applyAlignment="1">
      <alignment horizontal="left" vertical="center"/>
    </xf>
    <xf numFmtId="0" fontId="49" fillId="24" borderId="0" xfId="0" applyFont="1" applyFill="1" applyBorder="1" applyAlignment="1">
      <alignment horizontal="left" vertical="center"/>
    </xf>
    <xf numFmtId="0" fontId="65" fillId="36" borderId="0" xfId="0" applyFont="1" applyFill="1" applyBorder="1" applyAlignment="1" applyProtection="1">
      <alignment horizontal="center" vertical="center"/>
    </xf>
    <xf numFmtId="0" fontId="50" fillId="36" borderId="0" xfId="0" applyFont="1" applyFill="1" applyAlignment="1" applyProtection="1">
      <alignment horizontal="center" vertical="center"/>
    </xf>
    <xf numFmtId="0" fontId="1" fillId="32" borderId="0" xfId="0" applyFont="1" applyFill="1" applyBorder="1" applyAlignment="1" applyProtection="1">
      <alignment horizontal="center" vertical="center"/>
    </xf>
    <xf numFmtId="0" fontId="0" fillId="32" borderId="0" xfId="0" applyFill="1" applyAlignment="1">
      <alignment horizontal="center" vertical="center"/>
    </xf>
    <xf numFmtId="0" fontId="0" fillId="32" borderId="10" xfId="0" applyFill="1" applyBorder="1" applyAlignment="1">
      <alignment horizontal="center" vertical="center"/>
    </xf>
    <xf numFmtId="0" fontId="0" fillId="32" borderId="0" xfId="0" applyFill="1" applyBorder="1" applyAlignment="1" applyProtection="1">
      <alignment horizontal="center" vertical="center"/>
    </xf>
    <xf numFmtId="0" fontId="0" fillId="32" borderId="10" xfId="0"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1" fillId="0" borderId="0" xfId="0" applyFont="1" applyBorder="1" applyAlignment="1" applyProtection="1">
      <alignment horizontal="center" vertical="center"/>
    </xf>
    <xf numFmtId="0" fontId="1" fillId="0" borderId="10" xfId="0" applyFont="1" applyBorder="1" applyAlignment="1" applyProtection="1">
      <alignment horizontal="center" vertical="center"/>
    </xf>
    <xf numFmtId="0" fontId="53" fillId="31" borderId="0" xfId="0" applyFont="1" applyFill="1" applyBorder="1" applyAlignment="1" applyProtection="1">
      <alignment horizontal="center" vertical="center"/>
    </xf>
    <xf numFmtId="0" fontId="54" fillId="31" borderId="0" xfId="0" applyFont="1" applyFill="1" applyAlignment="1" applyProtection="1">
      <alignment horizontal="center" vertical="center"/>
    </xf>
    <xf numFmtId="0" fontId="24" fillId="0" borderId="0" xfId="44" applyFont="1" applyAlignment="1" applyProtection="1">
      <alignment horizontal="left" vertical="center" wrapText="1"/>
    </xf>
    <xf numFmtId="0" fontId="1" fillId="0" borderId="0" xfId="44" applyAlignment="1">
      <alignment horizontal="left" vertical="center" wrapText="1"/>
    </xf>
    <xf numFmtId="0" fontId="48" fillId="0" borderId="0" xfId="44" applyFont="1" applyBorder="1" applyAlignment="1">
      <alignment horizontal="left"/>
    </xf>
    <xf numFmtId="0" fontId="1" fillId="0" borderId="0" xfId="44" applyAlignment="1">
      <alignment horizontal="left"/>
    </xf>
    <xf numFmtId="0" fontId="6" fillId="0" borderId="0" xfId="44" applyFont="1" applyBorder="1" applyAlignment="1" applyProtection="1">
      <alignment horizontal="left"/>
      <protection locked="0"/>
    </xf>
    <xf numFmtId="0" fontId="0" fillId="0" borderId="0" xfId="0" applyAlignment="1" applyProtection="1">
      <alignment horizontal="left"/>
      <protection locked="0"/>
    </xf>
    <xf numFmtId="0" fontId="1" fillId="0" borderId="0" xfId="44" applyFont="1" applyBorder="1" applyAlignment="1" applyProtection="1">
      <alignment horizontal="center"/>
    </xf>
    <xf numFmtId="0" fontId="1" fillId="0" borderId="10" xfId="44" applyFont="1" applyBorder="1" applyAlignment="1" applyProtection="1">
      <alignment horizontal="center"/>
    </xf>
    <xf numFmtId="0" fontId="1" fillId="32" borderId="0" xfId="44" applyFont="1" applyFill="1" applyBorder="1" applyAlignment="1" applyProtection="1">
      <alignment horizontal="center" vertical="top"/>
    </xf>
    <xf numFmtId="0" fontId="1" fillId="32" borderId="10" xfId="44" applyFont="1" applyFill="1" applyBorder="1" applyAlignment="1" applyProtection="1">
      <alignment horizontal="center" vertical="top"/>
    </xf>
    <xf numFmtId="0" fontId="15" fillId="29" borderId="0" xfId="44" applyFont="1" applyFill="1" applyBorder="1" applyAlignment="1" applyProtection="1">
      <alignment horizontal="left" vertical="center"/>
    </xf>
    <xf numFmtId="0" fontId="49" fillId="29" borderId="0" xfId="44" applyFont="1" applyFill="1" applyAlignment="1" applyProtection="1">
      <alignment horizontal="left" vertical="center"/>
    </xf>
    <xf numFmtId="0" fontId="3" fillId="0" borderId="0" xfId="0" applyFont="1" applyBorder="1" applyAlignment="1" applyProtection="1">
      <alignment horizontal="left"/>
    </xf>
    <xf numFmtId="0" fontId="0" fillId="0" borderId="0" xfId="0" applyAlignment="1" applyProtection="1">
      <alignment horizontal="left"/>
    </xf>
    <xf numFmtId="0" fontId="1" fillId="32" borderId="0" xfId="0" applyFont="1" applyFill="1" applyBorder="1" applyAlignment="1" applyProtection="1">
      <alignment horizontal="center" vertical="top"/>
    </xf>
    <xf numFmtId="0" fontId="4" fillId="32" borderId="0" xfId="0" applyFont="1" applyFill="1" applyBorder="1" applyAlignment="1" applyProtection="1">
      <alignment horizontal="center" vertical="top"/>
    </xf>
    <xf numFmtId="0" fontId="4" fillId="32" borderId="10" xfId="0" applyFont="1" applyFill="1" applyBorder="1" applyAlignment="1" applyProtection="1">
      <alignment horizontal="center" vertical="top"/>
    </xf>
    <xf numFmtId="0" fontId="4" fillId="0" borderId="0" xfId="0" applyFont="1" applyBorder="1" applyAlignment="1" applyProtection="1">
      <alignment horizontal="center"/>
    </xf>
    <xf numFmtId="0" fontId="4" fillId="0" borderId="10" xfId="0" applyFont="1" applyBorder="1" applyAlignment="1" applyProtection="1">
      <alignment horizontal="center"/>
    </xf>
    <xf numFmtId="0" fontId="11" fillId="0" borderId="17" xfId="35" applyBorder="1" applyAlignment="1" applyProtection="1">
      <alignment horizontal="center"/>
    </xf>
    <xf numFmtId="0" fontId="1" fillId="0" borderId="0" xfId="0" applyFont="1" applyAlignment="1">
      <alignment horizontal="right"/>
    </xf>
    <xf numFmtId="0" fontId="6" fillId="0" borderId="0" xfId="0" applyFont="1" applyAlignment="1">
      <alignment horizontal="right"/>
    </xf>
    <xf numFmtId="0" fontId="1" fillId="32" borderId="0" xfId="0" applyFont="1" applyFill="1" applyBorder="1" applyAlignment="1">
      <alignment horizontal="center"/>
    </xf>
    <xf numFmtId="0" fontId="10" fillId="32" borderId="0" xfId="0" applyFont="1" applyFill="1" applyAlignment="1">
      <alignment horizontal="center"/>
    </xf>
    <xf numFmtId="0" fontId="10" fillId="32" borderId="10" xfId="0" applyFont="1" applyFill="1" applyBorder="1" applyAlignment="1"/>
    <xf numFmtId="0" fontId="1" fillId="0" borderId="0" xfId="44" applyBorder="1" applyAlignment="1" applyProtection="1">
      <alignment horizontal="left"/>
    </xf>
    <xf numFmtId="0" fontId="1" fillId="0" borderId="10" xfId="44" applyBorder="1" applyAlignment="1" applyProtection="1">
      <alignment horizontal="left"/>
    </xf>
    <xf numFmtId="0" fontId="1" fillId="32" borderId="15" xfId="44" applyFont="1" applyFill="1" applyBorder="1" applyAlignment="1" applyProtection="1">
      <alignment horizontal="center"/>
    </xf>
    <xf numFmtId="0" fontId="1" fillId="32" borderId="16" xfId="44" applyFont="1" applyFill="1" applyBorder="1" applyAlignment="1" applyProtection="1">
      <alignment horizontal="center"/>
    </xf>
    <xf numFmtId="0" fontId="7" fillId="0" borderId="11" xfId="44" applyFont="1" applyBorder="1" applyAlignment="1" applyProtection="1">
      <alignment horizontal="left" wrapText="1"/>
    </xf>
    <xf numFmtId="0" fontId="2" fillId="0" borderId="11" xfId="44" applyFont="1" applyBorder="1" applyAlignment="1" applyProtection="1">
      <alignment horizontal="left" wrapText="1"/>
    </xf>
    <xf numFmtId="0" fontId="22" fillId="0" borderId="41" xfId="0" applyFont="1" applyFill="1" applyBorder="1" applyAlignment="1" applyProtection="1">
      <alignment horizontal="center" textRotation="90"/>
    </xf>
    <xf numFmtId="0" fontId="72" fillId="0" borderId="11" xfId="45" applyFont="1" applyBorder="1" applyAlignment="1" applyProtection="1">
      <alignment horizontal="left" vertical="center"/>
    </xf>
    <xf numFmtId="0" fontId="72" fillId="0" borderId="15" xfId="45" applyFont="1" applyBorder="1" applyAlignment="1" applyProtection="1">
      <alignment horizontal="left" vertical="center"/>
    </xf>
    <xf numFmtId="0" fontId="72" fillId="0" borderId="17" xfId="45" applyFont="1" applyBorder="1" applyAlignment="1" applyProtection="1">
      <alignment horizontal="left" vertical="center"/>
    </xf>
    <xf numFmtId="0" fontId="72" fillId="0" borderId="18" xfId="45" applyFont="1" applyBorder="1" applyAlignment="1" applyProtection="1">
      <alignment horizontal="left" vertical="center"/>
    </xf>
    <xf numFmtId="0" fontId="72" fillId="0" borderId="0" xfId="45" applyFont="1" applyAlignment="1" applyProtection="1">
      <alignment horizontal="left" textRotation="90"/>
    </xf>
    <xf numFmtId="0" fontId="0" fillId="42" borderId="12" xfId="0" applyFill="1" applyBorder="1" applyAlignment="1">
      <alignment horizontal="left"/>
    </xf>
    <xf numFmtId="0" fontId="0" fillId="42" borderId="22" xfId="0" applyFill="1" applyBorder="1" applyAlignment="1">
      <alignment horizontal="left"/>
    </xf>
    <xf numFmtId="0" fontId="0" fillId="42" borderId="18" xfId="0" applyFill="1" applyBorder="1" applyAlignment="1">
      <alignment horizontal="left"/>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xr:uid="{00000000-0005-0000-0000-000027000000}"/>
    <cellStyle name="Normal 3" xfId="45" xr:uid="{ACE6DB23-F9C8-40E4-A4B5-87D701B52514}"/>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195">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font>
        <color rgb="FF9C0006"/>
      </font>
      <fill>
        <patternFill>
          <bgColor rgb="FFFFC7CE"/>
        </patternFill>
      </fill>
    </dxf>
    <dxf>
      <font>
        <color rgb="FF9C0006"/>
      </font>
      <fill>
        <patternFill>
          <bgColor rgb="FFFFC7CE"/>
        </patternFill>
      </fill>
    </dxf>
    <dxf>
      <border>
        <bottom/>
        <vertical/>
        <horizontal/>
      </border>
    </dxf>
    <dxf>
      <font>
        <color theme="0"/>
      </font>
    </dxf>
    <dxf>
      <font>
        <color theme="0"/>
      </font>
    </dxf>
    <dxf>
      <border>
        <bottom/>
        <vertical/>
        <horizontal/>
      </border>
    </dxf>
    <dxf>
      <font>
        <color rgb="FF9C0006"/>
      </font>
      <fill>
        <patternFill>
          <bgColor rgb="FFFFC7CE"/>
        </patternFill>
      </fill>
    </dxf>
    <dxf>
      <font>
        <color rgb="FF9C0006"/>
      </font>
      <fill>
        <patternFill>
          <bgColor rgb="FFFFC7CE"/>
        </patternFill>
      </fill>
    </dxf>
    <dxf>
      <font>
        <color theme="0"/>
      </font>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C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theme="1"/>
        <name val="Cambria"/>
        <scheme val="none"/>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ont>
        <b/>
        <i val="0"/>
        <color auto="1"/>
      </font>
      <fill>
        <patternFill>
          <bgColor rgb="FFFFE8B9"/>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6" tint="0.59996337778862885"/>
        </patternFill>
      </fill>
    </dxf>
    <dxf>
      <fill>
        <patternFill>
          <bgColor theme="4" tint="0.7999816888943144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mruColors>
      <color rgb="FFFFE8B9"/>
      <color rgb="FFFCE8B9"/>
      <color rgb="FFFFCC66"/>
      <color rgb="FFFFF1D5"/>
      <color rgb="FFFFE9BD"/>
      <color rgb="FFFFFFCC"/>
      <color rgb="FFFFCC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3" Type="http://schemas.openxmlformats.org/officeDocument/2006/relationships/image" Target="../media/image33.png"/><Relationship Id="rId7" Type="http://schemas.openxmlformats.org/officeDocument/2006/relationships/image" Target="../media/image37.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jpg"/><Relationship Id="rId7" Type="http://schemas.openxmlformats.org/officeDocument/2006/relationships/image" Target="../media/image45.png"/><Relationship Id="rId12" Type="http://schemas.openxmlformats.org/officeDocument/2006/relationships/image" Target="../media/image50.jpeg"/><Relationship Id="rId2" Type="http://schemas.openxmlformats.org/officeDocument/2006/relationships/image" Target="../media/image40.jpg"/><Relationship Id="rId1" Type="http://schemas.openxmlformats.org/officeDocument/2006/relationships/image" Target="../media/image39.jpg"/><Relationship Id="rId6" Type="http://schemas.openxmlformats.org/officeDocument/2006/relationships/image" Target="../media/image44.png"/><Relationship Id="rId11" Type="http://schemas.openxmlformats.org/officeDocument/2006/relationships/image" Target="../media/image49.jpeg"/><Relationship Id="rId5" Type="http://schemas.openxmlformats.org/officeDocument/2006/relationships/image" Target="../media/image43.png"/><Relationship Id="rId10" Type="http://schemas.openxmlformats.org/officeDocument/2006/relationships/image" Target="../media/image48.png"/><Relationship Id="rId4" Type="http://schemas.openxmlformats.org/officeDocument/2006/relationships/image" Target="../media/image42.jpeg"/><Relationship Id="rId9" Type="http://schemas.openxmlformats.org/officeDocument/2006/relationships/image" Target="../media/image47.pn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2.jpg"/></Relationships>
</file>

<file path=xl/drawings/_rels/drawing6.xml.rels><?xml version="1.0" encoding="UTF-8" standalone="yes"?>
<Relationships xmlns="http://schemas.openxmlformats.org/package/2006/relationships"><Relationship Id="rId8" Type="http://schemas.openxmlformats.org/officeDocument/2006/relationships/image" Target="../media/image60.png"/><Relationship Id="rId13" Type="http://schemas.openxmlformats.org/officeDocument/2006/relationships/image" Target="../media/image65.png"/><Relationship Id="rId3" Type="http://schemas.openxmlformats.org/officeDocument/2006/relationships/image" Target="../media/image55.png"/><Relationship Id="rId7" Type="http://schemas.openxmlformats.org/officeDocument/2006/relationships/image" Target="../media/image59.png"/><Relationship Id="rId12" Type="http://schemas.openxmlformats.org/officeDocument/2006/relationships/image" Target="../media/image64.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8.png"/><Relationship Id="rId11" Type="http://schemas.openxmlformats.org/officeDocument/2006/relationships/image" Target="../media/image63.png"/><Relationship Id="rId5" Type="http://schemas.openxmlformats.org/officeDocument/2006/relationships/image" Target="../media/image57.png"/><Relationship Id="rId10" Type="http://schemas.openxmlformats.org/officeDocument/2006/relationships/image" Target="../media/image62.png"/><Relationship Id="rId4" Type="http://schemas.openxmlformats.org/officeDocument/2006/relationships/image" Target="../media/image56.png"/><Relationship Id="rId9" Type="http://schemas.openxmlformats.org/officeDocument/2006/relationships/image" Target="../media/image61.png"/></Relationships>
</file>

<file path=xl/drawings/_rels/drawing7.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8.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_rels/drawing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3" Type="http://schemas.openxmlformats.org/officeDocument/2006/relationships/image" Target="../media/image66.png"/><Relationship Id="rId7" Type="http://schemas.openxmlformats.org/officeDocument/2006/relationships/image" Target="../media/image58.png"/><Relationship Id="rId12" Type="http://schemas.openxmlformats.org/officeDocument/2006/relationships/image" Target="../media/image71.png"/><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7.png"/><Relationship Id="rId11" Type="http://schemas.openxmlformats.org/officeDocument/2006/relationships/image" Target="../media/image70.png"/><Relationship Id="rId5" Type="http://schemas.openxmlformats.org/officeDocument/2006/relationships/image" Target="../media/image56.png"/><Relationship Id="rId10" Type="http://schemas.openxmlformats.org/officeDocument/2006/relationships/image" Target="../media/image69.png"/><Relationship Id="rId4" Type="http://schemas.openxmlformats.org/officeDocument/2006/relationships/image" Target="../media/image67.png"/><Relationship Id="rId9" Type="http://schemas.openxmlformats.org/officeDocument/2006/relationships/image" Target="../media/image68.png"/><Relationship Id="rId14"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498</xdr:row>
      <xdr:rowOff>9525</xdr:rowOff>
    </xdr:from>
    <xdr:to>
      <xdr:col>1</xdr:col>
      <xdr:colOff>135255</xdr:colOff>
      <xdr:row>504</xdr:row>
      <xdr:rowOff>97155</xdr:rowOff>
    </xdr:to>
    <xdr:pic>
      <xdr:nvPicPr>
        <xdr:cNvPr id="5" name="Picture 4">
          <a:extLst>
            <a:ext uri="{FF2B5EF4-FFF2-40B4-BE49-F238E27FC236}">
              <a16:creationId xmlns:a16="http://schemas.microsoft.com/office/drawing/2014/main" id="{FD6C733D-92C6-4DAA-AFFD-D0CF062727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78857475"/>
          <a:ext cx="1097280" cy="1097280"/>
        </a:xfrm>
        <a:prstGeom prst="rect">
          <a:avLst/>
        </a:prstGeom>
      </xdr:spPr>
    </xdr:pic>
    <xdr:clientData/>
  </xdr:twoCellAnchor>
  <xdr:twoCellAnchor editAs="oneCell">
    <xdr:from>
      <xdr:col>0</xdr:col>
      <xdr:colOff>0</xdr:colOff>
      <xdr:row>505</xdr:row>
      <xdr:rowOff>26175</xdr:rowOff>
    </xdr:from>
    <xdr:to>
      <xdr:col>1</xdr:col>
      <xdr:colOff>135255</xdr:colOff>
      <xdr:row>511</xdr:row>
      <xdr:rowOff>113805</xdr:rowOff>
    </xdr:to>
    <xdr:pic>
      <xdr:nvPicPr>
        <xdr:cNvPr id="7" name="Picture 6">
          <a:extLst>
            <a:ext uri="{FF2B5EF4-FFF2-40B4-BE49-F238E27FC236}">
              <a16:creationId xmlns:a16="http://schemas.microsoft.com/office/drawing/2014/main" id="{6395B250-7CFA-4E0D-B388-2C2EDB10C2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0055225"/>
          <a:ext cx="1097280" cy="1097280"/>
        </a:xfrm>
        <a:prstGeom prst="rect">
          <a:avLst/>
        </a:prstGeom>
      </xdr:spPr>
    </xdr:pic>
    <xdr:clientData/>
  </xdr:twoCellAnchor>
  <xdr:twoCellAnchor editAs="oneCell">
    <xdr:from>
      <xdr:col>0</xdr:col>
      <xdr:colOff>0</xdr:colOff>
      <xdr:row>512</xdr:row>
      <xdr:rowOff>33300</xdr:rowOff>
    </xdr:from>
    <xdr:to>
      <xdr:col>1</xdr:col>
      <xdr:colOff>135255</xdr:colOff>
      <xdr:row>518</xdr:row>
      <xdr:rowOff>120930</xdr:rowOff>
    </xdr:to>
    <xdr:pic>
      <xdr:nvPicPr>
        <xdr:cNvPr id="9" name="Picture 8">
          <a:extLst>
            <a:ext uri="{FF2B5EF4-FFF2-40B4-BE49-F238E27FC236}">
              <a16:creationId xmlns:a16="http://schemas.microsoft.com/office/drawing/2014/main" id="{9DEC5B0D-2931-4EFF-8B44-BEE6764CEE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81243450"/>
          <a:ext cx="1097280" cy="1097280"/>
        </a:xfrm>
        <a:prstGeom prst="rect">
          <a:avLst/>
        </a:prstGeom>
      </xdr:spPr>
    </xdr:pic>
    <xdr:clientData/>
  </xdr:twoCellAnchor>
  <xdr:twoCellAnchor editAs="oneCell">
    <xdr:from>
      <xdr:col>0</xdr:col>
      <xdr:colOff>0</xdr:colOff>
      <xdr:row>520</xdr:row>
      <xdr:rowOff>21375</xdr:rowOff>
    </xdr:from>
    <xdr:to>
      <xdr:col>1</xdr:col>
      <xdr:colOff>135255</xdr:colOff>
      <xdr:row>526</xdr:row>
      <xdr:rowOff>109005</xdr:rowOff>
    </xdr:to>
    <xdr:pic>
      <xdr:nvPicPr>
        <xdr:cNvPr id="11" name="Picture 10">
          <a:extLst>
            <a:ext uri="{FF2B5EF4-FFF2-40B4-BE49-F238E27FC236}">
              <a16:creationId xmlns:a16="http://schemas.microsoft.com/office/drawing/2014/main" id="{6D7BEDD2-FDE5-4154-B8D8-487AEE5245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82641225"/>
          <a:ext cx="1097280" cy="1097280"/>
        </a:xfrm>
        <a:prstGeom prst="rect">
          <a:avLst/>
        </a:prstGeom>
      </xdr:spPr>
    </xdr:pic>
    <xdr:clientData/>
  </xdr:twoCellAnchor>
  <xdr:twoCellAnchor editAs="oneCell">
    <xdr:from>
      <xdr:col>0</xdr:col>
      <xdr:colOff>0</xdr:colOff>
      <xdr:row>527</xdr:row>
      <xdr:rowOff>18975</xdr:rowOff>
    </xdr:from>
    <xdr:to>
      <xdr:col>1</xdr:col>
      <xdr:colOff>135255</xdr:colOff>
      <xdr:row>533</xdr:row>
      <xdr:rowOff>106605</xdr:rowOff>
    </xdr:to>
    <xdr:pic>
      <xdr:nvPicPr>
        <xdr:cNvPr id="13" name="Picture 12">
          <a:extLst>
            <a:ext uri="{FF2B5EF4-FFF2-40B4-BE49-F238E27FC236}">
              <a16:creationId xmlns:a16="http://schemas.microsoft.com/office/drawing/2014/main" id="{BC0E9D26-A38E-4E40-85E8-075A9CF840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83819925"/>
          <a:ext cx="1097280" cy="1097280"/>
        </a:xfrm>
        <a:prstGeom prst="rect">
          <a:avLst/>
        </a:prstGeom>
      </xdr:spPr>
    </xdr:pic>
    <xdr:clientData/>
  </xdr:twoCellAnchor>
  <xdr:twoCellAnchor editAs="oneCell">
    <xdr:from>
      <xdr:col>0</xdr:col>
      <xdr:colOff>0</xdr:colOff>
      <xdr:row>534</xdr:row>
      <xdr:rowOff>16575</xdr:rowOff>
    </xdr:from>
    <xdr:to>
      <xdr:col>1</xdr:col>
      <xdr:colOff>135255</xdr:colOff>
      <xdr:row>540</xdr:row>
      <xdr:rowOff>104205</xdr:rowOff>
    </xdr:to>
    <xdr:pic>
      <xdr:nvPicPr>
        <xdr:cNvPr id="46" name="Picture 45">
          <a:extLst>
            <a:ext uri="{FF2B5EF4-FFF2-40B4-BE49-F238E27FC236}">
              <a16:creationId xmlns:a16="http://schemas.microsoft.com/office/drawing/2014/main" id="{C89BD571-5271-4BF4-AC6B-56B673160A1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4998625"/>
          <a:ext cx="1097280" cy="1097280"/>
        </a:xfrm>
        <a:prstGeom prst="rect">
          <a:avLst/>
        </a:prstGeom>
      </xdr:spPr>
    </xdr:pic>
    <xdr:clientData/>
  </xdr:twoCellAnchor>
  <xdr:twoCellAnchor editAs="oneCell">
    <xdr:from>
      <xdr:col>0</xdr:col>
      <xdr:colOff>80848</xdr:colOff>
      <xdr:row>212</xdr:row>
      <xdr:rowOff>14174</xdr:rowOff>
    </xdr:from>
    <xdr:to>
      <xdr:col>1</xdr:col>
      <xdr:colOff>37033</xdr:colOff>
      <xdr:row>217</xdr:row>
      <xdr:rowOff>118949</xdr:rowOff>
    </xdr:to>
    <xdr:pic>
      <xdr:nvPicPr>
        <xdr:cNvPr id="48" name="Picture 47">
          <a:extLst>
            <a:ext uri="{FF2B5EF4-FFF2-40B4-BE49-F238E27FC236}">
              <a16:creationId xmlns:a16="http://schemas.microsoft.com/office/drawing/2014/main" id="{43575CC6-E473-4046-BDEE-94F743DD38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848" y="33427874"/>
          <a:ext cx="918210" cy="914400"/>
        </a:xfrm>
        <a:prstGeom prst="rect">
          <a:avLst/>
        </a:prstGeom>
      </xdr:spPr>
    </xdr:pic>
    <xdr:clientData/>
  </xdr:twoCellAnchor>
  <xdr:twoCellAnchor editAs="oneCell">
    <xdr:from>
      <xdr:col>0</xdr:col>
      <xdr:colOff>78449</xdr:colOff>
      <xdr:row>235</xdr:row>
      <xdr:rowOff>21299</xdr:rowOff>
    </xdr:from>
    <xdr:to>
      <xdr:col>1</xdr:col>
      <xdr:colOff>30824</xdr:colOff>
      <xdr:row>240</xdr:row>
      <xdr:rowOff>126074</xdr:rowOff>
    </xdr:to>
    <xdr:pic>
      <xdr:nvPicPr>
        <xdr:cNvPr id="50" name="Picture 49">
          <a:extLst>
            <a:ext uri="{FF2B5EF4-FFF2-40B4-BE49-F238E27FC236}">
              <a16:creationId xmlns:a16="http://schemas.microsoft.com/office/drawing/2014/main" id="{79841571-5974-4B4D-99C6-36E160F805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449" y="37054499"/>
          <a:ext cx="914400" cy="914400"/>
        </a:xfrm>
        <a:prstGeom prst="rect">
          <a:avLst/>
        </a:prstGeom>
      </xdr:spPr>
    </xdr:pic>
    <xdr:clientData/>
  </xdr:twoCellAnchor>
  <xdr:twoCellAnchor editAs="oneCell">
    <xdr:from>
      <xdr:col>0</xdr:col>
      <xdr:colOff>57150</xdr:colOff>
      <xdr:row>281</xdr:row>
      <xdr:rowOff>18899</xdr:rowOff>
    </xdr:from>
    <xdr:to>
      <xdr:col>1</xdr:col>
      <xdr:colOff>9525</xdr:colOff>
      <xdr:row>286</xdr:row>
      <xdr:rowOff>123674</xdr:rowOff>
    </xdr:to>
    <xdr:pic>
      <xdr:nvPicPr>
        <xdr:cNvPr id="52" name="Picture 51">
          <a:extLst>
            <a:ext uri="{FF2B5EF4-FFF2-40B4-BE49-F238E27FC236}">
              <a16:creationId xmlns:a16="http://schemas.microsoft.com/office/drawing/2014/main" id="{719BEA4E-B436-45BB-8074-BD46F826F7D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150" y="44291099"/>
          <a:ext cx="914400" cy="914400"/>
        </a:xfrm>
        <a:prstGeom prst="rect">
          <a:avLst/>
        </a:prstGeom>
      </xdr:spPr>
    </xdr:pic>
    <xdr:clientData/>
  </xdr:twoCellAnchor>
  <xdr:twoCellAnchor editAs="oneCell">
    <xdr:from>
      <xdr:col>0</xdr:col>
      <xdr:colOff>66675</xdr:colOff>
      <xdr:row>339</xdr:row>
      <xdr:rowOff>16499</xdr:rowOff>
    </xdr:from>
    <xdr:to>
      <xdr:col>1</xdr:col>
      <xdr:colOff>19050</xdr:colOff>
      <xdr:row>344</xdr:row>
      <xdr:rowOff>121274</xdr:rowOff>
    </xdr:to>
    <xdr:pic>
      <xdr:nvPicPr>
        <xdr:cNvPr id="54" name="Picture 53">
          <a:extLst>
            <a:ext uri="{FF2B5EF4-FFF2-40B4-BE49-F238E27FC236}">
              <a16:creationId xmlns:a16="http://schemas.microsoft.com/office/drawing/2014/main" id="{134D5DC0-4D0E-4954-8412-5C62CEE2F01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675" y="53518424"/>
          <a:ext cx="914400" cy="914400"/>
        </a:xfrm>
        <a:prstGeom prst="rect">
          <a:avLst/>
        </a:prstGeom>
      </xdr:spPr>
    </xdr:pic>
    <xdr:clientData/>
  </xdr:twoCellAnchor>
  <xdr:twoCellAnchor editAs="oneCell">
    <xdr:from>
      <xdr:col>0</xdr:col>
      <xdr:colOff>85725</xdr:colOff>
      <xdr:row>28</xdr:row>
      <xdr:rowOff>33149</xdr:rowOff>
    </xdr:from>
    <xdr:to>
      <xdr:col>1</xdr:col>
      <xdr:colOff>38100</xdr:colOff>
      <xdr:row>33</xdr:row>
      <xdr:rowOff>137924</xdr:rowOff>
    </xdr:to>
    <xdr:pic>
      <xdr:nvPicPr>
        <xdr:cNvPr id="56" name="Picture 55">
          <a:extLst>
            <a:ext uri="{FF2B5EF4-FFF2-40B4-BE49-F238E27FC236}">
              <a16:creationId xmlns:a16="http://schemas.microsoft.com/office/drawing/2014/main" id="{820EB822-B235-4AA0-9A8E-239DD53B99E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4490849"/>
          <a:ext cx="914400" cy="914400"/>
        </a:xfrm>
        <a:prstGeom prst="rect">
          <a:avLst/>
        </a:prstGeom>
      </xdr:spPr>
    </xdr:pic>
    <xdr:clientData/>
  </xdr:twoCellAnchor>
  <xdr:twoCellAnchor editAs="oneCell">
    <xdr:from>
      <xdr:col>0</xdr:col>
      <xdr:colOff>85725</xdr:colOff>
      <xdr:row>51</xdr:row>
      <xdr:rowOff>21224</xdr:rowOff>
    </xdr:from>
    <xdr:to>
      <xdr:col>1</xdr:col>
      <xdr:colOff>38100</xdr:colOff>
      <xdr:row>56</xdr:row>
      <xdr:rowOff>125999</xdr:rowOff>
    </xdr:to>
    <xdr:pic>
      <xdr:nvPicPr>
        <xdr:cNvPr id="58" name="Picture 57">
          <a:extLst>
            <a:ext uri="{FF2B5EF4-FFF2-40B4-BE49-F238E27FC236}">
              <a16:creationId xmlns:a16="http://schemas.microsoft.com/office/drawing/2014/main" id="{34AF10F9-C224-4341-A5D1-1079F3F99B2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5725" y="8098424"/>
          <a:ext cx="914400" cy="914400"/>
        </a:xfrm>
        <a:prstGeom prst="rect">
          <a:avLst/>
        </a:prstGeom>
      </xdr:spPr>
    </xdr:pic>
    <xdr:clientData/>
  </xdr:twoCellAnchor>
  <xdr:twoCellAnchor editAs="oneCell">
    <xdr:from>
      <xdr:col>0</xdr:col>
      <xdr:colOff>85499</xdr:colOff>
      <xdr:row>97</xdr:row>
      <xdr:rowOff>37874</xdr:rowOff>
    </xdr:from>
    <xdr:to>
      <xdr:col>1</xdr:col>
      <xdr:colOff>37874</xdr:colOff>
      <xdr:row>102</xdr:row>
      <xdr:rowOff>142649</xdr:rowOff>
    </xdr:to>
    <xdr:pic>
      <xdr:nvPicPr>
        <xdr:cNvPr id="60" name="Picture 59">
          <a:extLst>
            <a:ext uri="{FF2B5EF4-FFF2-40B4-BE49-F238E27FC236}">
              <a16:creationId xmlns:a16="http://schemas.microsoft.com/office/drawing/2014/main" id="{7AED4D5C-0553-4428-B782-EA0015E7914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5499" y="15354074"/>
          <a:ext cx="914400" cy="914400"/>
        </a:xfrm>
        <a:prstGeom prst="rect">
          <a:avLst/>
        </a:prstGeom>
      </xdr:spPr>
    </xdr:pic>
    <xdr:clientData/>
  </xdr:twoCellAnchor>
  <xdr:twoCellAnchor editAs="oneCell">
    <xdr:from>
      <xdr:col>0</xdr:col>
      <xdr:colOff>83098</xdr:colOff>
      <xdr:row>120</xdr:row>
      <xdr:rowOff>25950</xdr:rowOff>
    </xdr:from>
    <xdr:to>
      <xdr:col>1</xdr:col>
      <xdr:colOff>27915</xdr:colOff>
      <xdr:row>125</xdr:row>
      <xdr:rowOff>130725</xdr:rowOff>
    </xdr:to>
    <xdr:pic>
      <xdr:nvPicPr>
        <xdr:cNvPr id="62" name="Picture 61">
          <a:extLst>
            <a:ext uri="{FF2B5EF4-FFF2-40B4-BE49-F238E27FC236}">
              <a16:creationId xmlns:a16="http://schemas.microsoft.com/office/drawing/2014/main" id="{06306C22-5B23-4863-B6BD-BD224A2300B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098" y="18961650"/>
          <a:ext cx="906842" cy="914400"/>
        </a:xfrm>
        <a:prstGeom prst="rect">
          <a:avLst/>
        </a:prstGeom>
      </xdr:spPr>
    </xdr:pic>
    <xdr:clientData/>
  </xdr:twoCellAnchor>
  <xdr:twoCellAnchor editAs="oneCell">
    <xdr:from>
      <xdr:col>0</xdr:col>
      <xdr:colOff>71174</xdr:colOff>
      <xdr:row>166</xdr:row>
      <xdr:rowOff>23549</xdr:rowOff>
    </xdr:from>
    <xdr:to>
      <xdr:col>1</xdr:col>
      <xdr:colOff>23549</xdr:colOff>
      <xdr:row>171</xdr:row>
      <xdr:rowOff>128324</xdr:rowOff>
    </xdr:to>
    <xdr:pic>
      <xdr:nvPicPr>
        <xdr:cNvPr id="64" name="Picture 63">
          <a:extLst>
            <a:ext uri="{FF2B5EF4-FFF2-40B4-BE49-F238E27FC236}">
              <a16:creationId xmlns:a16="http://schemas.microsoft.com/office/drawing/2014/main" id="{B138ADC3-983C-4F32-9C65-6D1410C3852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1174" y="26198249"/>
          <a:ext cx="914400" cy="914400"/>
        </a:xfrm>
        <a:prstGeom prst="rect">
          <a:avLst/>
        </a:prstGeom>
      </xdr:spPr>
    </xdr:pic>
    <xdr:clientData/>
  </xdr:twoCellAnchor>
  <xdr:twoCellAnchor editAs="oneCell">
    <xdr:from>
      <xdr:col>0</xdr:col>
      <xdr:colOff>78299</xdr:colOff>
      <xdr:row>189</xdr:row>
      <xdr:rowOff>30674</xdr:rowOff>
    </xdr:from>
    <xdr:to>
      <xdr:col>1</xdr:col>
      <xdr:colOff>30674</xdr:colOff>
      <xdr:row>194</xdr:row>
      <xdr:rowOff>135449</xdr:rowOff>
    </xdr:to>
    <xdr:pic>
      <xdr:nvPicPr>
        <xdr:cNvPr id="66" name="Picture 65">
          <a:extLst>
            <a:ext uri="{FF2B5EF4-FFF2-40B4-BE49-F238E27FC236}">
              <a16:creationId xmlns:a16="http://schemas.microsoft.com/office/drawing/2014/main" id="{323DBA3B-BFE3-40B0-A223-9DD763691CE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8299" y="29824874"/>
          <a:ext cx="914400" cy="914400"/>
        </a:xfrm>
        <a:prstGeom prst="rect">
          <a:avLst/>
        </a:prstGeom>
      </xdr:spPr>
    </xdr:pic>
    <xdr:clientData/>
  </xdr:twoCellAnchor>
  <xdr:twoCellAnchor editAs="oneCell">
    <xdr:from>
      <xdr:col>0</xdr:col>
      <xdr:colOff>85424</xdr:colOff>
      <xdr:row>293</xdr:row>
      <xdr:rowOff>18749</xdr:rowOff>
    </xdr:from>
    <xdr:to>
      <xdr:col>1</xdr:col>
      <xdr:colOff>37799</xdr:colOff>
      <xdr:row>298</xdr:row>
      <xdr:rowOff>123524</xdr:rowOff>
    </xdr:to>
    <xdr:pic>
      <xdr:nvPicPr>
        <xdr:cNvPr id="68" name="Picture 67">
          <a:extLst>
            <a:ext uri="{FF2B5EF4-FFF2-40B4-BE49-F238E27FC236}">
              <a16:creationId xmlns:a16="http://schemas.microsoft.com/office/drawing/2014/main" id="{F76B54C5-280C-43D0-B2DD-525CC497A6D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5424" y="46281674"/>
          <a:ext cx="914400" cy="914400"/>
        </a:xfrm>
        <a:prstGeom prst="rect">
          <a:avLst/>
        </a:prstGeom>
      </xdr:spPr>
    </xdr:pic>
    <xdr:clientData/>
  </xdr:twoCellAnchor>
  <xdr:twoCellAnchor editAs="oneCell">
    <xdr:from>
      <xdr:col>0</xdr:col>
      <xdr:colOff>73499</xdr:colOff>
      <xdr:row>316</xdr:row>
      <xdr:rowOff>6824</xdr:rowOff>
    </xdr:from>
    <xdr:to>
      <xdr:col>1</xdr:col>
      <xdr:colOff>25874</xdr:colOff>
      <xdr:row>321</xdr:row>
      <xdr:rowOff>111599</xdr:rowOff>
    </xdr:to>
    <xdr:pic>
      <xdr:nvPicPr>
        <xdr:cNvPr id="70" name="Picture 69">
          <a:extLst>
            <a:ext uri="{FF2B5EF4-FFF2-40B4-BE49-F238E27FC236}">
              <a16:creationId xmlns:a16="http://schemas.microsoft.com/office/drawing/2014/main" id="{1172EDEB-22A1-4361-93C4-C85538A34C89}"/>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3499" y="49889249"/>
          <a:ext cx="914400" cy="914400"/>
        </a:xfrm>
        <a:prstGeom prst="rect">
          <a:avLst/>
        </a:prstGeom>
      </xdr:spPr>
    </xdr:pic>
    <xdr:clientData/>
  </xdr:twoCellAnchor>
  <xdr:twoCellAnchor editAs="oneCell">
    <xdr:from>
      <xdr:col>0</xdr:col>
      <xdr:colOff>85725</xdr:colOff>
      <xdr:row>465</xdr:row>
      <xdr:rowOff>147299</xdr:rowOff>
    </xdr:from>
    <xdr:to>
      <xdr:col>1</xdr:col>
      <xdr:colOff>38100</xdr:colOff>
      <xdr:row>471</xdr:row>
      <xdr:rowOff>52049</xdr:rowOff>
    </xdr:to>
    <xdr:pic>
      <xdr:nvPicPr>
        <xdr:cNvPr id="72" name="Picture 71">
          <a:extLst>
            <a:ext uri="{FF2B5EF4-FFF2-40B4-BE49-F238E27FC236}">
              <a16:creationId xmlns:a16="http://schemas.microsoft.com/office/drawing/2014/main" id="{6D6BC227-7ED6-43B4-9D82-B4FBD87E723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5725" y="73546949"/>
          <a:ext cx="914400" cy="914400"/>
        </a:xfrm>
        <a:prstGeom prst="rect">
          <a:avLst/>
        </a:prstGeom>
      </xdr:spPr>
    </xdr:pic>
    <xdr:clientData/>
  </xdr:twoCellAnchor>
  <xdr:twoCellAnchor editAs="oneCell">
    <xdr:from>
      <xdr:col>0</xdr:col>
      <xdr:colOff>0</xdr:colOff>
      <xdr:row>542</xdr:row>
      <xdr:rowOff>18675</xdr:rowOff>
    </xdr:from>
    <xdr:to>
      <xdr:col>1</xdr:col>
      <xdr:colOff>135255</xdr:colOff>
      <xdr:row>548</xdr:row>
      <xdr:rowOff>106305</xdr:rowOff>
    </xdr:to>
    <xdr:pic>
      <xdr:nvPicPr>
        <xdr:cNvPr id="76" name="Picture 75">
          <a:extLst>
            <a:ext uri="{FF2B5EF4-FFF2-40B4-BE49-F238E27FC236}">
              <a16:creationId xmlns:a16="http://schemas.microsoft.com/office/drawing/2014/main" id="{5A3C9C34-C161-45F3-9979-70EF5993EAA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86410425"/>
          <a:ext cx="1097280" cy="1097280"/>
        </a:xfrm>
        <a:prstGeom prst="rect">
          <a:avLst/>
        </a:prstGeom>
      </xdr:spPr>
    </xdr:pic>
    <xdr:clientData/>
  </xdr:twoCellAnchor>
  <xdr:twoCellAnchor editAs="oneCell">
    <xdr:from>
      <xdr:col>0</xdr:col>
      <xdr:colOff>0</xdr:colOff>
      <xdr:row>549</xdr:row>
      <xdr:rowOff>25800</xdr:rowOff>
    </xdr:from>
    <xdr:to>
      <xdr:col>1</xdr:col>
      <xdr:colOff>135255</xdr:colOff>
      <xdr:row>555</xdr:row>
      <xdr:rowOff>113430</xdr:rowOff>
    </xdr:to>
    <xdr:pic>
      <xdr:nvPicPr>
        <xdr:cNvPr id="78" name="Picture 77">
          <a:extLst>
            <a:ext uri="{FF2B5EF4-FFF2-40B4-BE49-F238E27FC236}">
              <a16:creationId xmlns:a16="http://schemas.microsoft.com/office/drawing/2014/main" id="{ADBA4FE1-6EEA-43E7-94CE-3DB87E99060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87598650"/>
          <a:ext cx="1097280" cy="1097280"/>
        </a:xfrm>
        <a:prstGeom prst="rect">
          <a:avLst/>
        </a:prstGeom>
      </xdr:spPr>
    </xdr:pic>
    <xdr:clientData/>
  </xdr:twoCellAnchor>
  <xdr:twoCellAnchor editAs="oneCell">
    <xdr:from>
      <xdr:col>0</xdr:col>
      <xdr:colOff>0</xdr:colOff>
      <xdr:row>556</xdr:row>
      <xdr:rowOff>23400</xdr:rowOff>
    </xdr:from>
    <xdr:to>
      <xdr:col>1</xdr:col>
      <xdr:colOff>135255</xdr:colOff>
      <xdr:row>562</xdr:row>
      <xdr:rowOff>111030</xdr:rowOff>
    </xdr:to>
    <xdr:pic>
      <xdr:nvPicPr>
        <xdr:cNvPr id="80" name="Picture 79">
          <a:extLst>
            <a:ext uri="{FF2B5EF4-FFF2-40B4-BE49-F238E27FC236}">
              <a16:creationId xmlns:a16="http://schemas.microsoft.com/office/drawing/2014/main" id="{3888A358-347B-4929-B8F2-7A246D2881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88777350"/>
          <a:ext cx="1097280" cy="1097280"/>
        </a:xfrm>
        <a:prstGeom prst="rect">
          <a:avLst/>
        </a:prstGeom>
      </xdr:spPr>
    </xdr:pic>
    <xdr:clientData/>
  </xdr:twoCellAnchor>
  <xdr:twoCellAnchor editAs="oneCell">
    <xdr:from>
      <xdr:col>0</xdr:col>
      <xdr:colOff>87674</xdr:colOff>
      <xdr:row>5</xdr:row>
      <xdr:rowOff>20999</xdr:rowOff>
    </xdr:from>
    <xdr:to>
      <xdr:col>1</xdr:col>
      <xdr:colOff>40049</xdr:colOff>
      <xdr:row>10</xdr:row>
      <xdr:rowOff>125774</xdr:rowOff>
    </xdr:to>
    <xdr:pic>
      <xdr:nvPicPr>
        <xdr:cNvPr id="82" name="Picture 81">
          <a:extLst>
            <a:ext uri="{FF2B5EF4-FFF2-40B4-BE49-F238E27FC236}">
              <a16:creationId xmlns:a16="http://schemas.microsoft.com/office/drawing/2014/main" id="{BED59859-5412-4416-B3E7-18E465EE7ED3}"/>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7674" y="859199"/>
          <a:ext cx="914400" cy="914400"/>
        </a:xfrm>
        <a:prstGeom prst="rect">
          <a:avLst/>
        </a:prstGeom>
      </xdr:spPr>
    </xdr:pic>
    <xdr:clientData/>
  </xdr:twoCellAnchor>
  <xdr:twoCellAnchor editAs="oneCell">
    <xdr:from>
      <xdr:col>0</xdr:col>
      <xdr:colOff>85274</xdr:colOff>
      <xdr:row>374</xdr:row>
      <xdr:rowOff>9075</xdr:rowOff>
    </xdr:from>
    <xdr:to>
      <xdr:col>1</xdr:col>
      <xdr:colOff>33869</xdr:colOff>
      <xdr:row>379</xdr:row>
      <xdr:rowOff>113850</xdr:rowOff>
    </xdr:to>
    <xdr:pic>
      <xdr:nvPicPr>
        <xdr:cNvPr id="84" name="Picture 83">
          <a:extLst>
            <a:ext uri="{FF2B5EF4-FFF2-40B4-BE49-F238E27FC236}">
              <a16:creationId xmlns:a16="http://schemas.microsoft.com/office/drawing/2014/main" id="{634BBB46-09EA-484E-A657-35816BF6C31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274" y="59121225"/>
          <a:ext cx="910620" cy="914400"/>
        </a:xfrm>
        <a:prstGeom prst="rect">
          <a:avLst/>
        </a:prstGeom>
      </xdr:spPr>
    </xdr:pic>
    <xdr:clientData/>
  </xdr:twoCellAnchor>
  <xdr:twoCellAnchor editAs="oneCell">
    <xdr:from>
      <xdr:col>0</xdr:col>
      <xdr:colOff>0</xdr:colOff>
      <xdr:row>74</xdr:row>
      <xdr:rowOff>0</xdr:rowOff>
    </xdr:from>
    <xdr:to>
      <xdr:col>2</xdr:col>
      <xdr:colOff>18288</xdr:colOff>
      <xdr:row>81</xdr:row>
      <xdr:rowOff>27813</xdr:rowOff>
    </xdr:to>
    <xdr:pic>
      <xdr:nvPicPr>
        <xdr:cNvPr id="88" name="Picture 87">
          <a:extLst>
            <a:ext uri="{FF2B5EF4-FFF2-40B4-BE49-F238E27FC236}">
              <a16:creationId xmlns:a16="http://schemas.microsoft.com/office/drawing/2014/main" id="{6CDC6BE4-C0C3-4B93-B737-4B47DF01A78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11696700"/>
          <a:ext cx="1161288" cy="1161288"/>
        </a:xfrm>
        <a:prstGeom prst="rect">
          <a:avLst/>
        </a:prstGeom>
      </xdr:spPr>
    </xdr:pic>
    <xdr:clientData/>
  </xdr:twoCellAnchor>
  <xdr:twoCellAnchor editAs="oneCell">
    <xdr:from>
      <xdr:col>0</xdr:col>
      <xdr:colOff>0</xdr:colOff>
      <xdr:row>143</xdr:row>
      <xdr:rowOff>19050</xdr:rowOff>
    </xdr:from>
    <xdr:to>
      <xdr:col>2</xdr:col>
      <xdr:colOff>18288</xdr:colOff>
      <xdr:row>150</xdr:row>
      <xdr:rowOff>46863</xdr:rowOff>
    </xdr:to>
    <xdr:pic>
      <xdr:nvPicPr>
        <xdr:cNvPr id="90" name="Picture 89">
          <a:extLst>
            <a:ext uri="{FF2B5EF4-FFF2-40B4-BE49-F238E27FC236}">
              <a16:creationId xmlns:a16="http://schemas.microsoft.com/office/drawing/2014/main" id="{62A77416-E0DD-47E8-9BB4-0D5F5CF9A8D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0" y="22574250"/>
          <a:ext cx="1161288" cy="1161288"/>
        </a:xfrm>
        <a:prstGeom prst="rect">
          <a:avLst/>
        </a:prstGeom>
      </xdr:spPr>
    </xdr:pic>
    <xdr:clientData/>
  </xdr:twoCellAnchor>
  <xdr:twoCellAnchor editAs="oneCell">
    <xdr:from>
      <xdr:col>0</xdr:col>
      <xdr:colOff>0</xdr:colOff>
      <xdr:row>258</xdr:row>
      <xdr:rowOff>0</xdr:rowOff>
    </xdr:from>
    <xdr:to>
      <xdr:col>2</xdr:col>
      <xdr:colOff>18288</xdr:colOff>
      <xdr:row>265</xdr:row>
      <xdr:rowOff>27813</xdr:rowOff>
    </xdr:to>
    <xdr:pic>
      <xdr:nvPicPr>
        <xdr:cNvPr id="92" name="Picture 91">
          <a:extLst>
            <a:ext uri="{FF2B5EF4-FFF2-40B4-BE49-F238E27FC236}">
              <a16:creationId xmlns:a16="http://schemas.microsoft.com/office/drawing/2014/main" id="{C217A627-3BD2-40B8-A0BC-577FEAEBE95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40652700"/>
          <a:ext cx="1161288" cy="1161288"/>
        </a:xfrm>
        <a:prstGeom prst="rect">
          <a:avLst/>
        </a:prstGeom>
      </xdr:spPr>
    </xdr:pic>
    <xdr:clientData/>
  </xdr:twoCellAnchor>
  <xdr:twoCellAnchor editAs="oneCell">
    <xdr:from>
      <xdr:col>0</xdr:col>
      <xdr:colOff>76200</xdr:colOff>
      <xdr:row>351</xdr:row>
      <xdr:rowOff>28574</xdr:rowOff>
    </xdr:from>
    <xdr:to>
      <xdr:col>1</xdr:col>
      <xdr:colOff>28575</xdr:colOff>
      <xdr:row>356</xdr:row>
      <xdr:rowOff>133349</xdr:rowOff>
    </xdr:to>
    <xdr:pic>
      <xdr:nvPicPr>
        <xdr:cNvPr id="94" name="Picture 93">
          <a:extLst>
            <a:ext uri="{FF2B5EF4-FFF2-40B4-BE49-F238E27FC236}">
              <a16:creationId xmlns:a16="http://schemas.microsoft.com/office/drawing/2014/main" id="{E6ECCABA-C444-42D8-9529-4F8EB743D8E2}"/>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76200" y="55521224"/>
          <a:ext cx="914400" cy="914400"/>
        </a:xfrm>
        <a:prstGeom prst="rect">
          <a:avLst/>
        </a:prstGeom>
      </xdr:spPr>
    </xdr:pic>
    <xdr:clientData/>
  </xdr:twoCellAnchor>
  <xdr:twoCellAnchor editAs="oneCell">
    <xdr:from>
      <xdr:col>0</xdr:col>
      <xdr:colOff>0</xdr:colOff>
      <xdr:row>397</xdr:row>
      <xdr:rowOff>19050</xdr:rowOff>
    </xdr:from>
    <xdr:to>
      <xdr:col>2</xdr:col>
      <xdr:colOff>45720</xdr:colOff>
      <xdr:row>404</xdr:row>
      <xdr:rowOff>74295</xdr:rowOff>
    </xdr:to>
    <xdr:pic>
      <xdr:nvPicPr>
        <xdr:cNvPr id="96" name="Picture 95">
          <a:extLst>
            <a:ext uri="{FF2B5EF4-FFF2-40B4-BE49-F238E27FC236}">
              <a16:creationId xmlns:a16="http://schemas.microsoft.com/office/drawing/2014/main" id="{032B6647-4D10-487A-8DA6-3CB20344158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62750700"/>
          <a:ext cx="1188720" cy="1188720"/>
        </a:xfrm>
        <a:prstGeom prst="rect">
          <a:avLst/>
        </a:prstGeom>
      </xdr:spPr>
    </xdr:pic>
    <xdr:clientData/>
  </xdr:twoCellAnchor>
  <xdr:twoCellAnchor editAs="oneCell">
    <xdr:from>
      <xdr:col>0</xdr:col>
      <xdr:colOff>85725</xdr:colOff>
      <xdr:row>419</xdr:row>
      <xdr:rowOff>190499</xdr:rowOff>
    </xdr:from>
    <xdr:to>
      <xdr:col>1</xdr:col>
      <xdr:colOff>38100</xdr:colOff>
      <xdr:row>425</xdr:row>
      <xdr:rowOff>104774</xdr:rowOff>
    </xdr:to>
    <xdr:pic>
      <xdr:nvPicPr>
        <xdr:cNvPr id="98" name="Picture 97">
          <a:extLst>
            <a:ext uri="{FF2B5EF4-FFF2-40B4-BE49-F238E27FC236}">
              <a16:creationId xmlns:a16="http://schemas.microsoft.com/office/drawing/2014/main" id="{46CFAEFA-1669-47B3-8FF0-0E6FD6FCD97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5725" y="66351149"/>
          <a:ext cx="914400" cy="914400"/>
        </a:xfrm>
        <a:prstGeom prst="rect">
          <a:avLst/>
        </a:prstGeom>
      </xdr:spPr>
    </xdr:pic>
    <xdr:clientData/>
  </xdr:twoCellAnchor>
  <xdr:twoCellAnchor editAs="oneCell">
    <xdr:from>
      <xdr:col>0</xdr:col>
      <xdr:colOff>76200</xdr:colOff>
      <xdr:row>443</xdr:row>
      <xdr:rowOff>0</xdr:rowOff>
    </xdr:from>
    <xdr:to>
      <xdr:col>1</xdr:col>
      <xdr:colOff>28575</xdr:colOff>
      <xdr:row>448</xdr:row>
      <xdr:rowOff>104775</xdr:rowOff>
    </xdr:to>
    <xdr:pic>
      <xdr:nvPicPr>
        <xdr:cNvPr id="99" name="Picture 98">
          <a:extLst>
            <a:ext uri="{FF2B5EF4-FFF2-40B4-BE49-F238E27FC236}">
              <a16:creationId xmlns:a16="http://schemas.microsoft.com/office/drawing/2014/main" id="{BE038A95-B521-486D-9B64-5274F46A0F7A}"/>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6200" y="69970650"/>
          <a:ext cx="914400" cy="914400"/>
        </a:xfrm>
        <a:prstGeom prst="rect">
          <a:avLst/>
        </a:prstGeom>
      </xdr:spPr>
    </xdr:pic>
    <xdr:clientData/>
  </xdr:twoCellAnchor>
  <xdr:twoCellAnchor editAs="oneCell">
    <xdr:from>
      <xdr:col>0</xdr:col>
      <xdr:colOff>0</xdr:colOff>
      <xdr:row>473</xdr:row>
      <xdr:rowOff>9525</xdr:rowOff>
    </xdr:from>
    <xdr:to>
      <xdr:col>2</xdr:col>
      <xdr:colOff>45720</xdr:colOff>
      <xdr:row>480</xdr:row>
      <xdr:rowOff>64770</xdr:rowOff>
    </xdr:to>
    <xdr:pic>
      <xdr:nvPicPr>
        <xdr:cNvPr id="101" name="Picture 100">
          <a:extLst>
            <a:ext uri="{FF2B5EF4-FFF2-40B4-BE49-F238E27FC236}">
              <a16:creationId xmlns:a16="http://schemas.microsoft.com/office/drawing/2014/main" id="{0C878EDC-9257-46C0-9965-41E658B5451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74780775"/>
          <a:ext cx="1188720" cy="11887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C7FDE768-2B4B-47F4-9354-B5AF383728D3}"/>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54E5F781-9B76-42F0-B250-0987E60590BF}"/>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3BE8D60D-ABAC-41C9-88CA-C75DF8594181}"/>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C1C9B25F-AC6A-4C93-8169-8376B73AA62B}"/>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1E0E0D91-EE23-42E1-A123-013E3695A3E9}"/>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27019BF3-3BC6-425D-AC71-25F251EE7495}"/>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58F438ED-B176-4610-94EC-189DD5796A30}"/>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01B9A3EA-C037-4EDD-8404-74B786616813}"/>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C19FF2D5-2D9B-4405-AB3C-FD1F33933FF8}"/>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687C5711-408E-48C2-9ED3-E262DA3D0B28}"/>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9DD204FE-E519-45D0-8107-CD648C3EF085}"/>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EBCBA27E-BE36-420F-94DA-65C1E643C10F}"/>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FB739E17-F0CC-4E06-99C0-317CBE49435A}"/>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0ED08CB1-F054-49F4-AA0A-661D9E6906E1}"/>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247F9793-459E-4690-9BEB-946CB66DFACF}"/>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9648B050-3AC5-4BBC-B632-933E986C8E07}"/>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B0EC53CE-068B-4B4E-9DE8-74D50453C60C}"/>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B1755A94-7A0A-47B9-8831-711F6913E849}"/>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01233081-0C0B-4E06-922A-ACE8278852EC}"/>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AC09A480-318B-45CE-9DCE-B553721C54F6}"/>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816EB768-EE55-4061-B572-90B357AD8CBE}"/>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6823E758-76FC-4026-9246-4DDBF3C14944}"/>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84392617-FA7B-46E5-863E-4E10FFEF4B5A}"/>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10DBA30F-2A01-46F6-9428-3C9C9AA4BAB3}"/>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30F1CF94-6AC7-499E-913D-3088195ED2BF}"/>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4CD8DF06-7840-4D5E-A366-1E3C2C6C426B}"/>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AF131AC7-5A3F-4915-B17C-82E884A99A1B}"/>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487A5F21-2AAB-4628-9BAE-A989754C1A96}"/>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C23D322F-41A2-4D00-94CF-A4BE3A93F5E4}"/>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3AD8C411-8982-4993-BFB3-7ACA92FFE0DC}"/>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38E83884-4E01-41F6-ACE1-6A95F3E299F0}"/>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F57C793F-A9FA-44A0-8C11-D016EFC99256}"/>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06240CF1-E31E-46CE-B603-05014A59AFE6}"/>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9A6F1064-C366-4F2A-8FDA-654EDB33D5AA}"/>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FE4A75C3-E177-48AE-8636-3B4EB3102355}"/>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E5549FDB-3533-403D-B7C9-6AC41637118C}"/>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1CFD285B-3E59-4213-B7C0-5B078FCBC003}"/>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279B6AEA-7A5B-4DE2-A835-77E7A6DD7792}"/>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3FCEE2F2-2CFF-4AC9-B823-24F72B5039F8}"/>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0E761E51-3DF1-476E-B694-41F3F0A8224C}"/>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184DD4CE-E732-42A0-807C-7B67B4DDEAA3}"/>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8D162A19-197B-4CFD-AA8B-F230BCAFB2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774D74A2-9D06-45A6-B0B0-49A044F865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B756FD2B-BEDD-45EB-9E7A-B41E7ACF4BB8}"/>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117F9579-24E8-42A8-BFE0-F6AAC4AF2F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B77E6CEC-BA0A-42E7-B912-8A95F011AF10}"/>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8A9CEE12-8F88-4B50-8FC8-78D47732D902}"/>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2642BDD8-3A82-4B12-BC25-89986B3E20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5CD57AB8-439D-4CFE-BB16-A86046F498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F302B624-D25D-4277-B303-C4519988530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3FC2CCD0-3B96-405D-93CC-4CE70A900626}"/>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0798958B-5FC9-48DE-915A-46D52D050EB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8C603A35-40B0-4E1E-BD76-BFC2D07CE6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E2083469-B311-4979-8F04-868DFE52B3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83A72631-F1F4-4D24-9B9F-13A2C2E63754}"/>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5F5F2DC1-AA99-4DE3-A476-1439A95DB52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9B0C8B0C-E6B7-4D85-93F3-9F1824F17DC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D7D6645D-FE0A-4477-8D6C-A18DEAB59A7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986435A0-526F-47CD-9E04-CEC1B83CDEA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1EF503FA-A976-409E-A9B2-49DEE3D29B2C}"/>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7AF157D5-C404-4FE3-9C21-282AA7B2678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09DDEB72-23CE-4207-BAB9-729BFD669F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6D4B8294-5D1C-4F19-957A-46E7626D35B9}"/>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BECB0D96-6875-4E00-AC7D-F7AE678A4FC4}"/>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778F21FF-3E06-4D04-827F-8DFA607EDFC9}"/>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E5B780FA-3499-4E06-98F1-91DA08547626}"/>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F312E0C0-2AFF-4ACE-BCB1-D0701D47FFAB}"/>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3EABB62B-7481-41A4-B0C7-B015DCBECE3C}"/>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D8309B2B-B7E4-4FBC-926B-D20DB827E4B3}"/>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21595A74-9AEB-4FF6-939C-819CBF59E3A8}"/>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138DF6E5-D6DA-4017-97EE-21C17BB6E001}"/>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E9F43A89-503B-4CF3-AE10-9EBD8B362565}"/>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2CED3253-9E0C-4B30-BF43-7C96FAAB72FF}"/>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4186D54E-8457-4C1C-8282-3D3F401E1F7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B19228C7-08EE-4EA9-ACD2-017D639302E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C797BCB5-1E89-409C-9AD1-55C622C79C16}"/>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B47E655F-E4FE-4437-B720-CC447EA6D3F3}"/>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19E43128-03AF-4C80-9CD7-8E6FB0A1203F}"/>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65C0F377-88B1-4089-8304-DF58F2042092}"/>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D3DC3BBE-2679-4AF4-911B-BE15EA6E11DB}"/>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F5E82620-3F16-4D39-A161-CA4D0292EE46}"/>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74BBC065-146F-4C5B-BB10-BD6888D200A5}"/>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607C070A-5270-41B7-97E7-7408D849B263}"/>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522EFB16-EA76-40AC-B3E1-53AA02794629}"/>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00596D84-D7A7-4F00-A252-EF68F9A80E12}"/>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D46DACF4-5C06-4715-B080-3AF25B3218C7}"/>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2BD128FF-40E3-4965-890B-3554624C18FC}"/>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7EE7DBFB-7735-4397-911A-FFF1E9310AFF}"/>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87DC58CA-549D-491B-B01D-DC320B26760F}"/>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C5F95011-56F3-404D-8D98-E7D10B6BA689}"/>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13EC3D5A-5D48-4850-AA1E-6FBE99E9316C}"/>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D31D6E49-5A91-47F9-82E8-5BCF9F1CB7C6}"/>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96CFA411-E3C2-4461-BD59-7E52E2ADEB9C}"/>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6DFA32DF-6B82-4A69-85EF-5142E53A3DD1}"/>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256217A0-9408-43BF-8464-502B45F63E40}"/>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FC1C5A3F-39C1-4892-80F9-B26692760014}"/>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CFFE859F-AD3E-47A1-912D-041F16D2DC5E}"/>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92A7D266-6234-46EB-9C8A-FCD35B8E9C76}"/>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CF085509-7F1A-47F1-AC1A-4B0EFC02BC8B}"/>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F9CC2E9D-3AFC-4B9E-8BD2-F874F6E85872}"/>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7D36EC08-DAFF-4F00-ADF6-0265371DCBD7}"/>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2097EB85-5B6E-4523-83F1-EAF18D487A5F}"/>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19089113-98B9-49E1-9C15-63F86522336F}"/>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87C40D02-A879-4597-9837-06FE6C3C9EB7}"/>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B179BE9B-AF0B-4609-8B97-B000ADE5136D}"/>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32EBF3D9-5CE6-4BBF-B975-D43916062C88}"/>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C94D5D3B-E5EE-42B2-92A6-437223D80708}"/>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FF37C6A3-A61E-4A0D-957E-2E35E07CE054}"/>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E057C848-3AD5-40A9-B2A9-82D7540A2C93}"/>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E272E316-94B3-4D9F-8135-18F6BE15D870}"/>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AB95A280-B639-4700-BA83-327A7842DA81}"/>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F75131BD-F473-4FF5-B1FE-7F57C936B7E4}"/>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EE4E23C7-8C69-4BDB-B546-27ED7C48BBC9}"/>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0AB6C29C-D508-49F9-BC70-03B141DE6FF4}"/>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AA242EE8-0BC5-4CA6-8FEE-F02ED0F20053}"/>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ED267F75-6E98-4E2A-B33E-0A7F96DC737B}"/>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91C4FF47-CB4B-4398-974A-A4A9E7E81F49}"/>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A1B46F56-F8E6-4837-8CBD-E29528FB8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9AEA2475-A3AE-4281-A916-D325F44630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D19C2754-8674-4410-A26B-9E73BE229082}"/>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F4EF62E6-5B16-48B1-A204-1CEC914667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D90404E5-DD3E-42BE-A4EA-95479607E858}"/>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9482FA8C-4816-4399-A6DE-95B297A466E9}"/>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2E4C51D9-D864-45CB-9051-47CC4AA9AE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57324949-16C1-4604-B10E-9AB95AB7A8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6E0CB9FF-EE62-416F-96EB-CCF507977190}"/>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69D6566A-E0DD-49E4-9C33-D1A15EEF69BE}"/>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53A985F0-8633-47B8-BDD6-8A498D76AC9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A28B326F-F945-4D3D-A678-2ECC425CA72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28F5427D-84B5-4CE4-B355-F35CDD22B39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2FA2B23F-1BE3-48BC-B05D-1872AFF1EB10}"/>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7E44039F-A080-43D9-B7B7-8D0BA9209E8D}"/>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95B1C4E8-0C2F-4487-8810-1CF6920D5E4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B06AFA69-12DD-46DD-BCCF-4F63EC145BD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2F5342C4-5F7F-478F-8E61-87EC85C8B79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10C0688D-9DE6-4D43-AF24-32D4566B168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5A2A201A-3218-4731-A5A1-2A9AC67322D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5A3454A2-27C5-420A-BE0C-3D09C31F8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2DA45F35-A35D-4509-ADED-33D5BC38D1CF}"/>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AA763C96-9AA2-41AE-84E0-ED6804898E92}"/>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0748A2DD-7199-4993-8611-AF5DB6BDB0B5}"/>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2D89AA6A-FC30-4849-9B18-931A1C12FC33}"/>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D023540E-9873-41EB-AB75-1EF3672D84C6}"/>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B73E6BFA-26E5-46EB-AFF4-84C0BF865A8B}"/>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3B188668-E275-4127-A247-6C65B1C6839F}"/>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450DA719-688E-44EC-8FD8-244E064B29E2}"/>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2F208AAF-0596-4C4B-BA73-B916361323B1}"/>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34DDA743-63B9-4E54-90EC-9B31902E9D86}"/>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E2D110C3-5395-4C62-A5C1-1240986CBDE7}"/>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F0D07B0C-E010-401A-BC37-FF58D9CC98C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64638061-EDAF-4057-B38A-8DBE8E1DFC8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9DE65ECB-76F0-4488-BEA0-0008A33BE80A}"/>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4044586-916D-475A-A061-C6F60F5A0D5F}"/>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58B4A7E3-BFB3-4580-B95E-7BE593398998}"/>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BFDB590A-BF5C-4867-98F0-D15453F403A8}"/>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386D70FF-75BA-40EE-8DC5-2F3C969C0F98}"/>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6583E566-5484-41BA-97B5-6BC733071A89}"/>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CBB2E01F-9836-4BB2-AECD-F6A42D97F141}"/>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4471DFED-D0C6-42BB-BC64-023689CC5352}"/>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12537F22-36E3-458E-A41C-3A79C69795C2}"/>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BB5688A6-00D8-492C-8930-A7C00BAC5B23}"/>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CD1984B5-7D48-4E5C-A0A5-7A40A712773C}"/>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EB89D5F4-8453-4DBA-B4FA-03B052F1E0C3}"/>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93C0D172-9366-4DB7-87AA-57811059CC35}"/>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380D4468-365B-4740-8127-571A15332A94}"/>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1E7D13F2-6058-4BE4-8E5B-37EB0E0F795F}"/>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3863737E-D7EB-4B6A-BAA7-B29FD08F1446}"/>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7693A2B0-C46B-40F7-9B07-97ADC5DC65A2}"/>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A3BDA3A6-AD62-40BE-A0BE-60FDB878540F}"/>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E2A30B09-A456-424F-B606-A6554D9B59D5}"/>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AE44CE39-A32C-4E92-AFF8-D8DB78C11201}"/>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29A61E0D-2ADD-405A-8E88-11934FA13D05}"/>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A94D0FDF-7E97-49B2-BD92-AC413C5B1896}"/>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8B0B377C-0990-4E28-9A1F-2CA39D520E50}"/>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2DD850E3-77A1-4E88-8570-21716176135A}"/>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FE79CDD6-86CA-448C-8327-8E033CF575C5}"/>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9F63C21B-2AA2-40BE-A096-849041A13E21}"/>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AE5EEB42-FF80-4C7D-9356-9AE5C1D99ABE}"/>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1E10CBA0-1C13-4B75-84E1-D5CF39B232CB}"/>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95DBB7A4-AB19-40A7-A1ED-9610187EAB34}"/>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362E4C65-FA04-4052-9D77-C29114BF15AB}"/>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C8E5B3A1-5B56-4F79-8C95-83CCB7A4262D}"/>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39F82211-5C61-4615-94F6-1844E13EC987}"/>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98294798-AF1C-4E2C-B195-0327EA20E894}"/>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19664FD7-6009-4C62-A4FE-188183EB38AC}"/>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61AE0343-5435-483C-9B93-02BFF6C12BCD}"/>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DA29E99A-AB83-480D-8C9A-30E978C9A601}"/>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BA5472FD-A87A-421F-900B-A0719C7CBB74}"/>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01C96963-56B2-454D-B3C5-C408B638AB04}"/>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45E941A3-2179-484D-9559-6DC16677AE7B}"/>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48B71B67-83C5-4B97-9B4A-B55453457C34}"/>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B8D0F85A-4B10-4E4B-80B8-0A3EF53C5BBC}"/>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D7305A8D-2812-4B80-B660-2023FD4BFD0B}"/>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0C550136-F74D-40D7-8844-A020752293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1F85D505-8462-44BB-972D-45106E6AC3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DCF223D1-95CB-41B2-B4B7-374B02E69954}"/>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82E4EFDC-CAAA-4EBE-937B-A308B944C4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388B0901-0183-4F0D-8705-663B5ACF4334}"/>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6E876173-E117-418D-835C-60C68B3FC990}"/>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80CA9E4F-B83D-4556-8843-4A9B4B4014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49BE4D9D-453C-47F1-B116-655FE491F9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C531B467-3DDB-42AB-9B8D-197EC44D7FF4}"/>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361DE60-5FD5-40C9-B804-A380B0AA0AE1}"/>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5C47CCDE-A616-4747-9EE1-EF2B8201E49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77079204-932C-4997-81E8-E2E78EB8109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06AC964F-9825-44DC-8D7D-0D79D25483D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F5AFE099-313A-44A2-9618-8E6CF3B90C6A}"/>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D8CD47D7-D145-420C-A9C6-31324991ECC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5581EF22-7178-4565-B0AE-AB8385652D4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32B797CC-C458-4F94-B50C-E6CBCDC4791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03D572BD-4A66-4556-9442-CB7DCFAFA5C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FFEE6270-72BA-4909-B22E-5DDD784ADB6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5EC0A528-92A3-47CF-ADE8-0F91B7862EE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E9602BC7-0A9B-491B-B794-84C97CA4176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1C343CE3-93AA-411D-A6F2-89983DE44BA5}"/>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8414C521-8B71-4BF3-AEC2-9A788611EAB9}"/>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C042F660-4993-43B4-BD85-1A932B06E276}"/>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979B6968-6F76-45FF-9E30-0A570F44DEFD}"/>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3E0E667D-B37D-4A70-8C03-82FE8BC74C9C}"/>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8C593222-4259-4003-8C66-E2CE98288998}"/>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2A9DA92D-B17C-4CB5-AEBA-789AB0A042A8}"/>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05932DB8-2CBF-40E6-BA53-3EC1688C0D32}"/>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E4166AE1-0469-4ADE-B634-24C041A87578}"/>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1303F83B-9B90-449E-A2BC-94021A0EEE03}"/>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237CDBFF-DC75-4BBD-B333-8717CB3D5E65}"/>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E79BEA80-01FA-4977-9F6D-6DD0461815B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A82CF3EE-680E-4C14-94E7-33CD71958CE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99CA85E2-B8C3-44D3-92E2-338E28F1D611}"/>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5C13E0B2-D835-4425-AAB4-96D85913A386}"/>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43AE631C-40F7-4DFE-82E0-4DEBADBF5898}"/>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AD497CF9-4787-4470-A908-6FCACE05FA95}"/>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609F97D4-3AED-4AD3-A9B6-C71F996CE889}"/>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1E467CA1-D502-47A2-9114-F0B736494CDF}"/>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BBACACDE-28ED-4021-A76B-AA3441CECC41}"/>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D479C41F-81E9-4DB1-A7D0-D507BCC03CB7}"/>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2D022DCC-1134-4C76-9D32-F6E4D41BC3EC}"/>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E273FE9B-C691-44FE-8246-BCCFB5698429}"/>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EB343BAA-4EB8-4F52-BACE-B046BBC2C292}"/>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F088CA20-B461-45E5-A4BE-11A793F067CE}"/>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84433590-8BFE-476B-9CBD-A529DD35E592}"/>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5DB8DF8B-60A9-47D6-9C21-CC9FF110EAFD}"/>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C506AB51-E450-421D-B453-A974F20FB725}"/>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791FCDB5-040A-4DC6-8950-B0E476BE2293}"/>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04CA1948-8214-43A0-83D7-FA4BD3E1FB02}"/>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5079FC33-C5FE-44ED-A654-4392145F5A8E}"/>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D3F9FC8C-5FBA-4EBF-8AC2-49158327F147}"/>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E298B3CC-F0BB-479B-8A87-0DA594F2A2FA}"/>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6AD09243-7A47-4833-9921-893F142FE05C}"/>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EE06A0C4-D34B-490E-83A6-733AD1A77301}"/>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66E4799F-7020-418C-8CD5-6BD3447C07C5}"/>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EFBAE33C-6022-4A2D-97FC-6CA0AAE954A7}"/>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7E65214D-1C70-498E-9C27-C7CD777F07D5}"/>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F2F5BDA7-99CD-492E-A208-EC2BD6CA4724}"/>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0FAB5AB0-9C60-4752-8876-6EE279BB8F43}"/>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3F2EB1D9-5439-42E8-B6EF-1EAB98399B90}"/>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02398476-6131-4C37-9FCA-B20D00295B39}"/>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2FE94A48-3C3D-49BB-8AFD-743E5A550440}"/>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FA6157C7-EEBC-4EA9-99F2-C74209CDED3B}"/>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2CCA4CAC-1D54-42FB-B096-2860FB63EA12}"/>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C8CEDDD4-4DD9-4888-B0DB-DC9B53A7E029}"/>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88F75B85-B493-464E-A0C1-17F2244DEFA2}"/>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7ECEB340-4872-46A3-B15B-D831F7F146E7}"/>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3CEDB569-D688-441C-A63C-12AAFBC9C1A3}"/>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DBB0C279-E641-45D1-9B98-E844A5320E69}"/>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FDCF8482-C690-4811-BAB3-83C39D137130}"/>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5E10C169-B374-40DE-870D-83C8DA90A4AE}"/>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979FC5A6-0DDF-4A12-810D-04296F02D014}"/>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628CEA4A-F93F-456C-9552-0B161C458B14}"/>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AE4D035D-275B-4C79-BCB0-5DD80CFDC806}"/>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92AE5D16-606D-4DA5-93CC-B30C8848BA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369CC12A-E460-4901-AFE1-A8F812786C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B209317E-7EF4-4BEC-9274-20EA5F80F58F}"/>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76E94931-4B16-434B-A7C5-6F8D34FBB0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A741DC27-3F02-49D7-9E0A-776236D3147F}"/>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CD304A28-0CB8-48DD-9399-215B41526D11}"/>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7715FBB2-8AA2-4880-A5E9-596C63A141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B4904FA4-D5BE-4B46-98FE-21B646DA49B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618B6869-F12F-4C9A-8D0E-872ABD3D924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49D72D8D-137A-4EC9-89C2-26FF5134671C}"/>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54C40BBA-E559-4871-B1F0-7D037645A4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2C177D36-2FF5-4920-941E-B27EBEBADAF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82475EAB-2A06-48D1-AEA9-76A1BF2706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37495FDF-FB31-4932-9E82-EEB2B9BA9296}"/>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6CC49C6A-4AC0-4DD9-B5BF-3B65DC6192E8}"/>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A478D01E-BA6A-4428-9E11-0B674AC3BB2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E8921EB9-9450-411D-A029-67F71B3E8A2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1FB92636-9A7F-405F-BB84-8F037B6F59BC}"/>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5FD0FBFB-C7F3-49BB-A768-676D5D5C603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9BB340B2-8C33-4A4E-9AEA-EBD23825F51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1D531B19-8F1F-4447-A636-BCFC460FEA7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BDB4B431-5D97-4F3E-9172-EFF89AC7DA8F}"/>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A7E0A522-55E7-499C-B5EB-5E13194B8A69}"/>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7DB825E6-D059-4541-8AA1-7D2EF3D5086B}"/>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8505672E-0A66-4CB7-AF06-A44912AD78C0}"/>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B0E26D2C-385A-42DD-8842-473F7C77A192}"/>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7CD26C2E-ECAE-4305-9785-FFE5F0C1902D}"/>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B49F23BE-4962-4FEC-907C-574E23FB85B4}"/>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29DBA609-4EA0-47FE-8B72-2A480EB5D209}"/>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58CF21F7-2389-48C8-9C06-B906F3A63F5A}"/>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4E9D8D85-4FB2-4A49-BF3A-B7A9B080074C}"/>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98A3046D-BADD-4AD0-8432-29892DB15C01}"/>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B02184CE-AE13-4751-9979-6E1FFA1B61A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D77A1810-FCA7-4C0D-A439-F53311EDA07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1D9681FC-BFCA-4C83-A19F-46FDA742D600}"/>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5B925090-D5C3-45A2-89AA-CA2AE6C1D907}"/>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D43EBA28-72E0-4D22-857F-820690A651C4}"/>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1D9A1547-647C-4B38-B9B8-1E7069351312}"/>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F1F0902E-2DD0-4796-9FDC-194B0167136F}"/>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4519D659-8CAF-4427-A7DE-9C0EF143B2B7}"/>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BFBEF2EB-7FF6-4E95-8432-B30F685D7414}"/>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CA845FB5-7CDB-4029-BE5F-190CE2FBB1B4}"/>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596AC04C-7B58-4861-A914-0DE09673A046}"/>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9CB6F5D6-8D6D-42AF-ADF6-47E65EE362F7}"/>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9C79420A-CE62-4849-97BE-005108A426D5}"/>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80D25B9A-013A-4DCE-ACAF-72A62DC3FE5E}"/>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33502942-1D82-40BA-874C-017A99D211A4}"/>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B2D11D81-2592-4171-AA77-FFFC57827348}"/>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E132BE69-498A-4C6B-B09E-0EDAC94FAD00}"/>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24829C87-818C-42D9-91A9-F91C8872CD48}"/>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57723306-FB29-4FED-9933-F4A2E9D2F05A}"/>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31C158BD-D7ED-457E-B101-C88D475605AF}"/>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AB09D261-E0E8-4DB3-8737-7AE3DC4ABF6F}"/>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C077DA0C-5C89-4BA3-8EEC-D207F3430EDA}"/>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E796480A-EE10-4151-8594-6F9EEB099006}"/>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1A6C561D-7FC7-4B0F-8B20-BB6C411D4ADC}"/>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6D63A1BA-201E-4F92-8CAC-26FC8B958A6E}"/>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5C270479-1AAC-4E4A-BD77-888D1E38792F}"/>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8AF238D4-AD8D-4F91-BDA7-398B1381F5FB}"/>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B9091D88-9F12-4EFB-B645-2244DEBC4067}"/>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BC74B929-B450-4EBF-B88C-A5243E835F46}"/>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46AB4380-9A07-4509-9160-FBE904212674}"/>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B0530E4C-AA51-4746-8AEC-A5028AA11DDD}"/>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E85FAA13-E30E-4708-94DF-B6921CD7B230}"/>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27970BFA-BDAE-42F9-ADCB-854B035B2CB1}"/>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C49B6F30-BCD5-4DBD-BF32-6ED28CD9F8BD}"/>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31456F11-6B41-4482-AB93-5F9797D67C04}"/>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7D8C587C-E8D3-4B78-A92E-720AB9828761}"/>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02BA52D3-0679-47F1-AE5C-DA2670C03F27}"/>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BFAFA99C-CC5F-4FE6-842F-62FCA20A4C0C}"/>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98F67459-070C-493B-8A3B-C9C027FCC103}"/>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A7DD68E2-1F2A-460C-84A9-AC15B005D07A}"/>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19831682-AFB7-4F94-AAE9-95643954412C}"/>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6F858A76-3642-417C-91BE-83F85E6716D9}"/>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496C7D2C-A2F4-4C33-B713-DD44BB4717FD}"/>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D762B5ED-C852-495B-886A-BDB0348807C0}"/>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5510C1C0-75D1-4EC8-9402-714546B19D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2546D194-AD7F-4FFB-80C1-5A651FFA7C0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8BFCE806-95BD-4CE9-8E6B-6D39486A36C9}"/>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EB2D4215-5334-4CD4-A655-670A39E0E6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C347D771-2576-4521-B6F7-3DD01234AFC9}"/>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7A5369F0-B0D6-459A-A9A1-41BB9687097E}"/>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47EE0493-928F-4BB9-92D8-4999C3ABDF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085441EB-BC3D-40A8-AF51-B8AC21BA526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50838F6C-BEDC-4033-BFAE-3DB6DAE8A26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004B224B-C242-454D-AE38-295C5556699D}"/>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3AD8CDC6-D87F-4B92-BB91-7DA0735BBD3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1B8E609F-0A19-4AAC-AE0E-A96AEC1900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B3CD1C0F-7795-4BAE-9380-CE5360DF1FA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A9BCB470-28FB-41A6-A717-84A3CDE63013}"/>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89C321B9-C6BA-4131-BB6D-10E1B1B9E9E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1B167B0D-A22F-449A-B6C8-5895F8ABEA7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30122C50-97E9-48DA-BE35-CF9C3C3DB76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4BE5D8F5-7D76-4348-B3BE-1B625E5507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75368902-B827-48B1-94B8-9F8779969FA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CB3C7975-E2C4-4045-B78E-E033E5B7C95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22882BDE-7BAE-4265-9408-DAE7AC194C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6FD2C81E-6B1F-4132-9BA6-8A96AE608D11}"/>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B955D7FD-A48F-473D-B57C-FE60043C7EB0}"/>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CD87D562-0363-43E0-BD5C-5CB73433671C}"/>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AC03E20B-3E4B-46C0-95A8-E36E7114076A}"/>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E39A78E4-8EF1-4BD2-AD1F-270820713A86}"/>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D1E93BD5-D95F-427F-9ECC-D5864848F88D}"/>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384D8B54-91DB-4D30-AA84-54C1026A73DC}"/>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68C5EC15-0BB5-48F9-BAA8-E4A582E14A22}"/>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B6776515-223F-4DCA-B78A-32F6EA4001DE}"/>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6A92A314-2F60-403B-B825-514CD70C7767}"/>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ACEA6761-67DF-4B2E-AABB-54FF5F06F539}"/>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3E1547BC-437D-4DC2-8FA4-33AB4E86D7E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326495D4-BA33-468A-8B51-C61A74FA6EE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70FE7AF0-F10C-49EF-9D6D-40C8914B328A}"/>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825B9CC0-1EFB-44E2-9E68-9CBE7065D649}"/>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54E19C43-3DDB-4BC5-98F0-E34E4DD7B933}"/>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B8B193AA-F85D-43C4-9DEB-D6EA693626E0}"/>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9DFA03B2-8A34-4DB5-B2E9-FA50405C19B6}"/>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9F86C9A3-33FE-4B64-A2B6-1801E95924E9}"/>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036D6D6E-89AC-4370-AD5D-EC2CEFB3C551}"/>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AC5D4861-22C5-416A-991D-EABBBC5E7094}"/>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C2DC7A84-E0A4-4119-9CD4-0E17FD038029}"/>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C2EDA3C0-BD21-4565-8461-A8FABF6874C6}"/>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805F2B1E-2D49-437D-8DE3-B76573B06F30}"/>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ADB2A999-2590-4D9A-9279-B5841E6AA892}"/>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43F5BF1D-1240-46DC-B111-3B1FB8405953}"/>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2705A828-9E96-42AC-9A4C-98A3C2729D9A}"/>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92CE7CEF-4A07-4D28-8440-A80DE041D82F}"/>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EF57DA46-1BA4-4E7D-81E5-01650C3BDB55}"/>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9E07EC1C-9CCD-4A46-BACE-E7CB83F32D20}"/>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3B7AAD08-0CEB-496F-8E2B-2CF2C15BE814}"/>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9AEFF397-C09C-4699-8826-82E2BB804970}"/>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DACF2680-E3BD-4AE6-A9AA-0A346E38C527}"/>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6FFA5BD8-47FA-49F1-AD21-138B225DD5EF}"/>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B8DE94C1-3105-4AEB-AA24-8BD37611BDD3}"/>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2198041D-8647-4F5A-A2E1-00B6C04B1C73}"/>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F2BDEE77-C79D-4B2D-88D7-3C2226F876FA}"/>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15268782-F58F-4551-8738-98A8A94C2C30}"/>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72FE23ED-09A0-4B8F-9F9C-7FE7CFE2451E}"/>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94967F01-9E31-4832-9410-D2B86546B827}"/>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25963F90-AD0A-45EF-A026-6C29A3629ABE}"/>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02CF9B73-4AD6-4BF9-BD93-C14F060BD5BF}"/>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69C36809-66D2-4A72-A6B9-E9FC56B233E0}"/>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5E53385E-5329-41AA-A789-62A1A084DB16}"/>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0A60C6C7-BB11-4E35-BE28-DE446F3C0462}"/>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179752B6-0E48-4735-AE33-9D9B475A9FF5}"/>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31128969-FBAA-4AA4-B786-9B7B9F8CF665}"/>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22023B1F-A1BB-497B-A315-0B9AAF7E0E0F}"/>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B4CFA641-11D3-4D17-AB6B-371FB0862B53}"/>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C992C6D1-456D-4DD1-8937-530C005F0B42}"/>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3FD09FD8-CE93-4166-91F9-EA840DF5B986}"/>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9212F6EF-C042-4D68-BB2A-AE7D34D38F88}"/>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6C394E55-6BAB-4A74-8E2E-0654B9385EFC}"/>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901CD0FE-8F59-4289-9AF9-46DFA44F0611}"/>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8E708AB4-B7B0-4B11-8611-AF926CB122F9}"/>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C457BAB3-9C25-4BF4-A8A3-548C960B7A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773EBADF-D105-4C3F-B0F7-3190FB3BAA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FBBD09D7-F2B2-4D84-A68F-4D8C935DD104}"/>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E3C77458-983B-4622-9F6C-255C24192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BC252141-7FA4-4A21-835E-35EEF7166678}"/>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4AA8DE8C-A008-4DBC-ACC5-3F8A4098A3EF}"/>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BF8884F1-3204-4055-8AAC-475146EAF8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FC7C6A36-3B14-4B8B-A1BE-A8D6A429AA0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0E98350A-38EA-4EA3-8900-045E4A7EB952}"/>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4D8E8B1-13D4-4420-B1F4-352F0F423C17}"/>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99F96710-362F-4CCF-8D73-4EB9633FB1D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1FF7CCC6-9630-4DA2-B638-C068762CD0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7811557F-8225-41E1-B184-8180311B457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DD8CDBF6-77E1-4447-AD31-CEA9FE35B951}"/>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82CC6CA5-B5CA-42B2-9AC8-C65FB1C743EA}"/>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5275A74C-FC60-4D14-939A-14122E839A9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BF4E2AF4-8264-4E16-83D5-A4381C68973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51943158-C96A-4920-B795-95C82ED1A9D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66EBBB4B-4677-44AE-8174-9A0E9CD3692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68E240A7-CC8A-44A7-86A6-8246CD64A54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DBEFCB1A-3E62-4A87-AD1C-FDAEA41776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7660283F-433A-49E9-A531-9B348663D23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4F1967F8-BADB-4FCF-BCD7-8A77D627B78F}"/>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830D8C4A-A6F8-48CC-AC7C-158DBC81A63A}"/>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12C28511-A15D-4036-8728-E196BC86E12A}"/>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E6CD37C2-61B4-48B4-8814-9EE3483E09E6}"/>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60D62CE6-A330-47BF-BE37-1872905F1223}"/>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B5D58442-5859-4636-9FA8-313E43CD8156}"/>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3F40A328-3C1A-4CA5-8CEE-D82C80646B0C}"/>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77E8AB9C-FC98-4559-B652-47D2B5521F37}"/>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9C4C431E-1A66-413A-9E9A-FF02DCC03DB8}"/>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E90F88D7-0DFE-4C71-B1B5-D12ED5F2E039}"/>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5E74F343-EAEA-409F-8EA8-0F2A855A5FB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58E339F5-8CCA-4169-A233-EB0266D85E0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ECC088E9-0ED8-44A9-B7CA-9DAC46BBFC7E}"/>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844854C5-7C80-4B44-814C-ABA4A055EB3B}"/>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E0AD0DFB-47BF-4EF4-AA07-D776638E7F47}"/>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D5D54D9A-BD05-401B-B28C-BEAEEDEB9601}"/>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6C93DC1D-A5F0-4471-B7B4-C5DCDA5D4DB3}"/>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58F47537-F67D-41E7-BBFC-47FAB1607723}"/>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03082ABD-E5E0-4F70-B8F0-46C00F7BA369}"/>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9194B83C-16DC-4153-9C7A-27115943FA80}"/>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C8D5DB79-4EC8-4150-A0F9-979E00CEC88C}"/>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BA9C2379-14D2-4A37-B4C7-E12D66C73042}"/>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5EB03FFD-682A-4B70-B49A-FE4B9955C218}"/>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D3F654F0-F1A5-4EA2-B6A4-C37B06749567}"/>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39193EC8-8C47-435D-9052-AA14FB1EAD88}"/>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B0A5205D-45AD-44D7-BB0D-A68E237C018E}"/>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09540920-D2EB-4B47-AA01-9E88992996DA}"/>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579C14E1-FC7B-4521-9C83-14CECD3BDAB6}"/>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C522BE76-A7E4-4427-A5B6-B6EDDA352B38}"/>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EEA82938-EF4A-40F9-AAAB-1716B1002A87}"/>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F29BC736-8D53-4441-8F94-6444FD2437C6}"/>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E5E769B2-187B-4EDD-97E0-53E3A49B5F14}"/>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D2CD7A24-B92F-40B9-A124-9319C033D471}"/>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CF5ABB68-E1E2-4180-959E-B65810A06859}"/>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CCABA49E-ADC9-452C-9DA3-8F77A150EDF9}"/>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54EBC4C4-42F8-486B-83D1-BC1917577BD1}"/>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4B142D13-1688-4926-8358-9AD8880AD602}"/>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46A03F18-90A9-4D93-951C-5C8177DC5E98}"/>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9CA7EC2D-0D09-458A-A5FA-649C02837D04}"/>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6B2EE497-C334-4F0F-A99C-2AFD565334D0}"/>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C026098F-83A1-4AB2-A1DB-D49BA75D31A0}"/>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0FA9AF9A-DE7D-4D0A-A33F-C27A9FF5E32E}"/>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41C75F84-5DE7-42CD-89ED-90F3C21FD866}"/>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A08D6B62-6C3E-4FA1-AD4C-794042939E05}"/>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031ED8F0-2443-4D30-B543-80DFDD97261F}"/>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BBB0574D-F971-437E-83D7-BBA67D0F2B68}"/>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0612AF42-CD9E-4301-AE9E-2BE2E779F711}"/>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6972208F-05B8-44DF-BDD4-704328908EBA}"/>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7DDF360F-DEDD-41F3-AC2D-A16B5AE71194}"/>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5D51F8EA-3126-4963-A3A2-A97E917A9217}"/>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E61F1DE9-A3AF-4556-A50B-407687956631}"/>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AD7670B0-548F-449A-839C-DEA00F90FE5B}"/>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D9BA51D9-A1A7-48E2-A1C0-84B702DB7D5E}"/>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EF99DF52-8570-4D5C-8DCE-70AFE568846E}"/>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9A7B3322-0E5D-4DF2-B85F-46C08C2445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CDCA6426-7C2C-40E6-9403-E06B4E215B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B0235204-0D54-4E75-A5F6-07D2635E2632}"/>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9879E308-BDC6-4C64-93DB-6C55511FDA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9BCCA7C0-07F1-46B9-A66C-D50E1DAC50C6}"/>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E01DDF04-083C-4C9D-9788-4A74A1C33F5C}"/>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D608B08B-38E1-4128-9C53-0A1B1EA430F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41A9820C-E3F1-4102-9258-FFB23E86125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B5F40800-DC60-403A-8BF5-958170FECE8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A55D8FF3-B771-4BC5-89FE-B59366F11FDD}"/>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3BAC6B1C-A880-415B-9DAC-B10A1E59A7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72F3E764-E7AF-4D8A-9743-198C50B629E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664680A2-BD4A-407F-B28B-AE3D8D11D24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39BB67E7-C27E-46BD-874B-F26E88DE762E}"/>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89889F9B-E9BA-4716-9B7B-2D38E7CDF6A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E2BD0F73-DC2B-4484-BB25-765C0A192F0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37160BD1-49D9-4076-929D-3292D8E8356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7DB2B24E-BD8D-462B-B32E-F9733ECB331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75168E97-89C1-4DC5-9CBC-ED670ED4D93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24F30071-807A-482C-AF30-799AF657909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E675818A-9C50-42DB-B368-AB45A1C827F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94548A3C-E0A4-459C-AE33-829B7B38764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58E20806-C299-4925-BEF4-3C93C7AB9511}"/>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5D8E798D-4368-4E9C-B3A1-3C36A7173D77}"/>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66A634B6-C60E-4094-A48F-6C33E1B2DBAD}"/>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708EE44A-8FD8-4B5E-9459-955472FC3307}"/>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06ED5409-05BE-4264-8012-73E61946F77E}"/>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848C2AEB-1ECB-4EB0-B4EC-B2CA2AE1CC62}"/>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9C617744-C85E-4759-8E36-C89233A9C2B7}"/>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C80C41DE-64C7-4626-83FB-6ADD52980958}"/>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24B84808-B5AC-4C70-8171-4A349229DB7F}"/>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E4E318C9-83A3-428C-9FD2-F5D15B40ECEC}"/>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227F5743-F85A-49F2-B972-A672CE859A4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62FFD1BA-61D4-48B2-A893-332BA02CBC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C52DF9A6-3852-4C9B-B7B0-97B618720FC8}"/>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D9714E88-BD30-4604-A466-C6C000E186FE}"/>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C7749104-84A2-4B85-A1D9-D1A764091166}"/>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C00D300D-DDB3-4680-95BB-31EEC5BDD2C3}"/>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FFC5A4B3-7B14-479F-8FFB-735CD174F9FB}"/>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94E791D0-476D-4A71-8691-CA72AC506D33}"/>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18F1C5E8-03CE-4FD3-BC2A-646F13505753}"/>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EC547C6B-D72A-40EB-B066-29A74347F5E7}"/>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0D3C29A9-8F18-40A5-8DEB-3C5FB61C3854}"/>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2FA9F20E-6590-4715-9847-AC6563BE90B8}"/>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A8E0EA01-A56B-4185-ABC4-98C6144832BA}"/>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EA344C5E-96F2-4C2B-9D55-AE009410E98B}"/>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993ADB1C-BE66-4237-895C-4C89B7765FB0}"/>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92430493-8ABE-4978-978D-C0D4A7C43F42}"/>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62ED8A68-88C5-4B63-ABE0-C69604E8FFDF}"/>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C645A24C-C328-4CF8-98F3-970446621880}"/>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02119825-72B4-48B0-9143-45C7585EACBC}"/>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CF32A050-6017-461C-8841-6EEA1A76EC57}"/>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CDFDDD94-8152-4F87-B82A-231BFFCBAEB7}"/>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DCFF3CC0-6147-45BC-9F2D-60047E8E7A5E}"/>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903BFF13-395E-46A2-A364-AEE55F56619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828B0C3C-4AE0-4062-952B-5F4AAA5F2A11}"/>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B1E56E6F-3DA9-4E83-AE42-A45BAF18371B}"/>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C137BB6D-EDB8-443F-A9EB-A9AB63288880}"/>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52FF6F52-7E5B-4923-A836-47C127C9DF7D}"/>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AD34F3A8-EB27-4F49-A36A-2543E134CB9A}"/>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5763907D-F33F-4FB7-8276-4AC866260D5D}"/>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D9CBB180-FAC3-42A1-A0D7-2347063B53E1}"/>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4158209D-9527-48A9-8E3C-0BD0A8800B5F}"/>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0BFCFF7D-AD01-4CA0-A829-41DF61FF73C6}"/>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ED932B74-B9BA-4CE7-A640-5FEE5BA58481}"/>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4D4E6505-7DD7-4333-BD79-D29D99CE78B8}"/>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3C2E69D7-45E5-4E3D-9CD6-3B7815BEB8CD}"/>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D636EC93-99CA-4EB7-9580-FE9E89BCE537}"/>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0141C323-8E27-4BA9-BAC8-083AE37E2EDE}"/>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85BD749E-DC8B-4D90-A17C-C198815F1913}"/>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E2598809-9B9F-4BBB-8AFA-AA89659E7BD2}"/>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C4A2A287-6D4C-4B4C-A621-698E2D898F82}"/>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A4C7ACD7-1172-4BDF-9D0F-E8DBC861732F}"/>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0DB291F7-3B3E-415E-98C8-0E2B3DFC3006}"/>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D3C49E11-AC8F-488C-920E-2B1FE6467A15}"/>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A4C4E5DA-11E0-4C7B-AF09-4BEDDB3B3B64}"/>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306B9FD2-4840-48A8-860D-4642F8F04F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45436101-278A-4747-9D37-6866DD3F9B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3BABF41A-4769-46E6-A452-436C30DE0FF0}"/>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16430C2F-C7B7-4771-8A86-EED7DCF6CC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3D261D78-EE04-4CB1-9296-C9BD74F53098}"/>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0697854B-95C1-40F0-879B-07E663234FB6}"/>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71DEB49E-5819-4BE8-BB04-BA3A51D3CB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619A68F0-952E-4839-9DDC-7063D3C6DDB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3CD2C2CB-EFA1-4519-91F3-8AE494EA13E4}"/>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96BC265-C0DE-4E70-BED8-9211C938322E}"/>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90367C4A-E02D-4100-A7A0-9C3F0058DEB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D2F7FEC2-3FD0-4A65-9BA6-CDAB443C07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1A0A7BAB-A37E-4CD0-B379-38B456AB9C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29066671-D76F-48C3-AF8A-0D122E2DFF68}"/>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2E385147-8733-428D-89D0-C8E64C83F88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7B3384F4-1A0F-4F4D-9D67-6DE2C48F82FC}"/>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F3419FAC-04E7-42B8-932F-7EC30F471E2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D0B8BEC4-01DE-4209-91E8-57CE6872CCD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C6CEFDF3-A7A4-44A3-8F40-6DFC02EEE60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83CB353E-8012-4735-B58D-DEB0B4BB405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EED0BD77-B7F8-4607-93A6-910C30D7D34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F0005169-B96F-42D6-9D83-192B4B00CB6A}"/>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7C77A5CA-EEE4-47AC-972D-6262FE15BB4A}"/>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5D39F863-C0E5-4C1B-BA46-305BB077454F}"/>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7991CBCA-E3EF-4C91-A260-DBC8D18B5508}"/>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B11DFBCC-3ADF-4991-83AD-F049D65A9653}"/>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F9DEA9DF-EFD1-4C57-920D-8F4A5A4C148F}"/>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A600378D-4BC3-49DB-9666-CBD21B0FF9A3}"/>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BA9C883B-F899-464E-B198-87DE4D6F31BA}"/>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02DCE164-E715-4D7E-AE73-EC8E339B09E6}"/>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89E46C75-BDE3-45EE-B36C-990CB591FEF2}"/>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0C0A8B44-5FB0-4199-B87A-9C1AF97723B6}"/>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DDAC58A5-0B38-4377-8C49-34786CB9CDB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E4343BD4-CDA5-4BA9-A018-D276B4F2998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E6271579-9F57-4403-BAB0-5B1B3A393AEC}"/>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C46F7F80-B33D-4D7E-B6AD-BC6F95F25EE9}"/>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2ADCDF88-0CA5-4D30-9C7B-6D935DAEE342}"/>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2B18D2A3-031C-42F2-B335-3DA84AD47204}"/>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B45F1A34-1008-486A-A8AA-0ED3A7E8D3CB}"/>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C3CDF874-9467-4E9B-908B-F063A48F10AC}"/>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28B0D41C-6CF1-4744-8781-41135D324520}"/>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44CD47B7-B268-47F5-B41E-03B46A888DE4}"/>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4DE5FD71-C3F3-4EF7-921B-C19ABF2FB828}"/>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CDDD8A4C-48D8-495B-8A1C-7D3190E58CEE}"/>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40235CCD-50C0-4C78-8665-C6E90A865985}"/>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BDE0FCE3-3D13-4EC9-AC9F-79CCC768144C}"/>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F163D670-7DD6-4A26-83EB-CEC16C3DC4EB}"/>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4B8E93BB-E8E5-4732-B230-C4C1FF20B1DC}"/>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DE4367C0-704F-472E-8261-90C1421D5250}"/>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5FB864EC-10E7-41BC-B9DE-35E78A99F663}"/>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11DE430F-B0D4-4F49-8460-1348D694D428}"/>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B629D3BE-4E17-4C3B-9DAF-9594504BB394}"/>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2F7BF973-22D1-4AA9-B51E-AB54EA50EA69}"/>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89B8C3D8-FA6B-45EF-81C0-59C47A946CF8}"/>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A6F902BC-ABF9-45A0-BD67-5CC086339435}"/>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F847C6A3-EEA1-45F0-B5AB-019C5FA4E8A1}"/>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860D49BD-899E-41A4-9FAC-4F3D3B2803E2}"/>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E8AF7717-9EA9-4F99-ADD6-0256ECAC238A}"/>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D8A4A974-AD47-449C-8DBF-2789827D3037}"/>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A105B24B-4C1C-49CF-B6E4-F1532A60FFDC}"/>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58640A30-AF69-4BE0-95D5-66B0B07F0132}"/>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187CC966-0B8F-492F-8D7C-5252F9A0AAC1}"/>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BB0BFECB-B818-4DAA-B699-5207071082C0}"/>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789110DF-AB3F-4217-BF86-27AFA2CE00FA}"/>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A23964A3-F39E-48C6-9C6D-0667D240DDA4}"/>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4E24F7D5-E9C0-40E8-A79F-CC9D01B062F0}"/>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1EB05118-0F70-4234-9F9A-DC4D6B34D4AF}"/>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82AF3767-840B-4615-89D6-60BB010D0062}"/>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514C5648-F6DD-4B96-B5B3-C5CD1563DBB0}"/>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513576C8-4C40-4943-964B-6283C3043ED1}"/>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FC9172C1-1F64-40F0-8E79-862499C7074A}"/>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212A99ED-A8CE-404E-9D42-93563E4DEF7E}"/>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2FFA8ECD-1233-4714-ABE7-D44B685B313E}"/>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BA4C7108-1591-4734-A045-14D4FEAC81DF}"/>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189F355C-5788-4D7E-90C7-395814CC1A39}"/>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A2C29051-86E7-43D3-A4AA-67934CF11E17}"/>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5B8138F1-A632-45A6-AF5A-786C4CA65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231165AA-DEB7-44AC-A328-75C2473548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96D042C4-F2C3-47EB-AF15-681356DB9AFC}"/>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F74DE51C-8DF0-4536-896A-55EDC8CCEA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24684981-1543-4D0D-A0A5-CA923822A5BB}"/>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8DA3A451-ECC7-424A-A31A-30D9D5A0DC66}"/>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25311B19-ACD0-49DE-8B3B-9C7500DDB17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0FA57B13-0C59-414C-9241-F0C8C4BFDE5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A4694FD5-AC8A-46B1-A360-5084E59F47BC}"/>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E53DACE7-7FF3-4654-9304-6140C67C6D89}"/>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52038BA2-81D5-4AEF-8160-9EB3C46F65D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B931CFBD-BE20-4A42-AD98-9BE2D69FA82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6E596A35-36F2-4E77-84E3-A5FDE58C06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37239924-CE5F-470C-A05B-FC9CF0410AAA}"/>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BE3FF8B5-04E9-4698-8C93-2115BB51661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BEE1723C-854D-4154-957F-5D8C8FA31E0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D3ECCEC7-0B4E-441F-A880-B94653F21359}"/>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5169B531-0D02-4C0A-9C74-3B2DB39A1A6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BB88BDF6-B255-4292-9AFB-3C1A3DF3DAD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76CD46EA-1229-4537-81FC-6852E4C6536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167F473F-E3B3-4784-9F3E-5E28948929F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6E9F0AB1-D571-4148-933C-7318DEC89229}"/>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23010408-17BC-4D64-8CC4-13DC3CE8DC3B}"/>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3BA6286C-2104-4389-8F8C-8773848582B8}"/>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9C85BB81-6617-4A58-B767-6FAF22EDDE44}"/>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B4D5CCA3-F0F2-408D-B71A-DB3A55713AA6}"/>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D72D5FA6-4499-4E98-9A19-693F885C5B26}"/>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E1712C25-0BCD-4AE9-AD56-9B16EA4A10C1}"/>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5A4AF93D-5CD5-45B5-8ED2-50A70F45CA09}"/>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36A2B8D0-5537-4299-AC03-E2AD8747284B}"/>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CD844B34-8B10-405C-B80B-79D4972A52A0}"/>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79BE9EDA-532E-4E7C-AA3E-E45AFC9C4328}"/>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0CD82057-E4D2-4B1E-B626-638FC54855E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269C6D43-5324-42D1-A94A-05A6A10D9A2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E4F18D0D-0CDC-4940-9F28-B278C08D04EB}"/>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6C5E103-5668-47A5-BA50-596E4605B22F}"/>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58C5DBC3-7A46-459F-9520-7839C9499EEE}"/>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561E8A00-E016-4CAA-82E4-256CF5DD18C4}"/>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B1FC5D1D-D0A6-4598-B049-8DE62AC4579C}"/>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2E45D505-769B-4598-ABCC-A2F18E90207C}"/>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F5BC6534-C58D-46BF-B245-7464049299D7}"/>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18E4F053-88E6-4600-868D-FF56ACB132A3}"/>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0E18881A-E1AF-4C8F-B355-82629358ACCF}"/>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35DDFA24-6CBE-4D3C-B63B-91CC0E97660A}"/>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3DC6853F-0F4C-44FA-B43A-7901A0BBB9C1}"/>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93418153-636D-465D-A359-6538FB24387A}"/>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04DE5286-8050-4E89-BF1E-C88C09BB1EF2}"/>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0449AF7B-D51E-4F90-8160-B7D07A3451C7}"/>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159E31CA-232D-4913-9DC3-308B4735A324}"/>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B20E62AF-C6CA-40BF-9958-2057F3ECCA5B}"/>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3A83D5FF-51EA-491C-AF4B-A99E50F0546F}"/>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27671066-ADCF-4AAD-B797-D9966DC79A82}"/>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A3181D25-F3F8-4992-8912-222E456BED04}"/>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0DA72042-335D-40FB-B60A-10EBFF747BDE}"/>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C26E6FD0-FAD9-42D5-A588-AF9DA2A76601}"/>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E0FA93BF-A9AE-4877-BA91-18ADEBC56E32}"/>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761815C3-286E-4E82-AB9D-9E4FECC64DA8}"/>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B73A350C-1D35-4F60-B7DE-0901229E11C7}"/>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9638FDD1-1886-45BF-9537-4E66A00B2C9E}"/>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DE2D7174-73C4-4C53-A2DB-A4606EA4ED75}"/>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EF3A4501-AB64-4E4E-B5D8-D625FF49C89E}"/>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B88DDB18-5359-40DD-A657-1826E6AB6BA5}"/>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6D14C51B-75F5-440C-A908-4D815A83D073}"/>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F1C1A148-8EC7-4EC8-8A13-86BD7239127B}"/>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405F10B3-47E9-411D-962F-F433A1F98B32}"/>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8C107FD5-2245-4146-A8CF-7E8A61327B88}"/>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675B97B7-22A7-42EF-8B13-3EC412D37239}"/>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7C1695F9-69D3-41E0-9436-E14096B128DD}"/>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ED902133-7597-49BE-BFD2-A1523429653E}"/>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3F6CE08F-0323-41DA-849B-7F8C85649384}"/>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1D57B2CE-D7F8-4BB0-A161-53E8D7C68F56}"/>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A34D320F-6320-4017-81CB-C16E8B599654}"/>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A7109070-2DAE-4DAF-BF54-5CAF2E0A445A}"/>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5AA3E1D0-CB5E-4539-8612-C3DF68086CFA}"/>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203ABA4F-0B3D-4676-8CB6-600D9D90122E}"/>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5DF62E6F-E3C9-42A0-B31D-5BF3A351104A}"/>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01707CCB-38D0-4B9C-BA9C-F66489DAF2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97B1E4D4-B60C-48EA-9662-D10B4F5E46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1F604E03-1EA8-4D1E-AD9D-86EEC8CE17B4}"/>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2E8DF46A-7C45-4ED2-AFDE-559B4B0E4B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B2BD1F9A-EE64-4668-8093-36BFDBA14333}"/>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E2450F02-8D63-4307-AA8B-9B22B07FFF88}"/>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AD1A4D7E-8FD4-41C4-B502-7856AEDF8E6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D7553595-6288-4866-B04A-9D808E0F9AF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889E65DC-C3F8-4D94-B01E-FFB53CC996C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0836B0AB-481D-4531-970C-81F9B892DE34}"/>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A83E5903-31CA-4355-8A4E-432CDEF228F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0A759720-D169-46D9-9D1C-F6A7E271397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48B27DB3-D350-44D0-9DD5-4E070A6B32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C00DB7F8-F576-4F36-909A-BADE8F23842A}"/>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3DCC7994-1BE1-483D-916B-5CCD1B28A6A1}"/>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118F2DA7-451A-4085-A8C1-73C1B4EFF7F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23E4E063-20B6-4852-8A84-8D277AA996A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60CEAE29-2415-4A8C-916A-AD3E742E480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9415FF15-3B4F-432B-8F4D-06871C44974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B16BF26F-0C61-42B2-A199-B809323B11C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78C96AA0-0B60-43A9-B2E9-15135E773E5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BB26A6FF-030E-4A69-A5FB-6166878D3766}"/>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3127CC17-7263-4C55-A534-0ECFA1B8F685}"/>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E163C3D7-D219-4892-B0B3-E1285B4F47D6}"/>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833C2E44-FC6B-457D-9EBB-715FFDB2A82F}"/>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24ADA888-CDB4-4B8A-95A5-731D361E1DA3}"/>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8193E644-D75C-483A-A15E-5663DC37596E}"/>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DCB258ED-B34D-4786-AE9B-6C009292A118}"/>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8F0E034B-0F84-48D3-AF7A-F0C488209FA5}"/>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22586F9E-784B-4854-BA13-5241D0BE699C}"/>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FDADA98B-556A-4DE8-93F2-ECDF43A115CC}"/>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0D531666-6649-4245-A44C-87C93B344ED9}"/>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F05E7737-C32D-4B96-9688-E79A43801EE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BD9E5AFE-C455-47F6-831D-15E6D4F3A65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447E34BF-B2DE-487C-872D-4E001D2BE57E}"/>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285751</xdr:colOff>
      <xdr:row>6</xdr:row>
      <xdr:rowOff>28575</xdr:rowOff>
    </xdr:from>
    <xdr:to>
      <xdr:col>0</xdr:col>
      <xdr:colOff>950766</xdr:colOff>
      <xdr:row>11</xdr:row>
      <xdr:rowOff>123825</xdr:rowOff>
    </xdr:to>
    <xdr:pic>
      <xdr:nvPicPr>
        <xdr:cNvPr id="3" name="Picture 2">
          <a:extLst>
            <a:ext uri="{FF2B5EF4-FFF2-40B4-BE49-F238E27FC236}">
              <a16:creationId xmlns:a16="http://schemas.microsoft.com/office/drawing/2014/main" id="{B0791B0A-221C-4C16-8D2F-636D33FA43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1" y="1343025"/>
          <a:ext cx="665015" cy="914400"/>
        </a:xfrm>
        <a:prstGeom prst="rect">
          <a:avLst/>
        </a:prstGeom>
      </xdr:spPr>
    </xdr:pic>
    <xdr:clientData/>
  </xdr:twoCellAnchor>
  <xdr:twoCellAnchor editAs="oneCell">
    <xdr:from>
      <xdr:col>0</xdr:col>
      <xdr:colOff>0</xdr:colOff>
      <xdr:row>13</xdr:row>
      <xdr:rowOff>209550</xdr:rowOff>
    </xdr:from>
    <xdr:to>
      <xdr:col>2</xdr:col>
      <xdr:colOff>104775</xdr:colOff>
      <xdr:row>21</xdr:row>
      <xdr:rowOff>142875</xdr:rowOff>
    </xdr:to>
    <xdr:pic>
      <xdr:nvPicPr>
        <xdr:cNvPr id="6" name="Picture 5">
          <a:extLst>
            <a:ext uri="{FF2B5EF4-FFF2-40B4-BE49-F238E27FC236}">
              <a16:creationId xmlns:a16="http://schemas.microsoft.com/office/drawing/2014/main" id="{CBF33247-6941-49E4-A56C-7EB1DB9FEA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62250"/>
          <a:ext cx="1371600" cy="1371600"/>
        </a:xfrm>
        <a:prstGeom prst="rect">
          <a:avLst/>
        </a:prstGeom>
      </xdr:spPr>
    </xdr:pic>
    <xdr:clientData/>
  </xdr:twoCellAnchor>
  <xdr:twoCellAnchor editAs="oneCell">
    <xdr:from>
      <xdr:col>0</xdr:col>
      <xdr:colOff>0</xdr:colOff>
      <xdr:row>24</xdr:row>
      <xdr:rowOff>38100</xdr:rowOff>
    </xdr:from>
    <xdr:to>
      <xdr:col>2</xdr:col>
      <xdr:colOff>13335</xdr:colOff>
      <xdr:row>31</xdr:row>
      <xdr:rowOff>60960</xdr:rowOff>
    </xdr:to>
    <xdr:pic>
      <xdr:nvPicPr>
        <xdr:cNvPr id="13" name="Picture 12">
          <a:extLst>
            <a:ext uri="{FF2B5EF4-FFF2-40B4-BE49-F238E27FC236}">
              <a16:creationId xmlns:a16="http://schemas.microsoft.com/office/drawing/2014/main" id="{517E098E-9BB9-461B-9564-85DD1B31D8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4591050"/>
          <a:ext cx="1280160" cy="1280160"/>
        </a:xfrm>
        <a:prstGeom prst="rect">
          <a:avLst/>
        </a:prstGeom>
      </xdr:spPr>
    </xdr:pic>
    <xdr:clientData/>
  </xdr:twoCellAnchor>
  <xdr:twoCellAnchor editAs="oneCell">
    <xdr:from>
      <xdr:col>0</xdr:col>
      <xdr:colOff>0</xdr:colOff>
      <xdr:row>63</xdr:row>
      <xdr:rowOff>85725</xdr:rowOff>
    </xdr:from>
    <xdr:to>
      <xdr:col>0</xdr:col>
      <xdr:colOff>914400</xdr:colOff>
      <xdr:row>68</xdr:row>
      <xdr:rowOff>152400</xdr:rowOff>
    </xdr:to>
    <xdr:pic>
      <xdr:nvPicPr>
        <xdr:cNvPr id="21" name="Picture 20">
          <a:extLst>
            <a:ext uri="{FF2B5EF4-FFF2-40B4-BE49-F238E27FC236}">
              <a16:creationId xmlns:a16="http://schemas.microsoft.com/office/drawing/2014/main" id="{CFE2E8F6-00D8-4F41-8843-7A73EB18F5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0496550"/>
          <a:ext cx="914400" cy="914400"/>
        </a:xfrm>
        <a:prstGeom prst="rect">
          <a:avLst/>
        </a:prstGeom>
      </xdr:spPr>
    </xdr:pic>
    <xdr:clientData/>
  </xdr:twoCellAnchor>
  <xdr:twoCellAnchor editAs="oneCell">
    <xdr:from>
      <xdr:col>0</xdr:col>
      <xdr:colOff>1</xdr:colOff>
      <xdr:row>52</xdr:row>
      <xdr:rowOff>26175</xdr:rowOff>
    </xdr:from>
    <xdr:to>
      <xdr:col>0</xdr:col>
      <xdr:colOff>918435</xdr:colOff>
      <xdr:row>57</xdr:row>
      <xdr:rowOff>130950</xdr:rowOff>
    </xdr:to>
    <xdr:pic>
      <xdr:nvPicPr>
        <xdr:cNvPr id="23" name="Picture 22">
          <a:extLst>
            <a:ext uri="{FF2B5EF4-FFF2-40B4-BE49-F238E27FC236}">
              <a16:creationId xmlns:a16="http://schemas.microsoft.com/office/drawing/2014/main" id="{88F6DACA-5ECC-4BF1-8F1E-AA4EFB29700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 y="8960625"/>
          <a:ext cx="918434" cy="914400"/>
        </a:xfrm>
        <a:prstGeom prst="rect">
          <a:avLst/>
        </a:prstGeom>
      </xdr:spPr>
    </xdr:pic>
    <xdr:clientData/>
  </xdr:twoCellAnchor>
  <xdr:twoCellAnchor editAs="oneCell">
    <xdr:from>
      <xdr:col>0</xdr:col>
      <xdr:colOff>152400</xdr:colOff>
      <xdr:row>42</xdr:row>
      <xdr:rowOff>19050</xdr:rowOff>
    </xdr:from>
    <xdr:to>
      <xdr:col>0</xdr:col>
      <xdr:colOff>792480</xdr:colOff>
      <xdr:row>46</xdr:row>
      <xdr:rowOff>11430</xdr:rowOff>
    </xdr:to>
    <xdr:pic>
      <xdr:nvPicPr>
        <xdr:cNvPr id="24" name="Picture 23">
          <a:extLst>
            <a:ext uri="{FF2B5EF4-FFF2-40B4-BE49-F238E27FC236}">
              <a16:creationId xmlns:a16="http://schemas.microsoft.com/office/drawing/2014/main" id="{6ACE750F-40F4-4E3A-9B38-BB3DC5886E3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52400" y="7639050"/>
          <a:ext cx="640080" cy="6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972314</xdr:colOff>
      <xdr:row>39</xdr:row>
      <xdr:rowOff>143639</xdr:rowOff>
    </xdr:to>
    <xdr:pic>
      <xdr:nvPicPr>
        <xdr:cNvPr id="4" name="Picture 3">
          <a:extLst>
            <a:ext uri="{FF2B5EF4-FFF2-40B4-BE49-F238E27FC236}">
              <a16:creationId xmlns:a16="http://schemas.microsoft.com/office/drawing/2014/main" id="{A6F7DCF3-A3F5-4475-80D7-8C22F69348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6200775"/>
          <a:ext cx="972314" cy="972314"/>
        </a:xfrm>
        <a:prstGeom prst="rect">
          <a:avLst/>
        </a:prstGeom>
      </xdr:spPr>
    </xdr:pic>
    <xdr:clientData/>
  </xdr:twoCellAnchor>
  <xdr:twoCellAnchor editAs="oneCell">
    <xdr:from>
      <xdr:col>0</xdr:col>
      <xdr:colOff>590550</xdr:colOff>
      <xdr:row>46</xdr:row>
      <xdr:rowOff>9525</xdr:rowOff>
    </xdr:from>
    <xdr:to>
      <xdr:col>1</xdr:col>
      <xdr:colOff>100965</xdr:colOff>
      <xdr:row>51</xdr:row>
      <xdr:rowOff>57150</xdr:rowOff>
    </xdr:to>
    <xdr:pic>
      <xdr:nvPicPr>
        <xdr:cNvPr id="11" name="Picture 10">
          <a:extLst>
            <a:ext uri="{FF2B5EF4-FFF2-40B4-BE49-F238E27FC236}">
              <a16:creationId xmlns:a16="http://schemas.microsoft.com/office/drawing/2014/main" id="{BD15C5B8-41E4-431F-AE8B-F9ECBCF1658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90550" y="8277225"/>
          <a:ext cx="548640" cy="542925"/>
        </a:xfrm>
        <a:prstGeom prst="rect">
          <a:avLst/>
        </a:prstGeom>
      </xdr:spPr>
    </xdr:pic>
    <xdr:clientData/>
  </xdr:twoCellAnchor>
  <xdr:twoCellAnchor editAs="oneCell">
    <xdr:from>
      <xdr:col>0</xdr:col>
      <xdr:colOff>609600</xdr:colOff>
      <xdr:row>57</xdr:row>
      <xdr:rowOff>9525</xdr:rowOff>
    </xdr:from>
    <xdr:to>
      <xdr:col>1</xdr:col>
      <xdr:colOff>120015</xdr:colOff>
      <xdr:row>62</xdr:row>
      <xdr:rowOff>57150</xdr:rowOff>
    </xdr:to>
    <xdr:pic>
      <xdr:nvPicPr>
        <xdr:cNvPr id="12" name="Picture 11">
          <a:extLst>
            <a:ext uri="{FF2B5EF4-FFF2-40B4-BE49-F238E27FC236}">
              <a16:creationId xmlns:a16="http://schemas.microsoft.com/office/drawing/2014/main" id="{0AF162D1-2DF5-4B72-B561-B84F30CDB2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9600" y="9753600"/>
          <a:ext cx="548640" cy="542925"/>
        </a:xfrm>
        <a:prstGeom prst="rect">
          <a:avLst/>
        </a:prstGeom>
      </xdr:spPr>
    </xdr:pic>
    <xdr:clientData/>
  </xdr:twoCellAnchor>
  <xdr:twoCellAnchor editAs="oneCell">
    <xdr:from>
      <xdr:col>0</xdr:col>
      <xdr:colOff>600075</xdr:colOff>
      <xdr:row>68</xdr:row>
      <xdr:rowOff>0</xdr:rowOff>
    </xdr:from>
    <xdr:to>
      <xdr:col>1</xdr:col>
      <xdr:colOff>110490</xdr:colOff>
      <xdr:row>73</xdr:row>
      <xdr:rowOff>47625</xdr:rowOff>
    </xdr:to>
    <xdr:pic>
      <xdr:nvPicPr>
        <xdr:cNvPr id="14" name="Picture 13">
          <a:extLst>
            <a:ext uri="{FF2B5EF4-FFF2-40B4-BE49-F238E27FC236}">
              <a16:creationId xmlns:a16="http://schemas.microsoft.com/office/drawing/2014/main" id="{919DDA1A-BBAD-4DD4-B588-ACD747F64B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0075" y="11258550"/>
          <a:ext cx="548640" cy="542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99EAFE83-C775-4713-85F6-7176BDD26FB1}"/>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F8707267-9C67-444E-9B8C-DEC2614D5937}"/>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5022342B-87FB-4B2F-8528-379025ADEECA}"/>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87EAE10E-BD47-4D8E-8FE2-BF9F3EE741DB}"/>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A55975B7-1E2F-4AFD-A64D-B1CAA6F618DF}"/>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791AAEA9-E0AC-4F0A-B75D-9361443777F7}"/>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EB7D4427-2D77-4AC6-92C6-9B74E225069A}"/>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456DF4B1-9464-41DF-9F63-4F46552302F2}"/>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9480B64A-3F28-4783-AB40-A0A6322B17F1}"/>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543C21DF-BAD7-464C-88EF-F4C91E58B647}"/>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A8BA644D-F00B-4D53-9983-71998D5F5E10}"/>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B8DEE1F6-E6E8-4FB8-88F3-25ADE68EB010}"/>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5F3EC2EE-275A-4DDA-98A3-F127CE538795}"/>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04F073BE-A529-498C-88FB-C80B4225CEF2}"/>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C56460B5-BEBC-496E-97A3-AE2F101A089D}"/>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558064AA-0B15-4891-BB22-6043560C43F6}"/>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1BADA743-07F2-4D34-A961-556AC341232A}"/>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7A9B0732-1BF9-4480-9E8F-68DC43BAD2E4}"/>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11AFB054-F3FF-405A-BA1A-2D7732D7DF4B}"/>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FE0A0E39-0331-4C3A-86E9-647A9FD62B2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43BC6ADE-23C6-4083-8FCA-1E8C2910DBEC}"/>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751353C8-8934-45AD-AEB3-094FADB3F8B5}"/>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41B8478C-74D8-45DA-9E03-6B2C905EAD01}"/>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DCCEC49B-55F3-42BF-9BF8-22E2555B45AE}"/>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73E101C9-B477-4C7E-BD11-9A954EB7E8DB}"/>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2604CDF2-2382-4825-9816-2112897D58D7}"/>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2D84E7B0-59C2-471B-816D-F645A6DFA62E}"/>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46504E64-B649-42F2-BB26-E58C32BBDFB4}"/>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D5DE15DD-ACD6-4E16-AFB1-AEDCC1E28677}"/>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24A7CE79-7451-4AC1-AD69-544E13A1A812}"/>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499DB9C2-4CD4-4D18-A189-0E9FA2C3459E}"/>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8C57792B-8C68-4C76-B656-37EA6C13358F}"/>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FF4FB775-6E25-4D9F-9BBC-67A077247889}"/>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68898853-B4F9-4A1A-BDD1-4DEBE339B569}"/>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CB2B5BE0-686B-47D7-89CD-A42571A5E907}"/>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4C201C9F-8295-45EF-B5AE-A98F1EAECD49}"/>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C82C4F86-A4A6-4968-A244-36262BAB1A1E}"/>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AFCE3BA0-D76D-474B-B93E-462BFDAD19EA}"/>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AF08C59D-C4B3-4E03-A8E8-FD4A1679185B}"/>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7082DC2B-4599-48B8-BCF5-90E18B0D9596}"/>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7B06E96A-59AB-4BB9-B75B-B3EE6F15C237}"/>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BEB0D7B7-D2CB-44A5-A696-94CD43E8AC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BF85AAD2-E766-4E9B-AB2F-F9D22F6C44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2392DD19-38C9-43B3-8475-1C6627F576B5}"/>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42CD815B-CCFC-4B87-9B40-ADC87B2445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A68B1877-6274-4BFC-BF78-D1DE89E1EE51}"/>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FC52BADF-655C-434B-B9F6-01BBC43199BF}"/>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4A8A92F5-1EBF-4A14-9663-1C716218D2B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2BB3BBC6-6A80-4345-A8E5-BC90964AF1C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595E38EC-4497-439E-8C68-614F136EF0A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725FECFE-7673-41E0-B075-985B5E53E23D}"/>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F34E4F0D-7199-46E5-A39B-E02AB29104D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21A1E8C5-C20C-4D97-8636-4851E7E56B0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B131A8E5-B6EC-4526-94F1-54EF1E82426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8134BE72-511F-4077-90CC-B6AE2A27E625}"/>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1E79E3A0-44E4-4C10-8ACC-78291027D23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F3B637CC-9F52-4AFA-A7FB-11C93299B8A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5A8A5982-83B8-4BA2-B652-7F0DAB74736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7BA224BB-7CC0-4069-BB3F-510451C3A0B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52DB7A82-3709-49E3-B170-902D4AC2FCA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B616E662-33ED-45CA-86D4-3E06499C020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3B5C4345-D6D5-46A4-B344-0A9C4D53462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FF75817E-3981-4CFB-B586-FEB90E93C3E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036B799B-78D1-444F-83A5-C532440899E6}"/>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8F30B9AB-CE5F-4AF2-A4D7-5AC6107DA303}"/>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9BE2CD36-2D45-4610-9008-116283AEEB30}"/>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05D5B47F-99B6-4744-AF22-47F8F1FA860E}"/>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420D0CCF-6175-4730-B211-6F54CDEC2774}"/>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D4259B04-8879-4DBE-B898-78BEC286B98B}"/>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16D49D9F-456C-4FFD-B736-68C295D0D7FF}"/>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95FD24E5-8E66-4BBA-947A-161B16E4BCA6}"/>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2B14FA5F-3161-4FAF-8DA4-09A381136841}"/>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5CF4966C-D738-48DE-A680-DA9E9265D480}"/>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CCB93DE4-B659-4BAE-BCE4-3EEE166CB94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036B1523-A3A7-490F-9628-6F7A3B14044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2D99728D-7D1C-43B0-AADA-96FB93950364}"/>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F2C42A4F-8E31-45B4-B033-223268330C0D}"/>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AB1128BE-1C7A-4B70-A5AD-F7B03F0B7195}"/>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5A4C7E16-F39B-4703-9BC8-80DEA2E1EC74}"/>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108BE916-4032-4E03-9703-70A643634C7C}"/>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2F615853-7CC9-4C51-802B-D7FE418A85D0}"/>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13CD0507-AC5B-40D6-B7B4-B2F7E66C2F14}"/>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190221D4-81BF-4FC6-BAD8-DAE4840B743F}"/>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3FCC66F0-E605-4FF1-8696-699B9F7ADB91}"/>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50089BA1-4A84-4506-9E6B-9F1536C3460C}"/>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AD49387C-34A1-41C0-929E-3538FDD44AAC}"/>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704D3EAE-1CB9-44C0-8B9C-4BE7E2B02F70}"/>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27EE39E2-602D-4B4B-A7ED-0B7AAB3A628A}"/>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923D9296-A0FC-4641-AF3E-D3A9DC3E8C1B}"/>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92DFE53A-5AFC-4A48-B0B9-15708A611471}"/>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8E0769EF-6719-4018-A6B8-9B7B3C66CD12}"/>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2869DBFA-3AEA-44B7-91C6-7E0C15C65A10}"/>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68EB8D20-C715-496B-9D3D-C0AE3A3A095F}"/>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2FA345DB-BDAF-4E11-9B48-80C0B46ADB68}"/>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13CE8DD7-E610-470F-A2D1-7609E8E89A71}"/>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E8F1905E-E6BC-4617-BFA5-1CC0FC7D6289}"/>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C45F35B6-16BF-48AB-BD58-84C217B88E48}"/>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CECE0CFF-DF24-49C3-ADA6-A5D8C190892F}"/>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2AC55F37-2036-40C7-B6FB-0CD18B6FADAE}"/>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513DFB39-F630-49DC-BE80-6CB471B6EDC1}"/>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FDA7FC55-A6B6-4A4D-9D86-42C062792E4B}"/>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71DB9488-00DF-4019-B9B0-A918C6E5E158}"/>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7A341986-D23B-4E36-BD4A-CCBFD59A8F42}"/>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F740AFE2-B6B7-4F5D-B98D-3DEE16A06696}"/>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413D5103-EFC7-46E9-BA5B-471D6740DC3F}"/>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D724E9AE-C64F-4B69-B474-BEAAE39050CD}"/>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C9A57028-E491-49D6-81D9-AE3CA609F62C}"/>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19A18943-8DA1-4CE7-A84A-9958CD273592}"/>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6052CD44-54EF-419A-8EB6-3B0A9F87285E}"/>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5B7B897C-1564-491B-8467-0BD8C149444D}"/>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A02478D3-0A46-463D-AC4A-A3654393F45C}"/>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563F51A1-FF73-4C5E-AC59-ECCF3A3EC33D}"/>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7AB51E8F-08D8-49CC-9F1C-DE4E89C04980}"/>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51C4F86C-E44C-4192-B94C-3C1B6807E8D6}"/>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5A440214-232F-40C1-863F-EF1680AA2F13}"/>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46480014-2474-4316-BDE3-FD12FC307B3F}"/>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998FF82A-2B24-45FA-80F4-CCBC2A3FADE7}"/>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C456DCE7-962C-43B2-96DF-2E6EDF913B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4380CBE1-C82E-4B5F-8EF0-4B14BD6036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92BE0F82-07E3-4085-9D77-D8059E3B071B}"/>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0E908F5E-7045-45D6-ACB8-E1223B6DFD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D5B6108A-BC05-4A07-B8E7-387A3691937D}"/>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69BF83AB-2243-481B-B32B-FF56858C15FE}"/>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8318281F-F2F9-4B6A-B8F3-59CA861D4B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F33F447E-0DAB-4925-8A25-6EEFCC8B66D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39281AD6-6690-4C27-AAC4-AF52F025A7CB}"/>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9A62758-47F2-4325-A688-FB171DF24686}"/>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A75A62BB-9E90-430E-8CDB-89A471FDD91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286EA2E7-97EC-45AF-AF3E-2126324B101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29B5E85B-CADC-4801-8B8A-C9AD630920E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C1AF2896-8224-4ECC-8AB9-13A1DA9C2E8F}"/>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5835B82F-61E5-4349-BE18-FDD34D00808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AAB6B05B-9147-4ECB-8531-939D5FBF2D0D}"/>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A75E1774-9CBA-4E6D-9A43-33940C5C92F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0EFEFC0C-C847-4CEA-AF9C-108E39B9945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81D13831-27AA-45C4-950C-B0F0A806F2E8}"/>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BBFB7EBC-2356-470C-A333-B5A46BC14C6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D6E5E579-9960-4235-9675-9E0F46F89A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216C906E-4CED-4A0C-9B3A-3DA95941F932}"/>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C52F556F-DD8C-4298-997D-C389C1D5EEDC}"/>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0019F597-6AD0-451F-9D85-A23B16BA802D}"/>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ECB5F67A-655B-4F45-931B-8C4457DC8BF2}"/>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21BA1DAB-00C4-4461-94C3-A24624E8309E}"/>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2FF4B337-3EE5-466C-9667-2583F3B7314B}"/>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17E7547D-5480-4124-A82B-E6049DB8BC86}"/>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F1688D73-158F-4DFF-9696-57FF059C6697}"/>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88C80625-D5DE-4C03-AFE7-E26490EC5499}"/>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B0434027-CE48-4DAD-BF22-E4382632F5E1}"/>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2FED8903-479D-46C1-9585-14CDBD0582E5}"/>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BBE974B5-4539-4704-BA0C-42EEC0A524F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1574CD57-CEA9-46BD-B7E9-D46A9C61797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D2DCEB76-02AF-4B2E-B05E-41C52645AA12}"/>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78FA7CFC-D67F-48BB-AA3E-A9D0DECAD79F}"/>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1A7F22EC-EB64-4B1C-9AB5-A90BF05E518D}"/>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EE997E36-6583-4CD7-96BC-B5930D50FAF0}"/>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4093C7AA-75FF-4973-8DBD-D96F67FA14C5}"/>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7C5A47E1-1401-4699-9433-A705C67946D6}"/>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616EF85E-EE64-427C-ABA6-3A703F18958F}"/>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4784878B-70E9-407C-A26D-0FC529095B03}"/>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96B78348-5632-4BEE-907A-B674F98AF950}"/>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410BECD6-6976-4CEC-9D9B-B779C34C8240}"/>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09F8C832-110F-4A64-9D7B-5A7A0A930940}"/>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C5DA0E0E-CD9E-4BF3-8C57-5CE3F1497172}"/>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01EC352A-D9E4-4BCB-9CCD-E98A1322910B}"/>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F4A13D1D-4B0D-4EE3-BDCB-DFDE2A58EE45}"/>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D2B6E51C-4229-4127-9DCB-4A6E0B1AD4C8}"/>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C9CF48F9-1325-43AD-9496-7AAF935E2E6E}"/>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BE894E10-484E-4754-ACDE-BF892B29B19E}"/>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0D9F4525-FA7A-4742-8610-ED86E5D7C2C1}"/>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F363F56B-C148-4469-B9D5-8F67EE2ED4A4}"/>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EF6FCFBC-7846-4C06-9A22-1E51EABD7837}"/>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0C9B07BA-45CC-43CB-B29B-5B077F1AD8C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CA73F290-BB0C-486A-8765-250F9CF36E7D}"/>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E2E744A5-7B5E-44AC-A803-F4B9ADBB1B51}"/>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3C72D6E8-80E7-447D-8215-2952E8107E76}"/>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4D042B41-44AB-4FAA-B16E-ED71CD30D5BB}"/>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ABF4EFFF-A88C-41CE-AFB5-6453D9322A90}"/>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4991094C-FF15-4378-B3AD-BE6DCD71F9E6}"/>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021890EF-3328-46D9-8128-04E84616B4BA}"/>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BD698BDA-E321-4735-9554-D05D79AEEB7F}"/>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18C32E6A-EA27-4BF4-8589-51F2176980A4}"/>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75F87845-2CC1-48D8-B4B0-12C0ACCB493C}"/>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95690546-98E6-4410-A0DE-BFABB86B396B}"/>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26890020-31EE-4132-9C41-06E29A0B76AD}"/>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4FC21461-41B2-41B4-99BE-6B60BCB5B534}"/>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78A28CF0-3633-4B3E-B570-1526F2CA7C46}"/>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08F12D73-6714-47B6-8F57-66F0BFAE27E4}"/>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216631FC-F0D4-4115-B124-45FCC8413786}"/>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BCD7C6BC-8143-4BA4-87A2-94AE8080E2E8}"/>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B9E9AF70-76E4-4628-AC31-525DC9B89816}"/>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A045777E-4F9F-4426-A954-B530631ECE98}"/>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F8216849-759B-4549-A539-B369B1D859C2}"/>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02F795AC-D3DD-4A62-A48A-2228ECD559D4}"/>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15CF1462-530D-4613-A63D-1917938AC0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C90857C6-5364-47F3-A6C7-4E3F729D26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EAEC16E6-F1EB-4DEC-A2F5-3F2943960DEB}"/>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541A5BAB-AEC3-4518-BA35-FF968B2416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B502E1CC-D4D8-418D-9C87-66C5F51C13A9}"/>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2F08B16D-954B-4A3F-8EEE-46B5A0950391}"/>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E2F2D257-4F31-4BF5-9785-6D9F76F0FB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605C90F6-5C98-40B1-A942-2137FAD99DC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A88120C6-99F7-49E9-A86C-4E10C1C9962F}"/>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76BA5495-04CF-4D27-95DE-3118381D10D6}"/>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7C7E17FC-6991-4CB7-AADB-B0CBB7A7B1B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837E5BF1-484B-4E46-BAAA-4616AE0925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334EA8A1-9AFE-4A91-B0C5-ACB06146AD5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E2E629A7-5669-4F28-8D18-C02CA8617744}"/>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56151508-7AD0-436F-BB03-C0B0D166CCD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2C8C6124-67E6-4AFA-AC9F-25102BB59F8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A5C95893-3686-4385-B00C-831A462ED4A4}"/>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C839DAF2-B042-4324-84DD-B782F198637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B77720EB-3FAE-4279-8001-587DEF47FC5C}"/>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C93A71CD-3A9C-4FFC-8D6E-CD9C02328A3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0A974A0A-B0D1-43D5-9CF1-FADB6768E8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3B9C5DCE-7441-41CD-9673-EAC05625EF85}"/>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1E261320-71B7-41FB-B279-FEF4846096E3}"/>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2426FE4F-580B-4F7A-8BED-117C8040CD07}"/>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EECD9D7B-6554-4241-900E-8ED833485583}"/>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5A7F19D2-DC97-4231-B6ED-E360AFBDC3E4}"/>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DF4C3859-AC67-4D8C-AEE8-A01C5006D050}"/>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DBD83AB3-AF5A-4B4F-A572-971BF583E814}"/>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D9BC45B2-2604-4CBA-B41A-AD6DAC6202AF}"/>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81487A48-D6A3-432C-9D8F-97F68AF8E1D1}"/>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D3A708E7-9EB2-485E-AC4B-D31B90DD4B5C}"/>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06B59AFB-5C11-42A3-86D7-66AB1020C137}"/>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B3F79FFF-BCF4-46E8-BEF6-1AEB4DB38DA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A6794B76-3699-4A3E-86F9-5BB7060AA26A}"/>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4287BF45-1307-445D-9247-F66BD9390256}"/>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64CA89CC-B24A-4FDE-9CD1-CC4AD37BC0EC}"/>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388FDA18-2FA4-48F2-A4B0-35B0B6EA45F0}"/>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AD5284FF-B371-446E-836A-F7E4841DDD24}"/>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B895719D-CE7E-4D14-B0C3-52F8EA708407}"/>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AE46C3DE-5F3A-4704-9340-589AF3E11FE8}"/>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D93C457C-3360-4A53-B9E9-1DA6508FEF99}"/>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BD21AD86-A55F-408C-8B69-18F3910D6490}"/>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2A74E8F0-FECB-4883-941F-3DC4B95372F4}"/>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2C33DE58-1396-469F-95FF-CE2C4E0BC45E}"/>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A0C9E4AF-CD0B-44A1-95AE-FBE7109C9761}"/>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55FFC821-7DC0-4BB3-A5A6-E748A25483B6}"/>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649EFB5F-CF84-48AE-A54A-DCABA2E9E9A0}"/>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C022F273-A5EC-43B9-9762-C1057C509D05}"/>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FAB93217-A3B5-4BC0-B9A8-BBA7D4644560}"/>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48D2EEE0-5E4D-49A3-A292-4EEFEAFF3855}"/>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258354C4-0B26-498A-948A-0FBF36C66B76}"/>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B642B1AE-11C4-49D1-9842-B3E7C8E9F180}"/>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FE68D9BF-6CE2-4B8B-AAD0-B255EE95DEF6}"/>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0DE43970-EB6F-4DF3-86E9-126E8451EBBC}"/>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3F5F116F-F94C-4FDE-9F7C-7663DA63B2ED}"/>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1CD304BD-F41D-4E97-AF5F-70AAF8C7E168}"/>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CCC08065-A8AC-48A7-B12E-3E8C6A1B4F14}"/>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D631AAAB-4822-406A-8DFC-85646BDF4BDC}"/>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AD0BD5D5-6467-4610-8D2B-3E51B8D0E05D}"/>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B494A7FA-017C-4CC8-9C89-A8D833B4C189}"/>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A74E0F13-04C7-4B5C-A354-A4F4285F30ED}"/>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DD067CFF-1D18-4DE0-8A26-ACEB90DB6F0A}"/>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8EA72DFA-3F27-40FC-8F2C-8CA12D3E8EE7}"/>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219D580A-CEE7-4EA2-BDB1-F77BDC4B9A68}"/>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08DF8694-50CF-40BE-AC4C-3A067F8E373D}"/>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3F6C3B9D-A7DA-4C2C-AE07-8A03F343621A}"/>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38E41F15-2C62-4E78-BC67-3D536FCC2E06}"/>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0572AA1D-68B5-416A-B012-F25DBCC594F7}"/>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359059E1-8638-4025-A3E0-6B3235510E36}"/>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ADACF981-A710-44BE-BCB3-71D341F347E3}"/>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7AD9C04B-3B23-4490-999A-8D44C00445D1}"/>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7270EE01-A3E5-4B49-83C8-183D3BC4CC72}"/>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72F1A527-9B08-4509-BE54-D758D2BA631B}"/>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8EB2CF97-11D9-4FEB-9D20-2D7579837FDD}"/>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48868B27-439E-4A71-A019-994192A38614}"/>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52E4F82D-112F-458B-BA70-28ACCA899DF0}"/>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246C794D-2892-4A57-B48E-FF7C27777D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2DE8BD32-D8D7-4BD5-AB99-BB9E65483CB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8DCB639A-D812-4181-812F-47FE2D185FB1}"/>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B2076D9F-8405-4BBC-A188-48508178C44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C315FF55-8B96-4131-8EF5-70FA185F02D7}"/>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A0467EBB-6DA1-4E53-AF77-C61B80B9E05E}"/>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1AB8CF9F-9884-4A9D-9B02-50A311FDE8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72DF1E09-7659-40C4-B07E-D03EA77EFE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AFA7AE08-B040-45E8-A238-08F2E9396A8A}"/>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A5E27D3-CB18-48A6-BD21-CEC095AD8C11}"/>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382687E7-BB16-4F39-B0A2-D6A742A582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34D1F263-26B4-431C-8C2A-5132AE8E5E5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6C732F42-B2DE-4798-A8FB-FB28337DCB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BB5C9F70-5D8D-43CA-B489-8F439252D682}"/>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6EC9D5C1-96A4-4E15-BF0E-53D0760401EC}"/>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E3CAC01B-6C25-404A-A9B2-894C48DE2BB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C5794E66-8611-4E28-B28F-8A329B43502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CCF822A3-05F5-4BB4-9F2F-0FAF4C2621A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C9887BB4-B38B-4B26-BCEE-CA1DF0B115C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6C35660A-2FB5-46AD-9A17-D00B04B8F0A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C490B338-D0DF-4B0E-93A2-81F7B6360AE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2C373395-3B2C-4992-A46A-0233B378EEC1}"/>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16F53605-CF16-40B7-891B-C675A88E6BDB}"/>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13C8A4BE-146B-4FB1-9ECB-2C9FA3FC0D07}"/>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DA3BB1A5-F5BD-4F77-87DB-46EA8C8482F4}"/>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AA620397-1C58-4CA4-A8A4-E2B71160EAC6}"/>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07CE78C2-8620-4374-A4D5-CDDF05E4FCEE}"/>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BD777F83-9023-4B95-8286-9D4B7F82B054}"/>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B301AB9D-CE9B-45ED-A1EA-4FB60082F53E}"/>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8BE27504-AFEB-4FBB-8C92-4B4EC89BB5C9}"/>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CD38D688-F5C7-42EC-80D8-936FA9EF5626}"/>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C845E2A3-C47D-4CCF-87F4-B65B67F22689}"/>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3129B509-3E9F-471B-8214-3B5BF7E6D96B}"/>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59349C36-BA1E-4983-92A3-5FB078E7771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4CB8CAA8-DF96-459D-BDB0-E1BC3DED71EA}"/>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24BBB85-A882-4CC1-B1A3-54A721C4C77D}"/>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EB742975-36FE-4686-BD82-C0815BD3F438}"/>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57784BDB-C6D5-4D4D-A527-AEE18CAFD609}"/>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75F9FCDF-FDC0-4590-BCD2-219EC85B659E}"/>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4BBADAAB-7AD6-4B84-B93B-6A429E75FDBA}"/>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6C95ACA1-77CE-4AD3-8A6E-E412CC48E532}"/>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6861C699-6553-432B-828E-357531FE7DB6}"/>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A801F82F-8430-4EF1-B6D4-4DE8284BDE3E}"/>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46208C7D-6CC5-43E6-B9DC-6D15EB0205CA}"/>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07BE0CAD-E765-49B9-A56E-381ADEF8829C}"/>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29B8AD87-6FE8-43B8-87B2-3500E5FB29E3}"/>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F90CB476-497F-4BE5-820C-350764B5C39D}"/>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BD603E1D-1F91-4D61-93A9-E285C8337CB2}"/>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EDD477E2-7175-4CA1-BC24-70D845D2AD38}"/>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DB4DFF92-E515-4E8B-AD2A-2B5E4D5692B0}"/>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DAFFD95B-0FED-41BA-B19E-B1509EE09DEA}"/>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D43084F6-AEE0-4FC4-8E76-E550EFC29FCF}"/>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2DDE8835-CCAA-431E-B947-E6B147874639}"/>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BDE5271F-5271-4617-9838-6F5F96C75C48}"/>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C20BEBB4-BDA4-4206-81FC-4609E47B2D96}"/>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B702C6A1-F670-4C1F-B6E9-3D123E7BD050}"/>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992A31AB-9103-4E16-A9ED-CEB2FDA1AADE}"/>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C9842911-6726-4345-992B-E1A23589FACE}"/>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FA2E82D7-15E3-47EA-8B7A-2B2AA363A5C7}"/>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540B79C9-9F8E-4419-BB14-090844162E8C}"/>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EC868C2A-2B77-4BD8-9DEF-9799DD98D053}"/>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A506EB74-1545-4C97-8251-DBB49D2AB742}"/>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B4BA7A9B-3B7F-42F2-802E-8CA4DECDDC2E}"/>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B971A13F-48CB-45A3-9B7C-B196F6EB8579}"/>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4C79216E-FD3E-4FEB-BDA7-C7391D52DA62}"/>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5DA27F20-9794-4649-B604-DD8E09C23E96}"/>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A69AF489-13FE-421F-A6D9-048F878C6473}"/>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46AA3EF9-D46C-4E69-869C-3C94859F5A74}"/>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7F573A95-CF06-4A0C-B697-69CAD2C73F2F}"/>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6262D11B-37B1-4457-9079-6B8D8BF82F78}"/>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2072F99D-1E3F-45C6-97CA-5B63A3C0574E}"/>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5C84B444-4FBD-4EB3-B804-EDA21A43250F}"/>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0CEE33A6-DE80-489E-8762-3445AA702F08}"/>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D6E44939-6F44-4B68-949D-CBECF99C2B2B}"/>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1D503295-5E4B-476F-A368-6346E4161070}"/>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18C5FE86-4E54-4FFD-BE60-F832861923C5}"/>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9C9B5183-B355-4831-A6BF-1C4D19C196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DD270C3B-632A-4B0E-9536-ADAAFA708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C814DF10-C01F-4268-8B4D-120ED80115E5}"/>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CA8CF703-A226-49F1-AC32-9DBDE3E3B5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0C79C7F6-A7AE-4260-9E94-6B258DBC623D}"/>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B2A33735-40D9-477E-841F-6813515274F5}"/>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D006F552-324C-4CCC-97BF-AAC5EC7AF3A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36C1353B-0527-4D2A-A785-8BA391E683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1642FCA4-4AE1-431D-A2D5-F2D030D884C6}"/>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D1991F7A-86AB-475A-A3BA-9BE8D227FB71}"/>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12AF4B40-FB69-4D4F-8119-3EE66233136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BF13EDD5-7927-4EFA-99F7-F12282570DB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816C89D0-9558-4487-A607-B92E12A6156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C36A5CF3-B2FB-45A4-B44C-55E1860B679E}"/>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2D243F81-916B-4131-AB02-93299333C8C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4DB8FE71-0B00-4BA4-84DD-E22B08644CA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53CCE6B5-B0FA-4C37-91A2-4D2F5F96F211}"/>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7DD03755-F45C-4539-A919-3685DA8A7E14}"/>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F5AA43F9-2104-483E-B7F5-733E287EA81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F0646E7F-8F73-4FE5-AA6F-C631324C4B31}"/>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0FEB2FD6-24A8-4141-8239-3665B056E7A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446A2C19-67B5-4545-A562-75BA8AF09F60}"/>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7C6AFB1B-8326-4B4B-8615-7373AAF39105}"/>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B0AC21F5-9934-4662-8519-C9057C43B93D}"/>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1992F538-C232-419A-8C3F-6B21EF135331}"/>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C6B36883-DD62-4B0E-9C46-EF5BC7AE2422}"/>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05D2CC04-6F5C-4121-8459-4F11766CEED5}"/>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E0F8C166-C792-4E3D-B314-9DE0005C7147}"/>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FA15DC03-AAB4-4E06-A331-76D6AC922664}"/>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29DAA0C4-5B9F-412F-A8AE-5F30AC559967}"/>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EA05072B-AC93-498C-99DB-C33D4C3FCC8E}"/>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B9166366-E82F-4A2F-9DC4-E0E00FD96C3F}"/>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943278D9-1F90-4452-9A6F-09B283EAE46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505ECD42-6482-4800-9FE8-0BACE4F58F6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4D87DDA3-89D4-48FC-A77D-3B96B32937F4}"/>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60FF751D-C7A7-46AE-BB07-F0610327B87C}"/>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A7ED7D12-192D-4723-BC43-92D77698A537}"/>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3A1BFBC8-842D-49A1-AFB4-BE5A86DADA34}"/>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082EA1A4-49C9-4C18-82F5-95C50A450A83}"/>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071611DE-90A6-45AD-82FF-6C533497B686}"/>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AAC065BC-FF07-4F96-ABE9-2822D320290D}"/>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AD8F88D9-E8D3-4D7A-876D-C487CA5CD017}"/>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C3DE68EB-2A67-441F-88A8-E0C83F07EA81}"/>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7BAD3009-26D3-47B2-B131-70AC6AF602D7}"/>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08A02221-5570-4389-8813-5A660CAA6AF3}"/>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76124EF2-FD46-47C0-9D8B-42314930E094}"/>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C4AA892B-60A0-4E4B-8CCA-0D3A21AD6B3D}"/>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8180FA33-6EA9-4A30-AAC4-2DCF0A1C242D}"/>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E45E9C9D-BEDC-4704-9B49-DEF561ED0D3B}"/>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D7722589-92D0-4E28-B9CB-696A9D480275}"/>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3BCDBB53-757A-4C5B-B130-EA9601ECCEE1}"/>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8BEB7527-3F60-4405-8C9D-42FD25418FAF}"/>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D2B04E9C-6F47-42FE-B0BB-C3175B89CC8F}"/>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2C8E8923-8365-4EEE-807E-03F3B190E8DE}"/>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19C0EA10-5A9C-4E5F-B6DB-4A9DA9F7D7DA}"/>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A0936BEB-5628-4A94-B216-445A974C87ED}"/>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8E6747D7-A331-47B9-8BEC-7BA2C008E386}"/>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576CD48B-5EEA-42AF-A026-210989D65A44}"/>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C9E17503-FF33-4470-B979-92686D21EC73}"/>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A3688054-477A-43B8-B40F-BF1C5EEAB2AC}"/>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E3AEB458-17D9-481D-9D24-D8E310C89E3C}"/>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C12B49D3-C378-4A0A-95A5-22BC3831DCD8}"/>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AD50113B-17E0-4F27-ADD7-2ADEE8CBC104}"/>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435F88D8-E927-4274-8E5A-ECEFB4350F7B}"/>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8DCE6552-D730-447C-9EC4-B72FBFB688DE}"/>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986E6621-4C36-40F3-8877-B2B09F80CAC5}"/>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588C581F-5413-40D6-A9B2-3C465770FDC8}"/>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73F6ACF1-F666-427D-81CF-3D13A1FD4ECA}"/>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D21175A2-AFA6-4769-907D-AFF7A26A461E}"/>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DEAF2DB4-7867-4722-BA80-1063B921FB61}"/>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49EF7578-C946-48F2-90EC-CA967F8DEE49}"/>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4370CEF4-E19C-4755-886D-E186D9426A7C}"/>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C865F412-93E9-41AA-B025-843D89F3B2AA}"/>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56097E33-87D8-4137-AA44-C7DED10C7AE8}"/>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264A550A-1F70-444F-9F22-92A0174F4F01}"/>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1ED7222B-8878-420B-897E-EFB1C847F0D5}"/>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99D7F3BA-9CE5-4F60-98E2-7E9CC5CD9B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FF29951C-5731-42C8-AAF2-B763630F6F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4DA20F55-68A2-41F7-84C4-3D54C933B4DF}"/>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CDAF1FDD-1D1A-4282-8864-7B6913562E7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94FA2CEE-CC75-4191-A300-B43E9C0CC5EA}"/>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16F7C997-7EBC-4FEC-BECA-5605D8B5B373}"/>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32D9705A-F7B0-4A54-B6C8-5A52FCCCB8C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D7E2A839-8A6C-4F1A-A355-87782E0C186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688C1680-D93F-425B-AFB1-5DBEBE06947D}"/>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E79F2273-3456-4F12-9E58-7006BEADAF4D}"/>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33538336-4071-4DF1-81A0-E0DFB16BAD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C2EA6735-579E-4DCC-A7F3-A85F9B3658D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BA16757B-47EF-4EA1-ABBE-40FD1D5EC15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B097BE2C-1D2C-416A-B8E7-C790ED698DEA}"/>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9EEE3F22-9090-45AD-90CC-89DEB5D7B2C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93B8A2E1-16CE-4FA3-855D-FBCF2684022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BC82A79B-043C-4B50-A61F-FFAC763EAE0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414D005E-9DE2-4AAD-82D0-A800F09FB192}"/>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D67804C5-101F-4954-9A67-1BAC080DCDC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2A3593B9-9011-497D-BF94-B535698F8B5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AB2F3398-D951-4760-9D82-58906558E3E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67B9FE46-58F3-4056-9CC6-C39CE110AF2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61831695-F0AE-4F87-AF00-C2A51C1D5197}"/>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A6469CE2-7AC5-4D45-88D4-1FF43E0FDAF3}"/>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D233D752-5C0E-4AD5-8217-ACEE87E150D0}"/>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BFE5BC15-E85B-41C3-AC95-F41254332D47}"/>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9A91E35E-AC5F-464C-89EA-2AB4ABB27C97}"/>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9433627C-708B-4954-A865-0A7549DABBED}"/>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AE8BE750-17FD-45D0-8075-A7572411B02B}"/>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CE1E0A53-5991-4355-85E3-91E96719A7F7}"/>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C7558B26-2DB5-4DB3-9E85-F748C39409AB}"/>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2BE2E0BF-A255-4F97-9D22-68DDE3C3D6A6}"/>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0A7BD36E-7605-4915-AD62-D896ED008C9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97F257E3-B4EA-4C2E-8FC1-65155A950DC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6EA9E08E-ED0F-440F-982B-3309FC3609E4}"/>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CC7D14E-7506-436F-8E31-F9DD3D8F8760}"/>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5996C4BB-1A69-4169-9269-49C1B5AA3123}"/>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459A6590-81FE-4917-AE1E-68A7140D243B}"/>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0926361A-9D04-496D-BA8C-64D13250356C}"/>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325477EE-FD9E-4836-9F18-55F1BEDA14AB}"/>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F680FD7E-3A0A-4BB2-9A77-EAD7C17328FE}"/>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8FF8128D-B7CB-4CC2-BA4D-583D1282753A}"/>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4BCA5214-E9BD-43D3-96C7-BB7403228318}"/>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C0F1201D-9F22-4D5B-AA37-CF0C7CC7EA01}"/>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ACE511A5-5531-4C4C-8092-6A5F0FBCF393}"/>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B4EACE3D-3D06-402A-9ABC-CD2E197BB2A0}"/>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CA7B322A-7C50-4B3C-9D27-DDAC119B359F}"/>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2C26757D-B43D-4953-BB1B-87F0DCAAB8EC}"/>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50572A83-9887-490C-8645-2D9B0593D688}"/>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01E44489-C549-4113-8735-DD5FF9176693}"/>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6D374FE0-17CD-426C-8833-97A618DFDFE1}"/>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C7704027-96D0-4B29-A75D-01B734BDA8E6}"/>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47704AFC-20BE-46B3-A1E7-0A7816E7D22B}"/>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34D500A3-F19A-4DA5-AA73-0E5BA36FD048}"/>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F3FC67CE-19A8-44C8-BBCF-74C0119D924C}"/>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DE1BD288-2CA9-4AE2-9811-0351EC280C0F}"/>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BD5DF4F2-154C-4461-B5C8-21B0DFF959D6}"/>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AA562B08-D49B-4B5B-86B5-233701C6F84B}"/>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C5CC7F20-31D0-4B02-AF48-0523C1B5646C}"/>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2877AC48-81D0-4652-849E-257E0D42D6E5}"/>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F2D2E59E-C95D-4BA7-850A-773C6560C63B}"/>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FF048190-F435-4602-A8CF-B39215F33270}"/>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D147E857-773D-47E5-9688-F1949A751B2A}"/>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4CA11BB8-5119-40E0-8E56-CA99C68D5583}"/>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268E90E8-B480-4692-AE63-B2305B0F24A2}"/>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F55A8CA6-DFEC-4707-B4ED-ED76025B7B16}"/>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30BEB04E-6B71-4BCD-A9E1-890B39D118B4}"/>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9753878B-D807-4994-A9BE-F06888DF9468}"/>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943ADC98-CAD5-4F59-94F5-A5ABD06E36E5}"/>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EA271153-A8BD-4F0E-9B56-E7490A5C4D6E}"/>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4BD0CE5F-2331-4B78-A8BD-5C415C6EDF78}"/>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BB54CA3A-2EE8-49BB-BACD-8871B1D0E53D}"/>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688EF55A-80DC-4516-88D1-2083EE56D593}"/>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720F92B9-CEF7-4D09-94F3-B24BBFA670BD}"/>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BFDEB43D-7459-4E31-B6B2-2D4AA1B3AFC6}"/>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565FF64B-A490-4F78-A925-781C00E666C2}"/>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039F9C56-2234-4D81-96DE-B68DFA57B8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8CE8BD3E-4FCB-4D80-9E3B-4D02B07FDD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989AB223-2D6F-47DE-BFF2-55635DAD3CE8}"/>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F16D7C8F-8454-4066-9D94-DC3ED54D91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7372A736-4771-4535-A90B-B1D4E55F2EB3}"/>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017321E6-D8BA-4B16-9B05-67B54E015991}"/>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469E118B-C9FE-4B12-8F15-C095C98CDA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05AB8A42-85D0-4548-ABA5-8D68DACAA5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16FDCF55-1F0C-492E-AF84-CFBDCB274987}"/>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98BD7B6D-C633-441F-A048-89F1DF185B6F}"/>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F4CBBC20-209A-4F91-8984-39D371DC8F1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3D75A11B-14A7-4F64-AB2E-74795472EB3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1D8ACBB9-E9DC-4DB7-BD85-D9490584BED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D90B5751-4194-4AC7-A988-7DF81941B12C}"/>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C81F6B36-B5F5-451A-AB10-FAEA65EEFA89}"/>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F32EC889-35D6-45B7-BD62-34956B81D96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52CA225B-4604-4A7E-9A89-E263D0683602}"/>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F23BA0E0-3EF2-462E-A7B4-D35F530D741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EE1648EE-A0D9-4485-8AB7-5C4D8D89141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A058FF3D-510E-4089-8F9E-5794AB72FAC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A0FBA622-B9F6-4CD1-A3C9-39E47DC5C1F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359B5AAC-FA9A-410B-A47A-4DE8D334938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F7EDCE7E-FA57-467A-9E3D-11B8149F4FEF}"/>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71B60336-AB32-4C48-B5C5-F80E1C8AA551}"/>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B09B8AE2-C6A7-43E3-84C4-A01248723C72}"/>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637696CE-AF1B-4FD1-B7B7-10AA0D9E9800}"/>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7FDC1ED9-1A1B-4471-B6A1-59579603D27F}"/>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3B83122C-A2DB-4A77-93D0-18FB421AB939}"/>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A9A2CDFB-E476-4C38-B03C-BE83A489104D}"/>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863DC9D2-2670-40A0-B74F-510B1A8917E9}"/>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E912EE95-E5BF-4AA3-A9C8-D9DC07F669AC}"/>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833D0906-B57D-4C5A-9C3C-7F80745097A3}"/>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58354D61-EE6A-4BBB-8784-CD533DD8781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CB8058F3-80D1-4A5C-B84C-4AE6F6ED953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92D623D7-2516-4B92-9081-09E34A20EE0D}"/>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60</xdr:row>
      <xdr:rowOff>57150</xdr:rowOff>
    </xdr:from>
    <xdr:to>
      <xdr:col>0</xdr:col>
      <xdr:colOff>623472</xdr:colOff>
      <xdr:row>64</xdr:row>
      <xdr:rowOff>13872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15550"/>
          <a:ext cx="623472" cy="623472"/>
        </a:xfrm>
        <a:prstGeom prst="rect">
          <a:avLst/>
        </a:prstGeom>
      </xdr:spPr>
    </xdr:pic>
    <xdr:clientData/>
  </xdr:twoCellAnchor>
  <xdr:twoCellAnchor editAs="oneCell">
    <xdr:from>
      <xdr:col>0</xdr:col>
      <xdr:colOff>145438</xdr:colOff>
      <xdr:row>31</xdr:row>
      <xdr:rowOff>152399</xdr:rowOff>
    </xdr:from>
    <xdr:to>
      <xdr:col>0</xdr:col>
      <xdr:colOff>704849</xdr:colOff>
      <xdr:row>35</xdr:row>
      <xdr:rowOff>26010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438" y="1447799"/>
          <a:ext cx="559411" cy="559411"/>
        </a:xfrm>
        <a:prstGeom prst="rect">
          <a:avLst/>
        </a:prstGeom>
      </xdr:spPr>
    </xdr:pic>
    <xdr:clientData/>
  </xdr:twoCellAnchor>
  <xdr:twoCellAnchor editAs="oneCell">
    <xdr:from>
      <xdr:col>0</xdr:col>
      <xdr:colOff>198536</xdr:colOff>
      <xdr:row>35</xdr:row>
      <xdr:rowOff>28576</xdr:rowOff>
    </xdr:from>
    <xdr:to>
      <xdr:col>0</xdr:col>
      <xdr:colOff>704850</xdr:colOff>
      <xdr:row>38</xdr:row>
      <xdr:rowOff>30065</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8536" y="2009776"/>
          <a:ext cx="506314" cy="506314"/>
        </a:xfrm>
        <a:prstGeom prst="rect">
          <a:avLst/>
        </a:prstGeom>
      </xdr:spPr>
    </xdr:pic>
    <xdr:clientData/>
  </xdr:twoCellAnchor>
  <xdr:twoCellAnchor editAs="oneCell">
    <xdr:from>
      <xdr:col>0</xdr:col>
      <xdr:colOff>0</xdr:colOff>
      <xdr:row>46</xdr:row>
      <xdr:rowOff>57150</xdr:rowOff>
    </xdr:from>
    <xdr:to>
      <xdr:col>1</xdr:col>
      <xdr:colOff>3810</xdr:colOff>
      <xdr:row>51</xdr:row>
      <xdr:rowOff>51435</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76675"/>
          <a:ext cx="822960" cy="822960"/>
        </a:xfrm>
        <a:prstGeom prst="rect">
          <a:avLst/>
        </a:prstGeom>
      </xdr:spPr>
    </xdr:pic>
    <xdr:clientData/>
  </xdr:twoCellAnchor>
  <xdr:twoCellAnchor editAs="oneCell">
    <xdr:from>
      <xdr:col>0</xdr:col>
      <xdr:colOff>0</xdr:colOff>
      <xdr:row>4</xdr:row>
      <xdr:rowOff>161924</xdr:rowOff>
    </xdr:from>
    <xdr:to>
      <xdr:col>1</xdr:col>
      <xdr:colOff>3810</xdr:colOff>
      <xdr:row>9</xdr:row>
      <xdr:rowOff>165734</xdr:rowOff>
    </xdr:to>
    <xdr:pic>
      <xdr:nvPicPr>
        <xdr:cNvPr id="4" name="Picture 3">
          <a:extLst>
            <a:ext uri="{FF2B5EF4-FFF2-40B4-BE49-F238E27FC236}">
              <a16:creationId xmlns:a16="http://schemas.microsoft.com/office/drawing/2014/main" id="{FFA4B2E7-E11B-42BE-88C7-4744C3DA320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286249"/>
          <a:ext cx="822960" cy="822960"/>
        </a:xfrm>
        <a:prstGeom prst="rect">
          <a:avLst/>
        </a:prstGeom>
      </xdr:spPr>
    </xdr:pic>
    <xdr:clientData/>
  </xdr:twoCellAnchor>
  <xdr:twoCellAnchor editAs="oneCell">
    <xdr:from>
      <xdr:col>0</xdr:col>
      <xdr:colOff>0</xdr:colOff>
      <xdr:row>11</xdr:row>
      <xdr:rowOff>161924</xdr:rowOff>
    </xdr:from>
    <xdr:to>
      <xdr:col>1</xdr:col>
      <xdr:colOff>3810</xdr:colOff>
      <xdr:row>16</xdr:row>
      <xdr:rowOff>165734</xdr:rowOff>
    </xdr:to>
    <xdr:pic>
      <xdr:nvPicPr>
        <xdr:cNvPr id="15" name="Picture 14">
          <a:extLst>
            <a:ext uri="{FF2B5EF4-FFF2-40B4-BE49-F238E27FC236}">
              <a16:creationId xmlns:a16="http://schemas.microsoft.com/office/drawing/2014/main" id="{BB0BAAC8-81D3-4927-B007-11574D2B135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5438774"/>
          <a:ext cx="822960" cy="822960"/>
        </a:xfrm>
        <a:prstGeom prst="rect">
          <a:avLst/>
        </a:prstGeom>
      </xdr:spPr>
    </xdr:pic>
    <xdr:clientData/>
  </xdr:twoCellAnchor>
  <xdr:twoCellAnchor editAs="oneCell">
    <xdr:from>
      <xdr:col>0</xdr:col>
      <xdr:colOff>0</xdr:colOff>
      <xdr:row>19</xdr:row>
      <xdr:rowOff>0</xdr:rowOff>
    </xdr:from>
    <xdr:to>
      <xdr:col>1</xdr:col>
      <xdr:colOff>3810</xdr:colOff>
      <xdr:row>23</xdr:row>
      <xdr:rowOff>165735</xdr:rowOff>
    </xdr:to>
    <xdr:pic>
      <xdr:nvPicPr>
        <xdr:cNvPr id="17" name="Picture 16">
          <a:extLst>
            <a:ext uri="{FF2B5EF4-FFF2-40B4-BE49-F238E27FC236}">
              <a16:creationId xmlns:a16="http://schemas.microsoft.com/office/drawing/2014/main" id="{8FEC0028-1DC8-4861-99C6-30064D42E7E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9829800"/>
          <a:ext cx="822960" cy="822960"/>
        </a:xfrm>
        <a:prstGeom prst="rect">
          <a:avLst/>
        </a:prstGeom>
      </xdr:spPr>
    </xdr:pic>
    <xdr:clientData/>
  </xdr:twoCellAnchor>
  <xdr:twoCellAnchor editAs="oneCell">
    <xdr:from>
      <xdr:col>0</xdr:col>
      <xdr:colOff>0</xdr:colOff>
      <xdr:row>26</xdr:row>
      <xdr:rowOff>0</xdr:rowOff>
    </xdr:from>
    <xdr:to>
      <xdr:col>1</xdr:col>
      <xdr:colOff>3810</xdr:colOff>
      <xdr:row>31</xdr:row>
      <xdr:rowOff>13335</xdr:rowOff>
    </xdr:to>
    <xdr:pic>
      <xdr:nvPicPr>
        <xdr:cNvPr id="19" name="Picture 18">
          <a:extLst>
            <a:ext uri="{FF2B5EF4-FFF2-40B4-BE49-F238E27FC236}">
              <a16:creationId xmlns:a16="http://schemas.microsoft.com/office/drawing/2014/main" id="{181AEE7F-B2C3-4BC1-B428-8CD6574A16F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10982325"/>
          <a:ext cx="822960" cy="822960"/>
        </a:xfrm>
        <a:prstGeom prst="rect">
          <a:avLst/>
        </a:prstGeom>
      </xdr:spPr>
    </xdr:pic>
    <xdr:clientData/>
  </xdr:twoCellAnchor>
  <xdr:twoCellAnchor editAs="oneCell">
    <xdr:from>
      <xdr:col>0</xdr:col>
      <xdr:colOff>352425</xdr:colOff>
      <xdr:row>58</xdr:row>
      <xdr:rowOff>19050</xdr:rowOff>
    </xdr:from>
    <xdr:to>
      <xdr:col>0</xdr:col>
      <xdr:colOff>809625</xdr:colOff>
      <xdr:row>60</xdr:row>
      <xdr:rowOff>152400</xdr:rowOff>
    </xdr:to>
    <xdr:pic>
      <xdr:nvPicPr>
        <xdr:cNvPr id="21" name="Picture 20">
          <a:extLst>
            <a:ext uri="{FF2B5EF4-FFF2-40B4-BE49-F238E27FC236}">
              <a16:creationId xmlns:a16="http://schemas.microsoft.com/office/drawing/2014/main" id="{12C30808-F707-46CD-BB2F-41F59ACD0C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9753600"/>
          <a:ext cx="457200" cy="457200"/>
        </a:xfrm>
        <a:prstGeom prst="rect">
          <a:avLst/>
        </a:prstGeom>
      </xdr:spPr>
    </xdr:pic>
    <xdr:clientData/>
  </xdr:twoCellAnchor>
  <xdr:twoCellAnchor editAs="oneCell">
    <xdr:from>
      <xdr:col>0</xdr:col>
      <xdr:colOff>38100</xdr:colOff>
      <xdr:row>51</xdr:row>
      <xdr:rowOff>142874</xdr:rowOff>
    </xdr:from>
    <xdr:to>
      <xdr:col>0</xdr:col>
      <xdr:colOff>769620</xdr:colOff>
      <xdr:row>56</xdr:row>
      <xdr:rowOff>64769</xdr:rowOff>
    </xdr:to>
    <xdr:pic>
      <xdr:nvPicPr>
        <xdr:cNvPr id="23" name="Picture 22">
          <a:extLst>
            <a:ext uri="{FF2B5EF4-FFF2-40B4-BE49-F238E27FC236}">
              <a16:creationId xmlns:a16="http://schemas.microsoft.com/office/drawing/2014/main" id="{1B5CE4A6-58CB-4966-9CE9-894A3DC8D5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8100" y="8724899"/>
          <a:ext cx="731520" cy="731520"/>
        </a:xfrm>
        <a:prstGeom prst="rect">
          <a:avLst/>
        </a:prstGeom>
      </xdr:spPr>
    </xdr:pic>
    <xdr:clientData/>
  </xdr:twoCellAnchor>
  <xdr:twoCellAnchor editAs="oneCell">
    <xdr:from>
      <xdr:col>0</xdr:col>
      <xdr:colOff>0</xdr:colOff>
      <xdr:row>42</xdr:row>
      <xdr:rowOff>0</xdr:rowOff>
    </xdr:from>
    <xdr:to>
      <xdr:col>1</xdr:col>
      <xdr:colOff>3810</xdr:colOff>
      <xdr:row>46</xdr:row>
      <xdr:rowOff>156210</xdr:rowOff>
    </xdr:to>
    <xdr:pic>
      <xdr:nvPicPr>
        <xdr:cNvPr id="16" name="Picture 15">
          <a:extLst>
            <a:ext uri="{FF2B5EF4-FFF2-40B4-BE49-F238E27FC236}">
              <a16:creationId xmlns:a16="http://schemas.microsoft.com/office/drawing/2014/main" id="{20536DB0-47D1-4687-AE65-4B75EDBD0D8A}"/>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152775"/>
          <a:ext cx="822960" cy="82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xdr:row>
      <xdr:rowOff>0</xdr:rowOff>
    </xdr:from>
    <xdr:to>
      <xdr:col>1</xdr:col>
      <xdr:colOff>3810</xdr:colOff>
      <xdr:row>42</xdr:row>
      <xdr:rowOff>156210</xdr:rowOff>
    </xdr:to>
    <xdr:pic>
      <xdr:nvPicPr>
        <xdr:cNvPr id="18" name="Picture 17">
          <a:extLst>
            <a:ext uri="{FF2B5EF4-FFF2-40B4-BE49-F238E27FC236}">
              <a16:creationId xmlns:a16="http://schemas.microsoft.com/office/drawing/2014/main" id="{3F96820C-E25D-472D-9606-C9C7E269D637}"/>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2486025"/>
          <a:ext cx="822960" cy="822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5</xdr:row>
      <xdr:rowOff>0</xdr:rowOff>
    </xdr:from>
    <xdr:to>
      <xdr:col>0</xdr:col>
      <xdr:colOff>771525</xdr:colOff>
      <xdr:row>11</xdr:row>
      <xdr:rowOff>2431</xdr:rowOff>
    </xdr:to>
    <xdr:pic>
      <xdr:nvPicPr>
        <xdr:cNvPr id="3" name="Picture 27">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828675"/>
          <a:ext cx="742950" cy="916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5</xdr:row>
      <xdr:rowOff>47624</xdr:rowOff>
    </xdr:from>
    <xdr:ext cx="809625" cy="809625"/>
    <xdr:pic>
      <xdr:nvPicPr>
        <xdr:cNvPr id="2" name="Picture 37">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1085849"/>
          <a:ext cx="8096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1</xdr:col>
      <xdr:colOff>0</xdr:colOff>
      <xdr:row>19</xdr:row>
      <xdr:rowOff>0</xdr:rowOff>
    </xdr:from>
    <xdr:to>
      <xdr:col>6</xdr:col>
      <xdr:colOff>0</xdr:colOff>
      <xdr:row>23</xdr:row>
      <xdr:rowOff>0</xdr:rowOff>
    </xdr:to>
    <xdr:sp macro="" textlink="">
      <xdr:nvSpPr>
        <xdr:cNvPr id="2" name="Rectangle 1">
          <a:extLst>
            <a:ext uri="{FF2B5EF4-FFF2-40B4-BE49-F238E27FC236}">
              <a16:creationId xmlns:a16="http://schemas.microsoft.com/office/drawing/2014/main" id="{F7AC6DC0-49AF-4B5C-BA76-E7A5C7AF4D04}"/>
            </a:ext>
          </a:extLst>
        </xdr:cNvPr>
        <xdr:cNvSpPr/>
      </xdr:nvSpPr>
      <xdr:spPr>
        <a:xfrm>
          <a:off x="57150" y="6038850"/>
          <a:ext cx="4295775"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6</xdr:col>
      <xdr:colOff>0</xdr:colOff>
      <xdr:row>17</xdr:row>
      <xdr:rowOff>0</xdr:rowOff>
    </xdr:to>
    <xdr:sp macro="" textlink="">
      <xdr:nvSpPr>
        <xdr:cNvPr id="3" name="Rectangle 2">
          <a:extLst>
            <a:ext uri="{FF2B5EF4-FFF2-40B4-BE49-F238E27FC236}">
              <a16:creationId xmlns:a16="http://schemas.microsoft.com/office/drawing/2014/main" id="{6AEA46D0-91B4-43B3-8EDA-772C539A2E28}"/>
            </a:ext>
          </a:extLst>
        </xdr:cNvPr>
        <xdr:cNvSpPr/>
      </xdr:nvSpPr>
      <xdr:spPr>
        <a:xfrm>
          <a:off x="57150" y="3124200"/>
          <a:ext cx="4295775"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3</xdr:row>
      <xdr:rowOff>0</xdr:rowOff>
    </xdr:from>
    <xdr:to>
      <xdr:col>22</xdr:col>
      <xdr:colOff>0</xdr:colOff>
      <xdr:row>73</xdr:row>
      <xdr:rowOff>0</xdr:rowOff>
    </xdr:to>
    <xdr:sp macro="" textlink="">
      <xdr:nvSpPr>
        <xdr:cNvPr id="4" name="Rectangle 3">
          <a:extLst>
            <a:ext uri="{FF2B5EF4-FFF2-40B4-BE49-F238E27FC236}">
              <a16:creationId xmlns:a16="http://schemas.microsoft.com/office/drawing/2014/main" id="{CEE61E75-31AE-437A-9566-409EAD1A7F1E}"/>
            </a:ext>
          </a:extLst>
        </xdr:cNvPr>
        <xdr:cNvSpPr/>
      </xdr:nvSpPr>
      <xdr:spPr>
        <a:xfrm>
          <a:off x="11849100" y="695325"/>
          <a:ext cx="3495675"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3</xdr:row>
      <xdr:rowOff>0</xdr:rowOff>
    </xdr:from>
    <xdr:to>
      <xdr:col>17</xdr:col>
      <xdr:colOff>0</xdr:colOff>
      <xdr:row>73</xdr:row>
      <xdr:rowOff>0</xdr:rowOff>
    </xdr:to>
    <xdr:sp macro="" textlink="">
      <xdr:nvSpPr>
        <xdr:cNvPr id="5" name="Rectangle 4">
          <a:extLst>
            <a:ext uri="{FF2B5EF4-FFF2-40B4-BE49-F238E27FC236}">
              <a16:creationId xmlns:a16="http://schemas.microsoft.com/office/drawing/2014/main" id="{63AEAA65-E127-4BB2-838E-D32D54EB5669}"/>
            </a:ext>
          </a:extLst>
        </xdr:cNvPr>
        <xdr:cNvSpPr/>
      </xdr:nvSpPr>
      <xdr:spPr>
        <a:xfrm>
          <a:off x="8210550" y="695325"/>
          <a:ext cx="35242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64</xdr:row>
      <xdr:rowOff>0</xdr:rowOff>
    </xdr:from>
    <xdr:to>
      <xdr:col>6</xdr:col>
      <xdr:colOff>0</xdr:colOff>
      <xdr:row>68</xdr:row>
      <xdr:rowOff>0</xdr:rowOff>
    </xdr:to>
    <xdr:sp macro="" textlink="">
      <xdr:nvSpPr>
        <xdr:cNvPr id="6" name="Rectangle 5">
          <a:extLst>
            <a:ext uri="{FF2B5EF4-FFF2-40B4-BE49-F238E27FC236}">
              <a16:creationId xmlns:a16="http://schemas.microsoft.com/office/drawing/2014/main" id="{97070841-544D-4758-942C-09696EA8404E}"/>
            </a:ext>
          </a:extLst>
        </xdr:cNvPr>
        <xdr:cNvSpPr/>
      </xdr:nvSpPr>
      <xdr:spPr>
        <a:xfrm>
          <a:off x="57150" y="11382375"/>
          <a:ext cx="4295775"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48</xdr:row>
      <xdr:rowOff>0</xdr:rowOff>
    </xdr:from>
    <xdr:to>
      <xdr:col>6</xdr:col>
      <xdr:colOff>0</xdr:colOff>
      <xdr:row>62</xdr:row>
      <xdr:rowOff>0</xdr:rowOff>
    </xdr:to>
    <xdr:sp macro="" textlink="">
      <xdr:nvSpPr>
        <xdr:cNvPr id="7" name="Rectangle 6">
          <a:extLst>
            <a:ext uri="{FF2B5EF4-FFF2-40B4-BE49-F238E27FC236}">
              <a16:creationId xmlns:a16="http://schemas.microsoft.com/office/drawing/2014/main" id="{29D2890F-CF4F-4186-BC39-2C25F667BA85}"/>
            </a:ext>
          </a:extLst>
        </xdr:cNvPr>
        <xdr:cNvSpPr/>
      </xdr:nvSpPr>
      <xdr:spPr>
        <a:xfrm>
          <a:off x="57150" y="8791575"/>
          <a:ext cx="4295775"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34</xdr:row>
      <xdr:rowOff>133350</xdr:rowOff>
    </xdr:from>
    <xdr:to>
      <xdr:col>6</xdr:col>
      <xdr:colOff>0</xdr:colOff>
      <xdr:row>36</xdr:row>
      <xdr:rowOff>0</xdr:rowOff>
    </xdr:to>
    <xdr:sp macro="" textlink="">
      <xdr:nvSpPr>
        <xdr:cNvPr id="8" name="Rectangle: Top Corners Rounded 7">
          <a:extLst>
            <a:ext uri="{FF2B5EF4-FFF2-40B4-BE49-F238E27FC236}">
              <a16:creationId xmlns:a16="http://schemas.microsoft.com/office/drawing/2014/main" id="{4C0F3EFA-2A00-4044-826C-B82605CAE058}"/>
            </a:ext>
          </a:extLst>
        </xdr:cNvPr>
        <xdr:cNvSpPr/>
      </xdr:nvSpPr>
      <xdr:spPr>
        <a:xfrm>
          <a:off x="57150" y="504825"/>
          <a:ext cx="42957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137583</xdr:rowOff>
    </xdr:from>
    <xdr:to>
      <xdr:col>6</xdr:col>
      <xdr:colOff>0</xdr:colOff>
      <xdr:row>3</xdr:row>
      <xdr:rowOff>0</xdr:rowOff>
    </xdr:to>
    <xdr:sp macro="" textlink="">
      <xdr:nvSpPr>
        <xdr:cNvPr id="9" name="Rectangle: Top Corners Rounded 8">
          <a:extLst>
            <a:ext uri="{FF2B5EF4-FFF2-40B4-BE49-F238E27FC236}">
              <a16:creationId xmlns:a16="http://schemas.microsoft.com/office/drawing/2014/main" id="{3528B0CC-9B2E-4499-870A-445428F78BA8}"/>
            </a:ext>
          </a:extLst>
        </xdr:cNvPr>
        <xdr:cNvSpPr/>
      </xdr:nvSpPr>
      <xdr:spPr>
        <a:xfrm>
          <a:off x="52917" y="508000"/>
          <a:ext cx="4286250" cy="179917"/>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17</xdr:row>
      <xdr:rowOff>133350</xdr:rowOff>
    </xdr:from>
    <xdr:to>
      <xdr:col>6</xdr:col>
      <xdr:colOff>0</xdr:colOff>
      <xdr:row>19</xdr:row>
      <xdr:rowOff>0</xdr:rowOff>
    </xdr:to>
    <xdr:sp macro="" textlink="">
      <xdr:nvSpPr>
        <xdr:cNvPr id="10" name="Rectangle: Top Corners Rounded 9">
          <a:extLst>
            <a:ext uri="{FF2B5EF4-FFF2-40B4-BE49-F238E27FC236}">
              <a16:creationId xmlns:a16="http://schemas.microsoft.com/office/drawing/2014/main" id="{24F08B30-7B69-438C-833B-8F60DD4656B0}"/>
            </a:ext>
          </a:extLst>
        </xdr:cNvPr>
        <xdr:cNvSpPr/>
      </xdr:nvSpPr>
      <xdr:spPr>
        <a:xfrm>
          <a:off x="57150" y="5848350"/>
          <a:ext cx="42957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23</xdr:row>
      <xdr:rowOff>133350</xdr:rowOff>
    </xdr:from>
    <xdr:to>
      <xdr:col>6</xdr:col>
      <xdr:colOff>0</xdr:colOff>
      <xdr:row>25</xdr:row>
      <xdr:rowOff>0</xdr:rowOff>
    </xdr:to>
    <xdr:sp macro="" textlink="">
      <xdr:nvSpPr>
        <xdr:cNvPr id="11" name="Rectangle: Top Corners Rounded 10">
          <a:extLst>
            <a:ext uri="{FF2B5EF4-FFF2-40B4-BE49-F238E27FC236}">
              <a16:creationId xmlns:a16="http://schemas.microsoft.com/office/drawing/2014/main" id="{58EED569-D6BE-4CE0-8877-0043D1ED6622}"/>
            </a:ext>
          </a:extLst>
        </xdr:cNvPr>
        <xdr:cNvSpPr/>
      </xdr:nvSpPr>
      <xdr:spPr>
        <a:xfrm>
          <a:off x="57150" y="6819900"/>
          <a:ext cx="42957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62</xdr:row>
      <xdr:rowOff>133350</xdr:rowOff>
    </xdr:from>
    <xdr:to>
      <xdr:col>6</xdr:col>
      <xdr:colOff>0</xdr:colOff>
      <xdr:row>64</xdr:row>
      <xdr:rowOff>0</xdr:rowOff>
    </xdr:to>
    <xdr:sp macro="" textlink="">
      <xdr:nvSpPr>
        <xdr:cNvPr id="12" name="Rectangle: Top Corners Rounded 11">
          <a:extLst>
            <a:ext uri="{FF2B5EF4-FFF2-40B4-BE49-F238E27FC236}">
              <a16:creationId xmlns:a16="http://schemas.microsoft.com/office/drawing/2014/main" id="{CC6981C3-12FA-40DB-899B-693F15223A77}"/>
            </a:ext>
          </a:extLst>
        </xdr:cNvPr>
        <xdr:cNvSpPr/>
      </xdr:nvSpPr>
      <xdr:spPr>
        <a:xfrm>
          <a:off x="57150" y="11191875"/>
          <a:ext cx="42957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46</xdr:row>
      <xdr:rowOff>133350</xdr:rowOff>
    </xdr:from>
    <xdr:to>
      <xdr:col>6</xdr:col>
      <xdr:colOff>0</xdr:colOff>
      <xdr:row>48</xdr:row>
      <xdr:rowOff>0</xdr:rowOff>
    </xdr:to>
    <xdr:sp macro="" textlink="">
      <xdr:nvSpPr>
        <xdr:cNvPr id="13" name="Rectangle: Top Corners Rounded 12">
          <a:extLst>
            <a:ext uri="{FF2B5EF4-FFF2-40B4-BE49-F238E27FC236}">
              <a16:creationId xmlns:a16="http://schemas.microsoft.com/office/drawing/2014/main" id="{E8557160-D8DB-41CC-8C96-8ADD953E77B3}"/>
            </a:ext>
          </a:extLst>
        </xdr:cNvPr>
        <xdr:cNvSpPr/>
      </xdr:nvSpPr>
      <xdr:spPr>
        <a:xfrm>
          <a:off x="57150" y="8601075"/>
          <a:ext cx="42957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xdr:row>
      <xdr:rowOff>133350</xdr:rowOff>
    </xdr:from>
    <xdr:to>
      <xdr:col>11</xdr:col>
      <xdr:colOff>0</xdr:colOff>
      <xdr:row>3</xdr:row>
      <xdr:rowOff>0</xdr:rowOff>
    </xdr:to>
    <xdr:sp macro="" textlink="">
      <xdr:nvSpPr>
        <xdr:cNvPr id="14" name="Rectangle: Top Corners Rounded 13">
          <a:extLst>
            <a:ext uri="{FF2B5EF4-FFF2-40B4-BE49-F238E27FC236}">
              <a16:creationId xmlns:a16="http://schemas.microsoft.com/office/drawing/2014/main" id="{4FD523C4-5C75-4DE5-8C47-0F244AF936E3}"/>
            </a:ext>
          </a:extLst>
        </xdr:cNvPr>
        <xdr:cNvSpPr/>
      </xdr:nvSpPr>
      <xdr:spPr>
        <a:xfrm>
          <a:off x="4467225" y="504825"/>
          <a:ext cx="34575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1</xdr:row>
      <xdr:rowOff>133350</xdr:rowOff>
    </xdr:from>
    <xdr:to>
      <xdr:col>17</xdr:col>
      <xdr:colOff>0</xdr:colOff>
      <xdr:row>3</xdr:row>
      <xdr:rowOff>0</xdr:rowOff>
    </xdr:to>
    <xdr:sp macro="" textlink="">
      <xdr:nvSpPr>
        <xdr:cNvPr id="15" name="Rectangle: Top Corners Rounded 14">
          <a:extLst>
            <a:ext uri="{FF2B5EF4-FFF2-40B4-BE49-F238E27FC236}">
              <a16:creationId xmlns:a16="http://schemas.microsoft.com/office/drawing/2014/main" id="{DFBA491C-3404-4225-983A-275F94C0F45A}"/>
            </a:ext>
          </a:extLst>
        </xdr:cNvPr>
        <xdr:cNvSpPr/>
      </xdr:nvSpPr>
      <xdr:spPr>
        <a:xfrm>
          <a:off x="8210550" y="504825"/>
          <a:ext cx="35242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0</xdr:colOff>
      <xdr:row>1</xdr:row>
      <xdr:rowOff>133350</xdr:rowOff>
    </xdr:from>
    <xdr:to>
      <xdr:col>22</xdr:col>
      <xdr:colOff>0</xdr:colOff>
      <xdr:row>3</xdr:row>
      <xdr:rowOff>0</xdr:rowOff>
    </xdr:to>
    <xdr:sp macro="" textlink="">
      <xdr:nvSpPr>
        <xdr:cNvPr id="16" name="Rectangle: Top Corners Rounded 15">
          <a:extLst>
            <a:ext uri="{FF2B5EF4-FFF2-40B4-BE49-F238E27FC236}">
              <a16:creationId xmlns:a16="http://schemas.microsoft.com/office/drawing/2014/main" id="{CF445F34-49F5-414C-A818-CE1862002DA8}"/>
            </a:ext>
          </a:extLst>
        </xdr:cNvPr>
        <xdr:cNvSpPr/>
      </xdr:nvSpPr>
      <xdr:spPr>
        <a:xfrm>
          <a:off x="11849100" y="504825"/>
          <a:ext cx="34956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0</xdr:colOff>
      <xdr:row>1</xdr:row>
      <xdr:rowOff>133350</xdr:rowOff>
    </xdr:from>
    <xdr:to>
      <xdr:col>20</xdr:col>
      <xdr:colOff>0</xdr:colOff>
      <xdr:row>3</xdr:row>
      <xdr:rowOff>0</xdr:rowOff>
    </xdr:to>
    <xdr:sp macro="" textlink="">
      <xdr:nvSpPr>
        <xdr:cNvPr id="17" name="TextBox 16">
          <a:extLst>
            <a:ext uri="{FF2B5EF4-FFF2-40B4-BE49-F238E27FC236}">
              <a16:creationId xmlns:a16="http://schemas.microsoft.com/office/drawing/2014/main" id="{AA568405-48CA-46C6-8A44-2EB3144ED72A}"/>
            </a:ext>
          </a:extLst>
        </xdr:cNvPr>
        <xdr:cNvSpPr txBox="1"/>
      </xdr:nvSpPr>
      <xdr:spPr>
        <a:xfrm>
          <a:off x="14030325" y="504825"/>
          <a:ext cx="4381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14</xdr:col>
      <xdr:colOff>0</xdr:colOff>
      <xdr:row>1</xdr:row>
      <xdr:rowOff>133350</xdr:rowOff>
    </xdr:from>
    <xdr:to>
      <xdr:col>15</xdr:col>
      <xdr:colOff>0</xdr:colOff>
      <xdr:row>3</xdr:row>
      <xdr:rowOff>0</xdr:rowOff>
    </xdr:to>
    <xdr:sp macro="" textlink="">
      <xdr:nvSpPr>
        <xdr:cNvPr id="18" name="TextBox 17">
          <a:extLst>
            <a:ext uri="{FF2B5EF4-FFF2-40B4-BE49-F238E27FC236}">
              <a16:creationId xmlns:a16="http://schemas.microsoft.com/office/drawing/2014/main" id="{BBE1D7D5-2821-4056-8181-8D8EEE88FDFE}"/>
            </a:ext>
          </a:extLst>
        </xdr:cNvPr>
        <xdr:cNvSpPr txBox="1"/>
      </xdr:nvSpPr>
      <xdr:spPr>
        <a:xfrm>
          <a:off x="1039177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9</xdr:col>
      <xdr:colOff>409576</xdr:colOff>
      <xdr:row>1</xdr:row>
      <xdr:rowOff>152400</xdr:rowOff>
    </xdr:from>
    <xdr:to>
      <xdr:col>11</xdr:col>
      <xdr:colOff>28576</xdr:colOff>
      <xdr:row>2</xdr:row>
      <xdr:rowOff>152400</xdr:rowOff>
    </xdr:to>
    <xdr:sp macro="" textlink="">
      <xdr:nvSpPr>
        <xdr:cNvPr id="19" name="TextBox 18">
          <a:extLst>
            <a:ext uri="{FF2B5EF4-FFF2-40B4-BE49-F238E27FC236}">
              <a16:creationId xmlns:a16="http://schemas.microsoft.com/office/drawing/2014/main" id="{60F34257-72F1-4211-8DFC-CBA5B641D0E3}"/>
            </a:ext>
          </a:extLst>
        </xdr:cNvPr>
        <xdr:cNvSpPr txBox="1"/>
      </xdr:nvSpPr>
      <xdr:spPr>
        <a:xfrm>
          <a:off x="7439026" y="523875"/>
          <a:ext cx="6953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3</xdr:col>
      <xdr:colOff>0</xdr:colOff>
      <xdr:row>34</xdr:row>
      <xdr:rowOff>133350</xdr:rowOff>
    </xdr:from>
    <xdr:to>
      <xdr:col>4</xdr:col>
      <xdr:colOff>0</xdr:colOff>
      <xdr:row>36</xdr:row>
      <xdr:rowOff>0</xdr:rowOff>
    </xdr:to>
    <xdr:sp macro="" textlink="">
      <xdr:nvSpPr>
        <xdr:cNvPr id="20" name="TextBox 19">
          <a:extLst>
            <a:ext uri="{FF2B5EF4-FFF2-40B4-BE49-F238E27FC236}">
              <a16:creationId xmlns:a16="http://schemas.microsoft.com/office/drawing/2014/main" id="{9C3549EC-09FA-4379-9192-01353DAA2250}"/>
            </a:ext>
          </a:extLst>
        </xdr:cNvPr>
        <xdr:cNvSpPr txBox="1"/>
      </xdr:nvSpPr>
      <xdr:spPr>
        <a:xfrm>
          <a:off x="3009900" y="61722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0</xdr:colOff>
      <xdr:row>62</xdr:row>
      <xdr:rowOff>133350</xdr:rowOff>
    </xdr:from>
    <xdr:to>
      <xdr:col>4</xdr:col>
      <xdr:colOff>0</xdr:colOff>
      <xdr:row>64</xdr:row>
      <xdr:rowOff>0</xdr:rowOff>
    </xdr:to>
    <xdr:sp macro="" textlink="">
      <xdr:nvSpPr>
        <xdr:cNvPr id="22" name="TextBox 21">
          <a:extLst>
            <a:ext uri="{FF2B5EF4-FFF2-40B4-BE49-F238E27FC236}">
              <a16:creationId xmlns:a16="http://schemas.microsoft.com/office/drawing/2014/main" id="{9F85191C-B6F0-42F3-8C61-6573AC057837}"/>
            </a:ext>
          </a:extLst>
        </xdr:cNvPr>
        <xdr:cNvSpPr txBox="1"/>
      </xdr:nvSpPr>
      <xdr:spPr>
        <a:xfrm>
          <a:off x="3009900" y="111918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0</xdr:colOff>
      <xdr:row>46</xdr:row>
      <xdr:rowOff>133350</xdr:rowOff>
    </xdr:from>
    <xdr:to>
      <xdr:col>4</xdr:col>
      <xdr:colOff>0</xdr:colOff>
      <xdr:row>48</xdr:row>
      <xdr:rowOff>0</xdr:rowOff>
    </xdr:to>
    <xdr:sp macro="" textlink="">
      <xdr:nvSpPr>
        <xdr:cNvPr id="23" name="TextBox 22">
          <a:extLst>
            <a:ext uri="{FF2B5EF4-FFF2-40B4-BE49-F238E27FC236}">
              <a16:creationId xmlns:a16="http://schemas.microsoft.com/office/drawing/2014/main" id="{4DCE5E7B-3867-4BC5-91DB-69E89F992FBC}"/>
            </a:ext>
          </a:extLst>
        </xdr:cNvPr>
        <xdr:cNvSpPr txBox="1"/>
      </xdr:nvSpPr>
      <xdr:spPr>
        <a:xfrm>
          <a:off x="3009900" y="86010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20</xdr:col>
      <xdr:colOff>409575</xdr:colOff>
      <xdr:row>1</xdr:row>
      <xdr:rowOff>114300</xdr:rowOff>
    </xdr:from>
    <xdr:to>
      <xdr:col>22</xdr:col>
      <xdr:colOff>28575</xdr:colOff>
      <xdr:row>3</xdr:row>
      <xdr:rowOff>0</xdr:rowOff>
    </xdr:to>
    <xdr:sp macro="" textlink="">
      <xdr:nvSpPr>
        <xdr:cNvPr id="24" name="TextBox 23">
          <a:extLst>
            <a:ext uri="{FF2B5EF4-FFF2-40B4-BE49-F238E27FC236}">
              <a16:creationId xmlns:a16="http://schemas.microsoft.com/office/drawing/2014/main" id="{F9A14B1B-F429-4D65-938F-7367673BAD48}"/>
            </a:ext>
          </a:extLst>
        </xdr:cNvPr>
        <xdr:cNvSpPr txBox="1"/>
      </xdr:nvSpPr>
      <xdr:spPr>
        <a:xfrm>
          <a:off x="14868525" y="485775"/>
          <a:ext cx="495300" cy="2095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15</xdr:col>
      <xdr:colOff>438150</xdr:colOff>
      <xdr:row>1</xdr:row>
      <xdr:rowOff>152400</xdr:rowOff>
    </xdr:from>
    <xdr:to>
      <xdr:col>17</xdr:col>
      <xdr:colOff>19050</xdr:colOff>
      <xdr:row>2</xdr:row>
      <xdr:rowOff>152400</xdr:rowOff>
    </xdr:to>
    <xdr:sp macro="" textlink="">
      <xdr:nvSpPr>
        <xdr:cNvPr id="25" name="TextBox 24">
          <a:extLst>
            <a:ext uri="{FF2B5EF4-FFF2-40B4-BE49-F238E27FC236}">
              <a16:creationId xmlns:a16="http://schemas.microsoft.com/office/drawing/2014/main" id="{B573FB9C-80E5-4B48-897B-9FE6FFC8A7D9}"/>
            </a:ext>
          </a:extLst>
        </xdr:cNvPr>
        <xdr:cNvSpPr txBox="1"/>
      </xdr:nvSpPr>
      <xdr:spPr>
        <a:xfrm>
          <a:off x="11268075" y="523875"/>
          <a:ext cx="476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2</xdr:col>
      <xdr:colOff>1704975</xdr:colOff>
      <xdr:row>1</xdr:row>
      <xdr:rowOff>133350</xdr:rowOff>
    </xdr:from>
    <xdr:to>
      <xdr:col>3</xdr:col>
      <xdr:colOff>438150</xdr:colOff>
      <xdr:row>3</xdr:row>
      <xdr:rowOff>0</xdr:rowOff>
    </xdr:to>
    <xdr:sp macro="" textlink="">
      <xdr:nvSpPr>
        <xdr:cNvPr id="26" name="TextBox 25">
          <a:extLst>
            <a:ext uri="{FF2B5EF4-FFF2-40B4-BE49-F238E27FC236}">
              <a16:creationId xmlns:a16="http://schemas.microsoft.com/office/drawing/2014/main" id="{213DA3F2-CF09-4C2A-BA93-BFE76B559428}"/>
            </a:ext>
          </a:extLst>
        </xdr:cNvPr>
        <xdr:cNvSpPr txBox="1"/>
      </xdr:nvSpPr>
      <xdr:spPr>
        <a:xfrm>
          <a:off x="3000375"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4</xdr:col>
      <xdr:colOff>419100</xdr:colOff>
      <xdr:row>34</xdr:row>
      <xdr:rowOff>123825</xdr:rowOff>
    </xdr:from>
    <xdr:to>
      <xdr:col>6</xdr:col>
      <xdr:colOff>28575</xdr:colOff>
      <xdr:row>35</xdr:row>
      <xdr:rowOff>152400</xdr:rowOff>
    </xdr:to>
    <xdr:sp macro="" textlink="">
      <xdr:nvSpPr>
        <xdr:cNvPr id="27" name="TextBox 26">
          <a:extLst>
            <a:ext uri="{FF2B5EF4-FFF2-40B4-BE49-F238E27FC236}">
              <a16:creationId xmlns:a16="http://schemas.microsoft.com/office/drawing/2014/main" id="{D228073A-CD42-4198-94E1-9BA70F7BFA8D}"/>
            </a:ext>
          </a:extLst>
        </xdr:cNvPr>
        <xdr:cNvSpPr txBox="1"/>
      </xdr:nvSpPr>
      <xdr:spPr>
        <a:xfrm>
          <a:off x="3876675" y="6162675"/>
          <a:ext cx="5048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4</xdr:col>
      <xdr:colOff>19050</xdr:colOff>
      <xdr:row>23</xdr:row>
      <xdr:rowOff>133350</xdr:rowOff>
    </xdr:from>
    <xdr:to>
      <xdr:col>5</xdr:col>
      <xdr:colOff>19050</xdr:colOff>
      <xdr:row>25</xdr:row>
      <xdr:rowOff>0</xdr:rowOff>
    </xdr:to>
    <xdr:sp macro="" textlink="">
      <xdr:nvSpPr>
        <xdr:cNvPr id="28" name="TextBox 27">
          <a:extLst>
            <a:ext uri="{FF2B5EF4-FFF2-40B4-BE49-F238E27FC236}">
              <a16:creationId xmlns:a16="http://schemas.microsoft.com/office/drawing/2014/main" id="{AD978364-FE8F-44E7-9B6F-C373DABC3520}"/>
            </a:ext>
          </a:extLst>
        </xdr:cNvPr>
        <xdr:cNvSpPr txBox="1"/>
      </xdr:nvSpPr>
      <xdr:spPr>
        <a:xfrm>
          <a:off x="3476625" y="43910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5</xdr:col>
      <xdr:colOff>0</xdr:colOff>
      <xdr:row>62</xdr:row>
      <xdr:rowOff>133350</xdr:rowOff>
    </xdr:from>
    <xdr:to>
      <xdr:col>6</xdr:col>
      <xdr:colOff>28575</xdr:colOff>
      <xdr:row>64</xdr:row>
      <xdr:rowOff>0</xdr:rowOff>
    </xdr:to>
    <xdr:sp macro="" textlink="">
      <xdr:nvSpPr>
        <xdr:cNvPr id="29" name="TextBox 28">
          <a:extLst>
            <a:ext uri="{FF2B5EF4-FFF2-40B4-BE49-F238E27FC236}">
              <a16:creationId xmlns:a16="http://schemas.microsoft.com/office/drawing/2014/main" id="{6CC22A6F-185D-4BE1-A6DF-535A13342661}"/>
            </a:ext>
          </a:extLst>
        </xdr:cNvPr>
        <xdr:cNvSpPr txBox="1"/>
      </xdr:nvSpPr>
      <xdr:spPr>
        <a:xfrm>
          <a:off x="3905250" y="11191875"/>
          <a:ext cx="476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46</xdr:row>
      <xdr:rowOff>133350</xdr:rowOff>
    </xdr:from>
    <xdr:to>
      <xdr:col>6</xdr:col>
      <xdr:colOff>47625</xdr:colOff>
      <xdr:row>47</xdr:row>
      <xdr:rowOff>152400</xdr:rowOff>
    </xdr:to>
    <xdr:sp macro="" textlink="">
      <xdr:nvSpPr>
        <xdr:cNvPr id="30" name="TextBox 29">
          <a:extLst>
            <a:ext uri="{FF2B5EF4-FFF2-40B4-BE49-F238E27FC236}">
              <a16:creationId xmlns:a16="http://schemas.microsoft.com/office/drawing/2014/main" id="{06009B28-A39E-483C-9588-BC92C78C5F7D}"/>
            </a:ext>
          </a:extLst>
        </xdr:cNvPr>
        <xdr:cNvSpPr txBox="1"/>
      </xdr:nvSpPr>
      <xdr:spPr>
        <a:xfrm>
          <a:off x="3905250" y="8601075"/>
          <a:ext cx="4953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18</xdr:col>
      <xdr:colOff>0</xdr:colOff>
      <xdr:row>1</xdr:row>
      <xdr:rowOff>133350</xdr:rowOff>
    </xdr:from>
    <xdr:to>
      <xdr:col>18</xdr:col>
      <xdr:colOff>1857375</xdr:colOff>
      <xdr:row>3</xdr:row>
      <xdr:rowOff>19050</xdr:rowOff>
    </xdr:to>
    <xdr:sp macro="" textlink="">
      <xdr:nvSpPr>
        <xdr:cNvPr id="31" name="TextBox 30">
          <a:extLst>
            <a:ext uri="{FF2B5EF4-FFF2-40B4-BE49-F238E27FC236}">
              <a16:creationId xmlns:a16="http://schemas.microsoft.com/office/drawing/2014/main" id="{441C5CBC-1AE7-4658-BE1F-AC375EADD0C5}"/>
            </a:ext>
          </a:extLst>
        </xdr:cNvPr>
        <xdr:cNvSpPr txBox="1"/>
      </xdr:nvSpPr>
      <xdr:spPr>
        <a:xfrm>
          <a:off x="11839575" y="504825"/>
          <a:ext cx="1857375" cy="2095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13</xdr:col>
      <xdr:colOff>0</xdr:colOff>
      <xdr:row>1</xdr:row>
      <xdr:rowOff>133349</xdr:rowOff>
    </xdr:from>
    <xdr:to>
      <xdr:col>13</xdr:col>
      <xdr:colOff>1724025</xdr:colOff>
      <xdr:row>3</xdr:row>
      <xdr:rowOff>9524</xdr:rowOff>
    </xdr:to>
    <xdr:sp macro="" textlink="">
      <xdr:nvSpPr>
        <xdr:cNvPr id="32" name="TextBox 31">
          <a:extLst>
            <a:ext uri="{FF2B5EF4-FFF2-40B4-BE49-F238E27FC236}">
              <a16:creationId xmlns:a16="http://schemas.microsoft.com/office/drawing/2014/main" id="{91350A6A-47E7-40C8-B96A-14484F7FE359}"/>
            </a:ext>
          </a:extLst>
        </xdr:cNvPr>
        <xdr:cNvSpPr txBox="1"/>
      </xdr:nvSpPr>
      <xdr:spPr>
        <a:xfrm>
          <a:off x="8201025" y="504824"/>
          <a:ext cx="1724025"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7</xdr:col>
      <xdr:colOff>0</xdr:colOff>
      <xdr:row>1</xdr:row>
      <xdr:rowOff>133350</xdr:rowOff>
    </xdr:from>
    <xdr:to>
      <xdr:col>7</xdr:col>
      <xdr:colOff>1943100</xdr:colOff>
      <xdr:row>3</xdr:row>
      <xdr:rowOff>19050</xdr:rowOff>
    </xdr:to>
    <xdr:sp macro="" textlink="">
      <xdr:nvSpPr>
        <xdr:cNvPr id="33" name="TextBox 32">
          <a:extLst>
            <a:ext uri="{FF2B5EF4-FFF2-40B4-BE49-F238E27FC236}">
              <a16:creationId xmlns:a16="http://schemas.microsoft.com/office/drawing/2014/main" id="{77609BAF-7BA4-4C83-BF8C-51AB343752F6}"/>
            </a:ext>
          </a:extLst>
        </xdr:cNvPr>
        <xdr:cNvSpPr txBox="1"/>
      </xdr:nvSpPr>
      <xdr:spPr>
        <a:xfrm>
          <a:off x="4467225" y="504825"/>
          <a:ext cx="1943100" cy="2095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34</xdr:row>
      <xdr:rowOff>133350</xdr:rowOff>
    </xdr:from>
    <xdr:to>
      <xdr:col>2</xdr:col>
      <xdr:colOff>1295400</xdr:colOff>
      <xdr:row>36</xdr:row>
      <xdr:rowOff>0</xdr:rowOff>
    </xdr:to>
    <xdr:sp macro="" textlink="">
      <xdr:nvSpPr>
        <xdr:cNvPr id="34" name="TextBox 33">
          <a:extLst>
            <a:ext uri="{FF2B5EF4-FFF2-40B4-BE49-F238E27FC236}">
              <a16:creationId xmlns:a16="http://schemas.microsoft.com/office/drawing/2014/main" id="{15242DE5-E48B-4198-957F-1F6C4313D377}"/>
            </a:ext>
          </a:extLst>
        </xdr:cNvPr>
        <xdr:cNvSpPr txBox="1"/>
      </xdr:nvSpPr>
      <xdr:spPr>
        <a:xfrm>
          <a:off x="57150" y="5848350"/>
          <a:ext cx="25336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2</xdr:row>
      <xdr:rowOff>1</xdr:rowOff>
    </xdr:from>
    <xdr:to>
      <xdr:col>2</xdr:col>
      <xdr:colOff>1314450</xdr:colOff>
      <xdr:row>2</xdr:row>
      <xdr:rowOff>152401</xdr:rowOff>
    </xdr:to>
    <xdr:sp macro="" textlink="">
      <xdr:nvSpPr>
        <xdr:cNvPr id="35" name="TextBox 34">
          <a:extLst>
            <a:ext uri="{FF2B5EF4-FFF2-40B4-BE49-F238E27FC236}">
              <a16:creationId xmlns:a16="http://schemas.microsoft.com/office/drawing/2014/main" id="{51C5AD7D-F7D5-4EF7-B099-DC874F10043C}"/>
            </a:ext>
          </a:extLst>
        </xdr:cNvPr>
        <xdr:cNvSpPr txBox="1"/>
      </xdr:nvSpPr>
      <xdr:spPr>
        <a:xfrm>
          <a:off x="57150" y="533401"/>
          <a:ext cx="2552700"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1</xdr:colOff>
      <xdr:row>17</xdr:row>
      <xdr:rowOff>133349</xdr:rowOff>
    </xdr:from>
    <xdr:to>
      <xdr:col>2</xdr:col>
      <xdr:colOff>1466851</xdr:colOff>
      <xdr:row>18</xdr:row>
      <xdr:rowOff>152399</xdr:rowOff>
    </xdr:to>
    <xdr:sp macro="" textlink="">
      <xdr:nvSpPr>
        <xdr:cNvPr id="36" name="TextBox 35">
          <a:extLst>
            <a:ext uri="{FF2B5EF4-FFF2-40B4-BE49-F238E27FC236}">
              <a16:creationId xmlns:a16="http://schemas.microsoft.com/office/drawing/2014/main" id="{FAE733FB-C0D6-4B12-94A9-73BA33F51E1C}"/>
            </a:ext>
          </a:extLst>
        </xdr:cNvPr>
        <xdr:cNvSpPr txBox="1"/>
      </xdr:nvSpPr>
      <xdr:spPr>
        <a:xfrm>
          <a:off x="57151" y="3095624"/>
          <a:ext cx="27051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23</xdr:row>
      <xdr:rowOff>133349</xdr:rowOff>
    </xdr:from>
    <xdr:to>
      <xdr:col>2</xdr:col>
      <xdr:colOff>1266825</xdr:colOff>
      <xdr:row>25</xdr:row>
      <xdr:rowOff>9524</xdr:rowOff>
    </xdr:to>
    <xdr:sp macro="" textlink="">
      <xdr:nvSpPr>
        <xdr:cNvPr id="37" name="TextBox 36">
          <a:extLst>
            <a:ext uri="{FF2B5EF4-FFF2-40B4-BE49-F238E27FC236}">
              <a16:creationId xmlns:a16="http://schemas.microsoft.com/office/drawing/2014/main" id="{18AB2570-D192-48A0-85F7-E7889162399E}"/>
            </a:ext>
          </a:extLst>
        </xdr:cNvPr>
        <xdr:cNvSpPr txBox="1"/>
      </xdr:nvSpPr>
      <xdr:spPr>
        <a:xfrm>
          <a:off x="57150" y="4067174"/>
          <a:ext cx="2505075"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62</xdr:row>
      <xdr:rowOff>133349</xdr:rowOff>
    </xdr:from>
    <xdr:to>
      <xdr:col>2</xdr:col>
      <xdr:colOff>1362075</xdr:colOff>
      <xdr:row>64</xdr:row>
      <xdr:rowOff>28574</xdr:rowOff>
    </xdr:to>
    <xdr:sp macro="" textlink="">
      <xdr:nvSpPr>
        <xdr:cNvPr id="38" name="TextBox 37">
          <a:extLst>
            <a:ext uri="{FF2B5EF4-FFF2-40B4-BE49-F238E27FC236}">
              <a16:creationId xmlns:a16="http://schemas.microsoft.com/office/drawing/2014/main" id="{C538F5B0-11EF-49D4-ABED-7A4C1C826F6C}"/>
            </a:ext>
          </a:extLst>
        </xdr:cNvPr>
        <xdr:cNvSpPr txBox="1"/>
      </xdr:nvSpPr>
      <xdr:spPr>
        <a:xfrm>
          <a:off x="57150" y="10382249"/>
          <a:ext cx="26003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46</xdr:row>
      <xdr:rowOff>133349</xdr:rowOff>
    </xdr:from>
    <xdr:to>
      <xdr:col>2</xdr:col>
      <xdr:colOff>1447800</xdr:colOff>
      <xdr:row>48</xdr:row>
      <xdr:rowOff>9524</xdr:rowOff>
    </xdr:to>
    <xdr:sp macro="" textlink="">
      <xdr:nvSpPr>
        <xdr:cNvPr id="39" name="TextBox 38">
          <a:extLst>
            <a:ext uri="{FF2B5EF4-FFF2-40B4-BE49-F238E27FC236}">
              <a16:creationId xmlns:a16="http://schemas.microsoft.com/office/drawing/2014/main" id="{E3798629-1301-47EC-A58C-4A24F7E44259}"/>
            </a:ext>
          </a:extLst>
        </xdr:cNvPr>
        <xdr:cNvSpPr txBox="1"/>
      </xdr:nvSpPr>
      <xdr:spPr>
        <a:xfrm>
          <a:off x="57150" y="7791449"/>
          <a:ext cx="2686050" cy="2000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20</xdr:row>
      <xdr:rowOff>22225</xdr:rowOff>
    </xdr:from>
    <xdr:to>
      <xdr:col>1</xdr:col>
      <xdr:colOff>1221740</xdr:colOff>
      <xdr:row>21</xdr:row>
      <xdr:rowOff>156024</xdr:rowOff>
    </xdr:to>
    <xdr:pic>
      <xdr:nvPicPr>
        <xdr:cNvPr id="40" name="Picture 39">
          <a:extLst>
            <a:ext uri="{FF2B5EF4-FFF2-40B4-BE49-F238E27FC236}">
              <a16:creationId xmlns:a16="http://schemas.microsoft.com/office/drawing/2014/main" id="{3E3BA481-BE17-4AD2-B90D-09215F7649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6223000"/>
          <a:ext cx="1196340" cy="295724"/>
        </a:xfrm>
        <a:prstGeom prst="rect">
          <a:avLst/>
        </a:prstGeom>
      </xdr:spPr>
    </xdr:pic>
    <xdr:clientData/>
  </xdr:twoCellAnchor>
  <xdr:twoCellAnchor editAs="oneCell">
    <xdr:from>
      <xdr:col>1</xdr:col>
      <xdr:colOff>41276</xdr:colOff>
      <xdr:row>36</xdr:row>
      <xdr:rowOff>31751</xdr:rowOff>
    </xdr:from>
    <xdr:to>
      <xdr:col>1</xdr:col>
      <xdr:colOff>1203325</xdr:colOff>
      <xdr:row>38</xdr:row>
      <xdr:rowOff>144052</xdr:rowOff>
    </xdr:to>
    <xdr:pic>
      <xdr:nvPicPr>
        <xdr:cNvPr id="41" name="Picture 40">
          <a:extLst>
            <a:ext uri="{FF2B5EF4-FFF2-40B4-BE49-F238E27FC236}">
              <a16:creationId xmlns:a16="http://schemas.microsoft.com/office/drawing/2014/main" id="{6AF18D77-9677-4D72-9682-F796C4C968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727076"/>
          <a:ext cx="1162049" cy="436151"/>
        </a:xfrm>
        <a:prstGeom prst="rect">
          <a:avLst/>
        </a:prstGeom>
      </xdr:spPr>
    </xdr:pic>
    <xdr:clientData/>
  </xdr:twoCellAnchor>
  <xdr:twoCellAnchor>
    <xdr:from>
      <xdr:col>1</xdr:col>
      <xdr:colOff>0</xdr:colOff>
      <xdr:row>36</xdr:row>
      <xdr:rowOff>0</xdr:rowOff>
    </xdr:from>
    <xdr:to>
      <xdr:col>6</xdr:col>
      <xdr:colOff>0</xdr:colOff>
      <xdr:row>46</xdr:row>
      <xdr:rowOff>0</xdr:rowOff>
    </xdr:to>
    <xdr:sp macro="" textlink="">
      <xdr:nvSpPr>
        <xdr:cNvPr id="43" name="Rectangle 42">
          <a:extLst>
            <a:ext uri="{FF2B5EF4-FFF2-40B4-BE49-F238E27FC236}">
              <a16:creationId xmlns:a16="http://schemas.microsoft.com/office/drawing/2014/main" id="{58F90024-B5C8-4FFD-AF1F-04A33D5978E8}"/>
            </a:ext>
          </a:extLst>
        </xdr:cNvPr>
        <xdr:cNvSpPr/>
      </xdr:nvSpPr>
      <xdr:spPr>
        <a:xfrm>
          <a:off x="57150" y="695325"/>
          <a:ext cx="4295775"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0</xdr:rowOff>
    </xdr:from>
    <xdr:to>
      <xdr:col>6</xdr:col>
      <xdr:colOff>0</xdr:colOff>
      <xdr:row>34</xdr:row>
      <xdr:rowOff>0</xdr:rowOff>
    </xdr:to>
    <xdr:sp macro="" textlink="">
      <xdr:nvSpPr>
        <xdr:cNvPr id="45" name="Rectangle 44">
          <a:extLst>
            <a:ext uri="{FF2B5EF4-FFF2-40B4-BE49-F238E27FC236}">
              <a16:creationId xmlns:a16="http://schemas.microsoft.com/office/drawing/2014/main" id="{63A6D533-6499-4AF5-B3D4-2F9E7A59404B}"/>
            </a:ext>
          </a:extLst>
        </xdr:cNvPr>
        <xdr:cNvSpPr/>
      </xdr:nvSpPr>
      <xdr:spPr>
        <a:xfrm>
          <a:off x="57150" y="7010400"/>
          <a:ext cx="4295775"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64</xdr:row>
      <xdr:rowOff>31750</xdr:rowOff>
    </xdr:from>
    <xdr:to>
      <xdr:col>1</xdr:col>
      <xdr:colOff>1221740</xdr:colOff>
      <xdr:row>67</xdr:row>
      <xdr:rowOff>133829</xdr:rowOff>
    </xdr:to>
    <xdr:grpSp>
      <xdr:nvGrpSpPr>
        <xdr:cNvPr id="46" name="Group 45">
          <a:extLst>
            <a:ext uri="{FF2B5EF4-FFF2-40B4-BE49-F238E27FC236}">
              <a16:creationId xmlns:a16="http://schemas.microsoft.com/office/drawing/2014/main" id="{089C7F71-5613-4D8D-BABA-D24F189CD1AD}"/>
            </a:ext>
          </a:extLst>
        </xdr:cNvPr>
        <xdr:cNvGrpSpPr>
          <a:grpSpLocks noChangeAspect="1"/>
        </xdr:cNvGrpSpPr>
      </xdr:nvGrpSpPr>
      <xdr:grpSpPr>
        <a:xfrm>
          <a:off x="82550" y="10604500"/>
          <a:ext cx="1196340" cy="587854"/>
          <a:chOff x="4468738" y="5430140"/>
          <a:chExt cx="1327564" cy="652273"/>
        </a:xfrm>
      </xdr:grpSpPr>
      <xdr:pic>
        <xdr:nvPicPr>
          <xdr:cNvPr id="47" name="Picture 46">
            <a:extLst>
              <a:ext uri="{FF2B5EF4-FFF2-40B4-BE49-F238E27FC236}">
                <a16:creationId xmlns:a16="http://schemas.microsoft.com/office/drawing/2014/main" id="{419B2F03-6D1B-4B20-982F-C02CC2CDD4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48" name="Picture 47">
            <a:extLst>
              <a:ext uri="{FF2B5EF4-FFF2-40B4-BE49-F238E27FC236}">
                <a16:creationId xmlns:a16="http://schemas.microsoft.com/office/drawing/2014/main" id="{A9E4B2CF-4C1C-4B02-9C07-3F59C79D20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7</xdr:col>
      <xdr:colOff>0</xdr:colOff>
      <xdr:row>3</xdr:row>
      <xdr:rowOff>0</xdr:rowOff>
    </xdr:from>
    <xdr:to>
      <xdr:col>11</xdr:col>
      <xdr:colOff>0</xdr:colOff>
      <xdr:row>13</xdr:row>
      <xdr:rowOff>9525</xdr:rowOff>
    </xdr:to>
    <xdr:sp macro="" textlink="">
      <xdr:nvSpPr>
        <xdr:cNvPr id="49" name="Rectangle 48">
          <a:extLst>
            <a:ext uri="{FF2B5EF4-FFF2-40B4-BE49-F238E27FC236}">
              <a16:creationId xmlns:a16="http://schemas.microsoft.com/office/drawing/2014/main" id="{CFB3A4D1-A1AD-4166-B3F4-279D35F0D83E}"/>
            </a:ext>
          </a:extLst>
        </xdr:cNvPr>
        <xdr:cNvSpPr/>
      </xdr:nvSpPr>
      <xdr:spPr>
        <a:xfrm>
          <a:off x="4467225" y="695325"/>
          <a:ext cx="3457575"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25</xdr:row>
      <xdr:rowOff>51425</xdr:rowOff>
    </xdr:from>
    <xdr:to>
      <xdr:col>1</xdr:col>
      <xdr:colOff>1217991</xdr:colOff>
      <xdr:row>33</xdr:row>
      <xdr:rowOff>112189</xdr:rowOff>
    </xdr:to>
    <xdr:grpSp>
      <xdr:nvGrpSpPr>
        <xdr:cNvPr id="50" name="Group 49">
          <a:extLst>
            <a:ext uri="{FF2B5EF4-FFF2-40B4-BE49-F238E27FC236}">
              <a16:creationId xmlns:a16="http://schemas.microsoft.com/office/drawing/2014/main" id="{F9DC7E35-7443-4DC7-A110-4F5C3F9C3494}"/>
            </a:ext>
          </a:extLst>
        </xdr:cNvPr>
        <xdr:cNvGrpSpPr/>
      </xdr:nvGrpSpPr>
      <xdr:grpSpPr>
        <a:xfrm>
          <a:off x="78801" y="4309100"/>
          <a:ext cx="1196340" cy="1356164"/>
          <a:chOff x="97851" y="6899900"/>
          <a:chExt cx="1234440" cy="1394264"/>
        </a:xfrm>
      </xdr:grpSpPr>
      <xdr:pic>
        <xdr:nvPicPr>
          <xdr:cNvPr id="51" name="Picture 50">
            <a:extLst>
              <a:ext uri="{FF2B5EF4-FFF2-40B4-BE49-F238E27FC236}">
                <a16:creationId xmlns:a16="http://schemas.microsoft.com/office/drawing/2014/main" id="{36DE6EEF-7406-4153-AA19-11CE0B9F5B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2" name="Picture 51">
            <a:extLst>
              <a:ext uri="{FF2B5EF4-FFF2-40B4-BE49-F238E27FC236}">
                <a16:creationId xmlns:a16="http://schemas.microsoft.com/office/drawing/2014/main" id="{C448C43D-7D75-435A-96AB-2A3621911B4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3" name="Picture 52">
            <a:extLst>
              <a:ext uri="{FF2B5EF4-FFF2-40B4-BE49-F238E27FC236}">
                <a16:creationId xmlns:a16="http://schemas.microsoft.com/office/drawing/2014/main" id="{62CAB6C7-6A80-4649-BFF9-4B5B541452B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7</xdr:col>
      <xdr:colOff>0</xdr:colOff>
      <xdr:row>2</xdr:row>
      <xdr:rowOff>161924</xdr:rowOff>
    </xdr:from>
    <xdr:to>
      <xdr:col>11</xdr:col>
      <xdr:colOff>0</xdr:colOff>
      <xdr:row>13</xdr:row>
      <xdr:rowOff>9524</xdr:rowOff>
    </xdr:to>
    <xdr:sp macro="" textlink="">
      <xdr:nvSpPr>
        <xdr:cNvPr id="83" name="Rectangle 82">
          <a:extLst>
            <a:ext uri="{FF2B5EF4-FFF2-40B4-BE49-F238E27FC236}">
              <a16:creationId xmlns:a16="http://schemas.microsoft.com/office/drawing/2014/main" id="{D14BFFF2-84F7-435C-BBE4-937A85914EC8}"/>
            </a:ext>
          </a:extLst>
        </xdr:cNvPr>
        <xdr:cNvSpPr/>
      </xdr:nvSpPr>
      <xdr:spPr>
        <a:xfrm>
          <a:off x="4467225" y="695324"/>
          <a:ext cx="3457575"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133350</xdr:rowOff>
    </xdr:from>
    <xdr:to>
      <xdr:col>11</xdr:col>
      <xdr:colOff>0</xdr:colOff>
      <xdr:row>15</xdr:row>
      <xdr:rowOff>0</xdr:rowOff>
    </xdr:to>
    <xdr:sp macro="" textlink="">
      <xdr:nvSpPr>
        <xdr:cNvPr id="84" name="Rectangle: Top Corners Rounded 83">
          <a:extLst>
            <a:ext uri="{FF2B5EF4-FFF2-40B4-BE49-F238E27FC236}">
              <a16:creationId xmlns:a16="http://schemas.microsoft.com/office/drawing/2014/main" id="{7B2BEBCC-7C54-4176-A48C-A8A8CB6EE706}"/>
            </a:ext>
          </a:extLst>
        </xdr:cNvPr>
        <xdr:cNvSpPr/>
      </xdr:nvSpPr>
      <xdr:spPr>
        <a:xfrm>
          <a:off x="4467225" y="2447925"/>
          <a:ext cx="34575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133350</xdr:rowOff>
    </xdr:from>
    <xdr:to>
      <xdr:col>7</xdr:col>
      <xdr:colOff>1952625</xdr:colOff>
      <xdr:row>14</xdr:row>
      <xdr:rowOff>123825</xdr:rowOff>
    </xdr:to>
    <xdr:sp macro="" textlink="">
      <xdr:nvSpPr>
        <xdr:cNvPr id="85" name="TextBox 84">
          <a:extLst>
            <a:ext uri="{FF2B5EF4-FFF2-40B4-BE49-F238E27FC236}">
              <a16:creationId xmlns:a16="http://schemas.microsoft.com/office/drawing/2014/main" id="{5C324268-47F7-4C32-AE7F-9E0A29DEF737}"/>
            </a:ext>
          </a:extLst>
        </xdr:cNvPr>
        <xdr:cNvSpPr txBox="1"/>
      </xdr:nvSpPr>
      <xdr:spPr>
        <a:xfrm>
          <a:off x="4467225" y="2447925"/>
          <a:ext cx="195262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9</xdr:col>
      <xdr:colOff>0</xdr:colOff>
      <xdr:row>13</xdr:row>
      <xdr:rowOff>104775</xdr:rowOff>
    </xdr:from>
    <xdr:to>
      <xdr:col>10</xdr:col>
      <xdr:colOff>0</xdr:colOff>
      <xdr:row>15</xdr:row>
      <xdr:rowOff>0</xdr:rowOff>
    </xdr:to>
    <xdr:sp macro="" textlink="">
      <xdr:nvSpPr>
        <xdr:cNvPr id="86" name="TextBox 85">
          <a:extLst>
            <a:ext uri="{FF2B5EF4-FFF2-40B4-BE49-F238E27FC236}">
              <a16:creationId xmlns:a16="http://schemas.microsoft.com/office/drawing/2014/main" id="{BD2FBA73-90DB-4460-9FF6-D2F1DA129A3A}"/>
            </a:ext>
          </a:extLst>
        </xdr:cNvPr>
        <xdr:cNvSpPr txBox="1"/>
      </xdr:nvSpPr>
      <xdr:spPr>
        <a:xfrm>
          <a:off x="7029450" y="2419350"/>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10</xdr:col>
      <xdr:colOff>0</xdr:colOff>
      <xdr:row>13</xdr:row>
      <xdr:rowOff>133350</xdr:rowOff>
    </xdr:from>
    <xdr:to>
      <xdr:col>11</xdr:col>
      <xdr:colOff>38100</xdr:colOff>
      <xdr:row>14</xdr:row>
      <xdr:rowOff>142875</xdr:rowOff>
    </xdr:to>
    <xdr:sp macro="" textlink="">
      <xdr:nvSpPr>
        <xdr:cNvPr id="87" name="TextBox 86">
          <a:extLst>
            <a:ext uri="{FF2B5EF4-FFF2-40B4-BE49-F238E27FC236}">
              <a16:creationId xmlns:a16="http://schemas.microsoft.com/office/drawing/2014/main" id="{2DEB856F-0852-4B0A-8D96-686637FBB5DD}"/>
            </a:ext>
          </a:extLst>
        </xdr:cNvPr>
        <xdr:cNvSpPr txBox="1"/>
      </xdr:nvSpPr>
      <xdr:spPr>
        <a:xfrm>
          <a:off x="7477125" y="2447925"/>
          <a:ext cx="4857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7</xdr:col>
      <xdr:colOff>0</xdr:colOff>
      <xdr:row>14</xdr:row>
      <xdr:rowOff>158740</xdr:rowOff>
    </xdr:from>
    <xdr:to>
      <xdr:col>11</xdr:col>
      <xdr:colOff>0</xdr:colOff>
      <xdr:row>28</xdr:row>
      <xdr:rowOff>0</xdr:rowOff>
    </xdr:to>
    <xdr:sp macro="" textlink="">
      <xdr:nvSpPr>
        <xdr:cNvPr id="88" name="Rectangle 87">
          <a:extLst>
            <a:ext uri="{FF2B5EF4-FFF2-40B4-BE49-F238E27FC236}">
              <a16:creationId xmlns:a16="http://schemas.microsoft.com/office/drawing/2014/main" id="{AE80D2B0-A4A4-4D8E-A213-DC1EE73049BF}"/>
            </a:ext>
          </a:extLst>
        </xdr:cNvPr>
        <xdr:cNvSpPr/>
      </xdr:nvSpPr>
      <xdr:spPr>
        <a:xfrm>
          <a:off x="4467225" y="2635240"/>
          <a:ext cx="3457575" cy="307976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28</xdr:row>
      <xdr:rowOff>133350</xdr:rowOff>
    </xdr:from>
    <xdr:to>
      <xdr:col>11</xdr:col>
      <xdr:colOff>0</xdr:colOff>
      <xdr:row>30</xdr:row>
      <xdr:rowOff>0</xdr:rowOff>
    </xdr:to>
    <xdr:sp macro="" textlink="">
      <xdr:nvSpPr>
        <xdr:cNvPr id="89" name="Rectangle: Top Corners Rounded 88">
          <a:extLst>
            <a:ext uri="{FF2B5EF4-FFF2-40B4-BE49-F238E27FC236}">
              <a16:creationId xmlns:a16="http://schemas.microsoft.com/office/drawing/2014/main" id="{108874F2-C660-4D09-B467-AB9418EA517E}"/>
            </a:ext>
          </a:extLst>
        </xdr:cNvPr>
        <xdr:cNvSpPr/>
      </xdr:nvSpPr>
      <xdr:spPr>
        <a:xfrm>
          <a:off x="4467225" y="5848350"/>
          <a:ext cx="3457575"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342900</xdr:colOff>
      <xdr:row>28</xdr:row>
      <xdr:rowOff>133350</xdr:rowOff>
    </xdr:from>
    <xdr:to>
      <xdr:col>11</xdr:col>
      <xdr:colOff>123825</xdr:colOff>
      <xdr:row>30</xdr:row>
      <xdr:rowOff>0</xdr:rowOff>
    </xdr:to>
    <xdr:sp macro="" textlink="">
      <xdr:nvSpPr>
        <xdr:cNvPr id="90" name="TextBox 89">
          <a:extLst>
            <a:ext uri="{FF2B5EF4-FFF2-40B4-BE49-F238E27FC236}">
              <a16:creationId xmlns:a16="http://schemas.microsoft.com/office/drawing/2014/main" id="{D35C07C5-D9F3-4499-8FDA-C516944DAA7C}"/>
            </a:ext>
          </a:extLst>
        </xdr:cNvPr>
        <xdr:cNvSpPr txBox="1"/>
      </xdr:nvSpPr>
      <xdr:spPr>
        <a:xfrm>
          <a:off x="7372350" y="5848350"/>
          <a:ext cx="6762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9</xdr:col>
      <xdr:colOff>0</xdr:colOff>
      <xdr:row>28</xdr:row>
      <xdr:rowOff>114300</xdr:rowOff>
    </xdr:from>
    <xdr:to>
      <xdr:col>10</xdr:col>
      <xdr:colOff>0</xdr:colOff>
      <xdr:row>30</xdr:row>
      <xdr:rowOff>19050</xdr:rowOff>
    </xdr:to>
    <xdr:sp macro="" textlink="">
      <xdr:nvSpPr>
        <xdr:cNvPr id="91" name="TextBox 90">
          <a:extLst>
            <a:ext uri="{FF2B5EF4-FFF2-40B4-BE49-F238E27FC236}">
              <a16:creationId xmlns:a16="http://schemas.microsoft.com/office/drawing/2014/main" id="{7D9A67CB-EB00-41F9-8BF3-75F9727545D5}"/>
            </a:ext>
          </a:extLst>
        </xdr:cNvPr>
        <xdr:cNvSpPr txBox="1"/>
      </xdr:nvSpPr>
      <xdr:spPr>
        <a:xfrm>
          <a:off x="7029450" y="5829300"/>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7</xdr:col>
      <xdr:colOff>9526</xdr:colOff>
      <xdr:row>28</xdr:row>
      <xdr:rowOff>133350</xdr:rowOff>
    </xdr:from>
    <xdr:to>
      <xdr:col>7</xdr:col>
      <xdr:colOff>1685926</xdr:colOff>
      <xdr:row>29</xdr:row>
      <xdr:rowOff>152400</xdr:rowOff>
    </xdr:to>
    <xdr:sp macro="" textlink="">
      <xdr:nvSpPr>
        <xdr:cNvPr id="92" name="TextBox 91">
          <a:extLst>
            <a:ext uri="{FF2B5EF4-FFF2-40B4-BE49-F238E27FC236}">
              <a16:creationId xmlns:a16="http://schemas.microsoft.com/office/drawing/2014/main" id="{71431FAB-2173-4AF9-A956-1DBF2F5FECC0}"/>
            </a:ext>
          </a:extLst>
        </xdr:cNvPr>
        <xdr:cNvSpPr txBox="1"/>
      </xdr:nvSpPr>
      <xdr:spPr>
        <a:xfrm>
          <a:off x="4476751" y="4876800"/>
          <a:ext cx="1676400" cy="1809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7</xdr:col>
      <xdr:colOff>0</xdr:colOff>
      <xdr:row>29</xdr:row>
      <xdr:rowOff>160337</xdr:rowOff>
    </xdr:from>
    <xdr:to>
      <xdr:col>11</xdr:col>
      <xdr:colOff>0</xdr:colOff>
      <xdr:row>69</xdr:row>
      <xdr:rowOff>9524</xdr:rowOff>
    </xdr:to>
    <xdr:sp macro="" textlink="">
      <xdr:nvSpPr>
        <xdr:cNvPr id="93" name="Rectangle 92">
          <a:extLst>
            <a:ext uri="{FF2B5EF4-FFF2-40B4-BE49-F238E27FC236}">
              <a16:creationId xmlns:a16="http://schemas.microsoft.com/office/drawing/2014/main" id="{BF28EE7C-943A-4694-9442-945D6FDE6C60}"/>
            </a:ext>
          </a:extLst>
        </xdr:cNvPr>
        <xdr:cNvSpPr/>
      </xdr:nvSpPr>
      <xdr:spPr>
        <a:xfrm>
          <a:off x="4467225" y="6037262"/>
          <a:ext cx="3457575"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0</xdr:colOff>
      <xdr:row>34</xdr:row>
      <xdr:rowOff>123825</xdr:rowOff>
    </xdr:from>
    <xdr:to>
      <xdr:col>5</xdr:col>
      <xdr:colOff>0</xdr:colOff>
      <xdr:row>35</xdr:row>
      <xdr:rowOff>152400</xdr:rowOff>
    </xdr:to>
    <xdr:sp macro="" textlink="">
      <xdr:nvSpPr>
        <xdr:cNvPr id="94" name="TextBox 93">
          <a:extLst>
            <a:ext uri="{FF2B5EF4-FFF2-40B4-BE49-F238E27FC236}">
              <a16:creationId xmlns:a16="http://schemas.microsoft.com/office/drawing/2014/main" id="{C02681E8-60F9-4D60-8708-412C7CE920AA}"/>
            </a:ext>
          </a:extLst>
        </xdr:cNvPr>
        <xdr:cNvSpPr txBox="1"/>
      </xdr:nvSpPr>
      <xdr:spPr>
        <a:xfrm>
          <a:off x="3457575" y="61626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443442</xdr:colOff>
      <xdr:row>1</xdr:row>
      <xdr:rowOff>152401</xdr:rowOff>
    </xdr:from>
    <xdr:to>
      <xdr:col>6</xdr:col>
      <xdr:colOff>0</xdr:colOff>
      <xdr:row>2</xdr:row>
      <xdr:rowOff>142876</xdr:rowOff>
    </xdr:to>
    <xdr:sp macro="" textlink="">
      <xdr:nvSpPr>
        <xdr:cNvPr id="95" name="TextBox 94">
          <a:extLst>
            <a:ext uri="{FF2B5EF4-FFF2-40B4-BE49-F238E27FC236}">
              <a16:creationId xmlns:a16="http://schemas.microsoft.com/office/drawing/2014/main" id="{A3DF304D-431D-48CE-A29A-58DDD5012578}"/>
            </a:ext>
          </a:extLst>
        </xdr:cNvPr>
        <xdr:cNvSpPr txBox="1"/>
      </xdr:nvSpPr>
      <xdr:spPr>
        <a:xfrm>
          <a:off x="3901017" y="523876"/>
          <a:ext cx="451908"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4</xdr:col>
      <xdr:colOff>438149</xdr:colOff>
      <xdr:row>23</xdr:row>
      <xdr:rowOff>152401</xdr:rowOff>
    </xdr:from>
    <xdr:to>
      <xdr:col>6</xdr:col>
      <xdr:colOff>28574</xdr:colOff>
      <xdr:row>24</xdr:row>
      <xdr:rowOff>142876</xdr:rowOff>
    </xdr:to>
    <xdr:sp macro="" textlink="">
      <xdr:nvSpPr>
        <xdr:cNvPr id="97" name="TextBox 96">
          <a:extLst>
            <a:ext uri="{FF2B5EF4-FFF2-40B4-BE49-F238E27FC236}">
              <a16:creationId xmlns:a16="http://schemas.microsoft.com/office/drawing/2014/main" id="{44AC2BF2-1D57-422A-B884-53DB1F418CD1}"/>
            </a:ext>
          </a:extLst>
        </xdr:cNvPr>
        <xdr:cNvSpPr txBox="1"/>
      </xdr:nvSpPr>
      <xdr:spPr>
        <a:xfrm>
          <a:off x="3895724" y="4410076"/>
          <a:ext cx="485775"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5</xdr:col>
      <xdr:colOff>0</xdr:colOff>
      <xdr:row>18</xdr:row>
      <xdr:rowOff>0</xdr:rowOff>
    </xdr:from>
    <xdr:to>
      <xdr:col>6</xdr:col>
      <xdr:colOff>4233</xdr:colOff>
      <xdr:row>18</xdr:row>
      <xdr:rowOff>152400</xdr:rowOff>
    </xdr:to>
    <xdr:sp macro="" textlink="">
      <xdr:nvSpPr>
        <xdr:cNvPr id="98" name="TextBox 97">
          <a:extLst>
            <a:ext uri="{FF2B5EF4-FFF2-40B4-BE49-F238E27FC236}">
              <a16:creationId xmlns:a16="http://schemas.microsoft.com/office/drawing/2014/main" id="{EC1AF4B4-9903-4BE8-919E-10B92E9DED45}"/>
            </a:ext>
          </a:extLst>
        </xdr:cNvPr>
        <xdr:cNvSpPr txBox="1"/>
      </xdr:nvSpPr>
      <xdr:spPr>
        <a:xfrm>
          <a:off x="3905250" y="3448050"/>
          <a:ext cx="451908" cy="1524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need</a:t>
          </a:r>
        </a:p>
      </xdr:txBody>
    </xdr:sp>
    <xdr:clientData/>
  </xdr:twoCellAnchor>
  <xdr:twoCellAnchor>
    <xdr:from>
      <xdr:col>2</xdr:col>
      <xdr:colOff>1685925</xdr:colOff>
      <xdr:row>17</xdr:row>
      <xdr:rowOff>133350</xdr:rowOff>
    </xdr:from>
    <xdr:to>
      <xdr:col>3</xdr:col>
      <xdr:colOff>419100</xdr:colOff>
      <xdr:row>19</xdr:row>
      <xdr:rowOff>0</xdr:rowOff>
    </xdr:to>
    <xdr:sp macro="" textlink="">
      <xdr:nvSpPr>
        <xdr:cNvPr id="99" name="TextBox 98">
          <a:extLst>
            <a:ext uri="{FF2B5EF4-FFF2-40B4-BE49-F238E27FC236}">
              <a16:creationId xmlns:a16="http://schemas.microsoft.com/office/drawing/2014/main" id="{FC22E0E9-6B2B-4EBF-9CA7-E5BA5DEA493B}"/>
            </a:ext>
          </a:extLst>
        </xdr:cNvPr>
        <xdr:cNvSpPr txBox="1"/>
      </xdr:nvSpPr>
      <xdr:spPr>
        <a:xfrm>
          <a:off x="2981325" y="34194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2</xdr:col>
      <xdr:colOff>1695450</xdr:colOff>
      <xdr:row>23</xdr:row>
      <xdr:rowOff>133350</xdr:rowOff>
    </xdr:from>
    <xdr:to>
      <xdr:col>3</xdr:col>
      <xdr:colOff>428625</xdr:colOff>
      <xdr:row>25</xdr:row>
      <xdr:rowOff>0</xdr:rowOff>
    </xdr:to>
    <xdr:sp macro="" textlink="">
      <xdr:nvSpPr>
        <xdr:cNvPr id="100" name="TextBox 99">
          <a:extLst>
            <a:ext uri="{FF2B5EF4-FFF2-40B4-BE49-F238E27FC236}">
              <a16:creationId xmlns:a16="http://schemas.microsoft.com/office/drawing/2014/main" id="{E17EFFAF-4430-4CB7-A87A-5E88DC3E7719}"/>
            </a:ext>
          </a:extLst>
        </xdr:cNvPr>
        <xdr:cNvSpPr txBox="1"/>
      </xdr:nvSpPr>
      <xdr:spPr>
        <a:xfrm>
          <a:off x="2990850" y="43910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7</xdr:col>
      <xdr:colOff>2105025</xdr:colOff>
      <xdr:row>1</xdr:row>
      <xdr:rowOff>133350</xdr:rowOff>
    </xdr:from>
    <xdr:to>
      <xdr:col>8</xdr:col>
      <xdr:colOff>438150</xdr:colOff>
      <xdr:row>3</xdr:row>
      <xdr:rowOff>0</xdr:rowOff>
    </xdr:to>
    <xdr:sp macro="" textlink="">
      <xdr:nvSpPr>
        <xdr:cNvPr id="101" name="TextBox 100">
          <a:extLst>
            <a:ext uri="{FF2B5EF4-FFF2-40B4-BE49-F238E27FC236}">
              <a16:creationId xmlns:a16="http://schemas.microsoft.com/office/drawing/2014/main" id="{1EEC1EDA-5D5D-4C36-B5F8-41F0DB99EB70}"/>
            </a:ext>
          </a:extLst>
        </xdr:cNvPr>
        <xdr:cNvSpPr txBox="1"/>
      </xdr:nvSpPr>
      <xdr:spPr>
        <a:xfrm>
          <a:off x="6572250" y="50482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7</xdr:col>
      <xdr:colOff>2095500</xdr:colOff>
      <xdr:row>13</xdr:row>
      <xdr:rowOff>123825</xdr:rowOff>
    </xdr:from>
    <xdr:to>
      <xdr:col>8</xdr:col>
      <xdr:colOff>428625</xdr:colOff>
      <xdr:row>14</xdr:row>
      <xdr:rowOff>152400</xdr:rowOff>
    </xdr:to>
    <xdr:sp macro="" textlink="">
      <xdr:nvSpPr>
        <xdr:cNvPr id="102" name="TextBox 101">
          <a:extLst>
            <a:ext uri="{FF2B5EF4-FFF2-40B4-BE49-F238E27FC236}">
              <a16:creationId xmlns:a16="http://schemas.microsoft.com/office/drawing/2014/main" id="{0CC0296C-EEB0-4BE9-B7C2-5AD5C39FCF84}"/>
            </a:ext>
          </a:extLst>
        </xdr:cNvPr>
        <xdr:cNvSpPr txBox="1"/>
      </xdr:nvSpPr>
      <xdr:spPr>
        <a:xfrm>
          <a:off x="6562725" y="243840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8</xdr:col>
      <xdr:colOff>0</xdr:colOff>
      <xdr:row>28</xdr:row>
      <xdr:rowOff>133350</xdr:rowOff>
    </xdr:from>
    <xdr:to>
      <xdr:col>9</xdr:col>
      <xdr:colOff>0</xdr:colOff>
      <xdr:row>30</xdr:row>
      <xdr:rowOff>0</xdr:rowOff>
    </xdr:to>
    <xdr:sp macro="" textlink="">
      <xdr:nvSpPr>
        <xdr:cNvPr id="103" name="TextBox 102">
          <a:extLst>
            <a:ext uri="{FF2B5EF4-FFF2-40B4-BE49-F238E27FC236}">
              <a16:creationId xmlns:a16="http://schemas.microsoft.com/office/drawing/2014/main" id="{A62901C9-16C5-4E1E-8BBB-A83095AAB2FD}"/>
            </a:ext>
          </a:extLst>
        </xdr:cNvPr>
        <xdr:cNvSpPr txBox="1"/>
      </xdr:nvSpPr>
      <xdr:spPr>
        <a:xfrm>
          <a:off x="6581775" y="5848350"/>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total</a:t>
          </a:r>
        </a:p>
      </xdr:txBody>
    </xdr:sp>
    <xdr:clientData/>
  </xdr:twoCellAnchor>
  <xdr:twoCellAnchor>
    <xdr:from>
      <xdr:col>3</xdr:col>
      <xdr:colOff>428625</xdr:colOff>
      <xdr:row>46</xdr:row>
      <xdr:rowOff>133350</xdr:rowOff>
    </xdr:from>
    <xdr:to>
      <xdr:col>4</xdr:col>
      <xdr:colOff>428625</xdr:colOff>
      <xdr:row>48</xdr:row>
      <xdr:rowOff>0</xdr:rowOff>
    </xdr:to>
    <xdr:sp macro="" textlink="">
      <xdr:nvSpPr>
        <xdr:cNvPr id="104" name="TextBox 103">
          <a:extLst>
            <a:ext uri="{FF2B5EF4-FFF2-40B4-BE49-F238E27FC236}">
              <a16:creationId xmlns:a16="http://schemas.microsoft.com/office/drawing/2014/main" id="{6BB8F507-7ED3-439C-8CDD-E1FCFC7898E5}"/>
            </a:ext>
          </a:extLst>
        </xdr:cNvPr>
        <xdr:cNvSpPr txBox="1"/>
      </xdr:nvSpPr>
      <xdr:spPr>
        <a:xfrm>
          <a:off x="3438525" y="86010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28575</xdr:colOff>
      <xdr:row>62</xdr:row>
      <xdr:rowOff>133350</xdr:rowOff>
    </xdr:from>
    <xdr:to>
      <xdr:col>5</xdr:col>
      <xdr:colOff>28575</xdr:colOff>
      <xdr:row>64</xdr:row>
      <xdr:rowOff>0</xdr:rowOff>
    </xdr:to>
    <xdr:sp macro="" textlink="">
      <xdr:nvSpPr>
        <xdr:cNvPr id="105" name="TextBox 104">
          <a:extLst>
            <a:ext uri="{FF2B5EF4-FFF2-40B4-BE49-F238E27FC236}">
              <a16:creationId xmlns:a16="http://schemas.microsoft.com/office/drawing/2014/main" id="{3CFB6CFB-EDBE-4C2E-9AEE-58D3203A806E}"/>
            </a:ext>
          </a:extLst>
        </xdr:cNvPr>
        <xdr:cNvSpPr txBox="1"/>
      </xdr:nvSpPr>
      <xdr:spPr>
        <a:xfrm>
          <a:off x="3486150" y="11191875"/>
          <a:ext cx="4476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8</xdr:col>
      <xdr:colOff>438150</xdr:colOff>
      <xdr:row>1</xdr:row>
      <xdr:rowOff>114300</xdr:rowOff>
    </xdr:from>
    <xdr:to>
      <xdr:col>9</xdr:col>
      <xdr:colOff>438150</xdr:colOff>
      <xdr:row>3</xdr:row>
      <xdr:rowOff>19050</xdr:rowOff>
    </xdr:to>
    <xdr:sp macro="" textlink="">
      <xdr:nvSpPr>
        <xdr:cNvPr id="106" name="TextBox 105">
          <a:extLst>
            <a:ext uri="{FF2B5EF4-FFF2-40B4-BE49-F238E27FC236}">
              <a16:creationId xmlns:a16="http://schemas.microsoft.com/office/drawing/2014/main" id="{4820B48D-1629-4C97-AA29-DA888EFE488C}"/>
            </a:ext>
          </a:extLst>
        </xdr:cNvPr>
        <xdr:cNvSpPr txBox="1"/>
      </xdr:nvSpPr>
      <xdr:spPr>
        <a:xfrm>
          <a:off x="7019925" y="485775"/>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15</xdr:col>
      <xdr:colOff>9525</xdr:colOff>
      <xdr:row>1</xdr:row>
      <xdr:rowOff>114300</xdr:rowOff>
    </xdr:from>
    <xdr:to>
      <xdr:col>16</xdr:col>
      <xdr:colOff>9525</xdr:colOff>
      <xdr:row>3</xdr:row>
      <xdr:rowOff>19050</xdr:rowOff>
    </xdr:to>
    <xdr:sp macro="" textlink="">
      <xdr:nvSpPr>
        <xdr:cNvPr id="107" name="TextBox 106">
          <a:extLst>
            <a:ext uri="{FF2B5EF4-FFF2-40B4-BE49-F238E27FC236}">
              <a16:creationId xmlns:a16="http://schemas.microsoft.com/office/drawing/2014/main" id="{6D52801B-8D6C-4261-8FF4-73DDADD44997}"/>
            </a:ext>
          </a:extLst>
        </xdr:cNvPr>
        <xdr:cNvSpPr txBox="1"/>
      </xdr:nvSpPr>
      <xdr:spPr>
        <a:xfrm>
          <a:off x="10839450" y="485775"/>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19</xdr:col>
      <xdr:colOff>428625</xdr:colOff>
      <xdr:row>1</xdr:row>
      <xdr:rowOff>114300</xdr:rowOff>
    </xdr:from>
    <xdr:to>
      <xdr:col>21</xdr:col>
      <xdr:colOff>0</xdr:colOff>
      <xdr:row>3</xdr:row>
      <xdr:rowOff>19050</xdr:rowOff>
    </xdr:to>
    <xdr:sp macro="" textlink="">
      <xdr:nvSpPr>
        <xdr:cNvPr id="108" name="TextBox 107">
          <a:extLst>
            <a:ext uri="{FF2B5EF4-FFF2-40B4-BE49-F238E27FC236}">
              <a16:creationId xmlns:a16="http://schemas.microsoft.com/office/drawing/2014/main" id="{F71EAF91-7746-4A88-922B-A9B1D2138C0F}"/>
            </a:ext>
          </a:extLst>
        </xdr:cNvPr>
        <xdr:cNvSpPr txBox="1"/>
      </xdr:nvSpPr>
      <xdr:spPr>
        <a:xfrm>
          <a:off x="14449425" y="485775"/>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0</xdr:colOff>
      <xdr:row>1</xdr:row>
      <xdr:rowOff>114300</xdr:rowOff>
    </xdr:from>
    <xdr:to>
      <xdr:col>5</xdr:col>
      <xdr:colOff>0</xdr:colOff>
      <xdr:row>3</xdr:row>
      <xdr:rowOff>19050</xdr:rowOff>
    </xdr:to>
    <xdr:sp macro="" textlink="">
      <xdr:nvSpPr>
        <xdr:cNvPr id="109" name="TextBox 108">
          <a:extLst>
            <a:ext uri="{FF2B5EF4-FFF2-40B4-BE49-F238E27FC236}">
              <a16:creationId xmlns:a16="http://schemas.microsoft.com/office/drawing/2014/main" id="{808EF2DF-1164-4D53-ADAE-E4F952065318}"/>
            </a:ext>
          </a:extLst>
        </xdr:cNvPr>
        <xdr:cNvSpPr txBox="1"/>
      </xdr:nvSpPr>
      <xdr:spPr>
        <a:xfrm>
          <a:off x="3457575" y="485775"/>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xdr:from>
      <xdr:col>4</xdr:col>
      <xdr:colOff>0</xdr:colOff>
      <xdr:row>17</xdr:row>
      <xdr:rowOff>123825</xdr:rowOff>
    </xdr:from>
    <xdr:to>
      <xdr:col>5</xdr:col>
      <xdr:colOff>0</xdr:colOff>
      <xdr:row>19</xdr:row>
      <xdr:rowOff>28575</xdr:rowOff>
    </xdr:to>
    <xdr:sp macro="" textlink="">
      <xdr:nvSpPr>
        <xdr:cNvPr id="110" name="TextBox 109">
          <a:extLst>
            <a:ext uri="{FF2B5EF4-FFF2-40B4-BE49-F238E27FC236}">
              <a16:creationId xmlns:a16="http://schemas.microsoft.com/office/drawing/2014/main" id="{EEC6B20E-5316-487F-A2DF-4E2DA1767A16}"/>
            </a:ext>
          </a:extLst>
        </xdr:cNvPr>
        <xdr:cNvSpPr txBox="1"/>
      </xdr:nvSpPr>
      <xdr:spPr>
        <a:xfrm>
          <a:off x="3457575" y="3409950"/>
          <a:ext cx="44767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have</a:t>
          </a:r>
        </a:p>
      </xdr:txBody>
    </xdr:sp>
    <xdr:clientData/>
  </xdr:twoCellAnchor>
  <xdr:twoCellAnchor editAs="oneCell">
    <xdr:from>
      <xdr:col>1</xdr:col>
      <xdr:colOff>9525</xdr:colOff>
      <xdr:row>3</xdr:row>
      <xdr:rowOff>38100</xdr:rowOff>
    </xdr:from>
    <xdr:to>
      <xdr:col>1</xdr:col>
      <xdr:colOff>1219200</xdr:colOff>
      <xdr:row>15</xdr:row>
      <xdr:rowOff>133350</xdr:rowOff>
    </xdr:to>
    <xdr:pic>
      <xdr:nvPicPr>
        <xdr:cNvPr id="112" name="Picture 111">
          <a:extLst>
            <a:ext uri="{FF2B5EF4-FFF2-40B4-BE49-F238E27FC236}">
              <a16:creationId xmlns:a16="http://schemas.microsoft.com/office/drawing/2014/main" id="{8F389CF3-6A6A-4493-9187-BE23D43191B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6675" y="733425"/>
          <a:ext cx="1209675"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123824</xdr:colOff>
      <xdr:row>39</xdr:row>
      <xdr:rowOff>57149</xdr:rowOff>
    </xdr:from>
    <xdr:to>
      <xdr:col>1</xdr:col>
      <xdr:colOff>1104592</xdr:colOff>
      <xdr:row>41</xdr:row>
      <xdr:rowOff>53339</xdr:rowOff>
    </xdr:to>
    <xdr:pic>
      <xdr:nvPicPr>
        <xdr:cNvPr id="113" name="Picture 112">
          <a:extLst>
            <a:ext uri="{FF2B5EF4-FFF2-40B4-BE49-F238E27FC236}">
              <a16:creationId xmlns:a16="http://schemas.microsoft.com/office/drawing/2014/main" id="{02E32B87-0938-40DC-AE94-F4879D2BE50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0974" y="6581774"/>
          <a:ext cx="980768" cy="32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447674</xdr:colOff>
      <xdr:row>41</xdr:row>
      <xdr:rowOff>66674</xdr:rowOff>
    </xdr:from>
    <xdr:to>
      <xdr:col>1</xdr:col>
      <xdr:colOff>778038</xdr:colOff>
      <xdr:row>43</xdr:row>
      <xdr:rowOff>62864</xdr:rowOff>
    </xdr:to>
    <xdr:pic>
      <xdr:nvPicPr>
        <xdr:cNvPr id="115" name="Picture 114">
          <a:extLst>
            <a:ext uri="{FF2B5EF4-FFF2-40B4-BE49-F238E27FC236}">
              <a16:creationId xmlns:a16="http://schemas.microsoft.com/office/drawing/2014/main" id="{136CB6E9-9706-4325-8FF1-53E9015A452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04824" y="6915149"/>
          <a:ext cx="330364" cy="32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120254</xdr:colOff>
      <xdr:row>43</xdr:row>
      <xdr:rowOff>88105</xdr:rowOff>
    </xdr:from>
    <xdr:to>
      <xdr:col>1</xdr:col>
      <xdr:colOff>1103788</xdr:colOff>
      <xdr:row>45</xdr:row>
      <xdr:rowOff>84295</xdr:rowOff>
    </xdr:to>
    <xdr:pic>
      <xdr:nvPicPr>
        <xdr:cNvPr id="116" name="Picture 115">
          <a:extLst>
            <a:ext uri="{FF2B5EF4-FFF2-40B4-BE49-F238E27FC236}">
              <a16:creationId xmlns:a16="http://schemas.microsoft.com/office/drawing/2014/main" id="{6EE61511-1094-4329-A438-7DD38EFCAED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7404" y="7260430"/>
          <a:ext cx="983534" cy="320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48</xdr:row>
      <xdr:rowOff>66675</xdr:rowOff>
    </xdr:from>
    <xdr:to>
      <xdr:col>1</xdr:col>
      <xdr:colOff>1200313</xdr:colOff>
      <xdr:row>61</xdr:row>
      <xdr:rowOff>64770</xdr:rowOff>
    </xdr:to>
    <xdr:pic>
      <xdr:nvPicPr>
        <xdr:cNvPr id="111" name="Picture 110">
          <a:extLst>
            <a:ext uri="{FF2B5EF4-FFF2-40B4-BE49-F238E27FC236}">
              <a16:creationId xmlns:a16="http://schemas.microsoft.com/office/drawing/2014/main" id="{BBBEE591-37D3-46A8-8DD3-202F1B8486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804862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114" name="Picture 113">
          <a:extLst>
            <a:ext uri="{FF2B5EF4-FFF2-40B4-BE49-F238E27FC236}">
              <a16:creationId xmlns:a16="http://schemas.microsoft.com/office/drawing/2014/main" id="{D1C452CE-13DC-44AF-B048-2CAE09A1D25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62C8E036-9BAA-4411-BA55-478F97B2D701}"/>
            </a:ext>
          </a:extLst>
        </xdr:cNvPr>
        <xdr:cNvSpPr/>
      </xdr:nvSpPr>
      <xdr:spPr>
        <a:xfrm>
          <a:off x="57150" y="6038850"/>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FADE49E2-6997-45EB-B23B-2E4ACC50B765}"/>
            </a:ext>
          </a:extLst>
        </xdr:cNvPr>
        <xdr:cNvSpPr/>
      </xdr:nvSpPr>
      <xdr:spPr>
        <a:xfrm>
          <a:off x="57150" y="32861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FD8BA106-E0C9-4768-82A3-4A86977C5EAA}"/>
            </a:ext>
          </a:extLst>
        </xdr:cNvPr>
        <xdr:cNvSpPr/>
      </xdr:nvSpPr>
      <xdr:spPr>
        <a:xfrm>
          <a:off x="1288732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D1E75ECA-E157-4170-91F2-01EF1987771B}"/>
            </a:ext>
          </a:extLst>
        </xdr:cNvPr>
        <xdr:cNvSpPr/>
      </xdr:nvSpPr>
      <xdr:spPr>
        <a:xfrm>
          <a:off x="8601075" y="695325"/>
          <a:ext cx="4171950" cy="116586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5F0D4258-AB48-4022-8949-33E9028B4BBA}"/>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89CA7447-E709-4D89-88AB-AE3087E9584D}"/>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68D8EA61-9F93-4960-881B-AD29D4775C7D}"/>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FCE1B88F-FA28-482C-9CE8-30B4532490C9}"/>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2D432D38-B8A4-41A2-B464-F31B7716BEC8}"/>
            </a:ext>
          </a:extLst>
        </xdr:cNvPr>
        <xdr:cNvSpPr/>
      </xdr:nvSpPr>
      <xdr:spPr>
        <a:xfrm>
          <a:off x="57150" y="584835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D71D0C75-49E4-46B8-B9D5-38AEE551B6BA}"/>
            </a:ext>
          </a:extLst>
        </xdr:cNvPr>
        <xdr:cNvSpPr/>
      </xdr:nvSpPr>
      <xdr:spPr>
        <a:xfrm>
          <a:off x="57150" y="68199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B61E6011-7F6E-4567-A40D-DB22E8D7787B}"/>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E348FA2D-7690-4487-BF35-0DA776CAE236}"/>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0ED16557-EABF-4CF6-8AD4-E4CE91A2AE5B}"/>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5BFB85F4-A4BD-4E5C-BF01-9D901B389C3D}"/>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5DE75F9E-8546-4848-9706-26DC35D9D93F}"/>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F5F59947-CC3B-4162-A853-D1DCE0C5E012}"/>
            </a:ext>
          </a:extLst>
        </xdr:cNvPr>
        <xdr:cNvSpPr txBox="1"/>
      </xdr:nvSpPr>
      <xdr:spPr>
        <a:xfrm>
          <a:off x="1593532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EE85B1CF-F5CD-4679-895D-9F79328513D9}"/>
            </a:ext>
          </a:extLst>
        </xdr:cNvPr>
        <xdr:cNvSpPr txBox="1"/>
      </xdr:nvSpPr>
      <xdr:spPr>
        <a:xfrm>
          <a:off x="11649075"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5A923F59-67E0-4C09-A10F-B6DE027FDA44}"/>
            </a:ext>
          </a:extLst>
        </xdr:cNvPr>
        <xdr:cNvSpPr txBox="1"/>
      </xdr:nvSpPr>
      <xdr:spPr>
        <a:xfrm>
          <a:off x="742950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E8F8646C-B2D5-417D-99BF-889DC668302E}"/>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74347704-BF6A-429E-9CAC-B67C04098DF1}"/>
            </a:ext>
          </a:extLst>
        </xdr:cNvPr>
        <xdr:cNvSpPr txBox="1"/>
      </xdr:nvSpPr>
      <xdr:spPr>
        <a:xfrm>
          <a:off x="3219450" y="2933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37667749-661C-4132-B220-17EF4D2B0D0A}"/>
            </a:ext>
          </a:extLst>
        </xdr:cNvPr>
        <xdr:cNvSpPr txBox="1"/>
      </xdr:nvSpPr>
      <xdr:spPr>
        <a:xfrm>
          <a:off x="32194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F573D3B4-4FB4-4075-8F6D-C58EF5559D7E}"/>
            </a:ext>
          </a:extLst>
        </xdr:cNvPr>
        <xdr:cNvSpPr txBox="1"/>
      </xdr:nvSpPr>
      <xdr:spPr>
        <a:xfrm>
          <a:off x="3219450"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5F9E96BA-D053-4218-A4ED-B0BBF7BBCA01}"/>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E5186C1C-0FDD-4578-A5C3-3A3B08967D06}"/>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E2951660-7753-454D-90D5-85FB5DB755EC}"/>
            </a:ext>
          </a:extLst>
        </xdr:cNvPr>
        <xdr:cNvSpPr txBox="1"/>
      </xdr:nvSpPr>
      <xdr:spPr>
        <a:xfrm>
          <a:off x="1649730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8778CF85-AF66-4668-B1C2-9BD508D4AFEF}"/>
            </a:ext>
          </a:extLst>
        </xdr:cNvPr>
        <xdr:cNvSpPr txBox="1"/>
      </xdr:nvSpPr>
      <xdr:spPr>
        <a:xfrm>
          <a:off x="12211050" y="504825"/>
          <a:ext cx="56197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15F97E57-31CE-424D-B908-AFC995D944B7}"/>
            </a:ext>
          </a:extLst>
        </xdr:cNvPr>
        <xdr:cNvSpPr txBox="1"/>
      </xdr:nvSpPr>
      <xdr:spPr>
        <a:xfrm>
          <a:off x="789622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88B2C0F4-B123-40D8-AF1F-2310FEADF6EA}"/>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96A9607A-E63A-4CC7-83B2-EB1C87477551}"/>
            </a:ext>
          </a:extLst>
        </xdr:cNvPr>
        <xdr:cNvSpPr txBox="1"/>
      </xdr:nvSpPr>
      <xdr:spPr>
        <a:xfrm>
          <a:off x="3686175" y="29337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C57F81A4-73E4-4782-9C98-D998823B9873}"/>
            </a:ext>
          </a:extLst>
        </xdr:cNvPr>
        <xdr:cNvSpPr txBox="1"/>
      </xdr:nvSpPr>
      <xdr:spPr>
        <a:xfrm>
          <a:off x="3686175"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977233C0-F944-4EF7-BE86-5C53DDF1B1AD}"/>
            </a:ext>
          </a:extLst>
        </xdr:cNvPr>
        <xdr:cNvSpPr txBox="1"/>
      </xdr:nvSpPr>
      <xdr:spPr>
        <a:xfrm>
          <a:off x="3686175" y="68199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E4C960A5-CB11-4237-A9EA-67122805017C}"/>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27B404A9-6706-4475-8BC6-5FAC27B582D7}"/>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F8D0C4F6-7F45-4812-818F-2B41B65189A2}"/>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7" name="TextBox 36">
          <a:extLst>
            <a:ext uri="{FF2B5EF4-FFF2-40B4-BE49-F238E27FC236}">
              <a16:creationId xmlns:a16="http://schemas.microsoft.com/office/drawing/2014/main" id="{BBEE4A74-54ED-4883-BAEB-5F702751E993}"/>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8" name="TextBox 37">
          <a:extLst>
            <a:ext uri="{FF2B5EF4-FFF2-40B4-BE49-F238E27FC236}">
              <a16:creationId xmlns:a16="http://schemas.microsoft.com/office/drawing/2014/main" id="{839FEF70-814F-4A59-BD79-EC842D528FEE}"/>
            </a:ext>
          </a:extLst>
        </xdr:cNvPr>
        <xdr:cNvSpPr txBox="1"/>
      </xdr:nvSpPr>
      <xdr:spPr>
        <a:xfrm>
          <a:off x="55145" y="6119061"/>
          <a:ext cx="2802355"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9" name="TextBox 38">
          <a:extLst>
            <a:ext uri="{FF2B5EF4-FFF2-40B4-BE49-F238E27FC236}">
              <a16:creationId xmlns:a16="http://schemas.microsoft.com/office/drawing/2014/main" id="{ACBCAB37-5691-40F2-8161-03C0E8763998}"/>
            </a:ext>
          </a:extLst>
        </xdr:cNvPr>
        <xdr:cNvSpPr txBox="1"/>
      </xdr:nvSpPr>
      <xdr:spPr>
        <a:xfrm>
          <a:off x="55145" y="504324"/>
          <a:ext cx="2887579"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40" name="TextBox 39">
          <a:extLst>
            <a:ext uri="{FF2B5EF4-FFF2-40B4-BE49-F238E27FC236}">
              <a16:creationId xmlns:a16="http://schemas.microsoft.com/office/drawing/2014/main" id="{3724ED1E-A7C5-400A-8FCC-54E3052A84C8}"/>
            </a:ext>
          </a:extLst>
        </xdr:cNvPr>
        <xdr:cNvSpPr txBox="1"/>
      </xdr:nvSpPr>
      <xdr:spPr>
        <a:xfrm>
          <a:off x="55145" y="3391903"/>
          <a:ext cx="2772276"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1" name="TextBox 40">
          <a:extLst>
            <a:ext uri="{FF2B5EF4-FFF2-40B4-BE49-F238E27FC236}">
              <a16:creationId xmlns:a16="http://schemas.microsoft.com/office/drawing/2014/main" id="{A8C6B5A0-50F7-4FE0-9A47-B767B51570E3}"/>
            </a:ext>
          </a:extLst>
        </xdr:cNvPr>
        <xdr:cNvSpPr txBox="1"/>
      </xdr:nvSpPr>
      <xdr:spPr>
        <a:xfrm>
          <a:off x="55145" y="4354429"/>
          <a:ext cx="2762250"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2" name="TextBox 41">
          <a:extLst>
            <a:ext uri="{FF2B5EF4-FFF2-40B4-BE49-F238E27FC236}">
              <a16:creationId xmlns:a16="http://schemas.microsoft.com/office/drawing/2014/main" id="{98F0A735-1E84-4003-AE8D-733C5C4AFE4D}"/>
            </a:ext>
          </a:extLst>
        </xdr:cNvPr>
        <xdr:cNvSpPr txBox="1"/>
      </xdr:nvSpPr>
      <xdr:spPr>
        <a:xfrm>
          <a:off x="55145" y="11092113"/>
          <a:ext cx="2882566"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3" name="TextBox 42">
          <a:extLst>
            <a:ext uri="{FF2B5EF4-FFF2-40B4-BE49-F238E27FC236}">
              <a16:creationId xmlns:a16="http://schemas.microsoft.com/office/drawing/2014/main" id="{D949F262-AEEC-4225-AF08-3F45DF31425A}"/>
            </a:ext>
          </a:extLst>
        </xdr:cNvPr>
        <xdr:cNvSpPr txBox="1"/>
      </xdr:nvSpPr>
      <xdr:spPr>
        <a:xfrm>
          <a:off x="55145" y="8525376"/>
          <a:ext cx="2927684" cy="1874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4" name="Picture 43">
          <a:extLst>
            <a:ext uri="{FF2B5EF4-FFF2-40B4-BE49-F238E27FC236}">
              <a16:creationId xmlns:a16="http://schemas.microsoft.com/office/drawing/2014/main" id="{DF061A3D-EC64-4001-8B25-F7A4675516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6223000"/>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5" name="Picture 44">
          <a:extLst>
            <a:ext uri="{FF2B5EF4-FFF2-40B4-BE49-F238E27FC236}">
              <a16:creationId xmlns:a16="http://schemas.microsoft.com/office/drawing/2014/main" id="{9C7D2423-BB63-4124-A383-42AF4091E8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727076"/>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7" name="Rectangle 46">
          <a:extLst>
            <a:ext uri="{FF2B5EF4-FFF2-40B4-BE49-F238E27FC236}">
              <a16:creationId xmlns:a16="http://schemas.microsoft.com/office/drawing/2014/main" id="{6BF67253-D33E-41EE-A3AC-4BD946BAB8DB}"/>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8" name="Picture 47">
          <a:extLst>
            <a:ext uri="{FF2B5EF4-FFF2-40B4-BE49-F238E27FC236}">
              <a16:creationId xmlns:a16="http://schemas.microsoft.com/office/drawing/2014/main" id="{82DCD79E-3A27-4D9B-911B-A1F26FF871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1374775"/>
          <a:ext cx="1196340" cy="291081"/>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9" name="Rectangle 48">
          <a:extLst>
            <a:ext uri="{FF2B5EF4-FFF2-40B4-BE49-F238E27FC236}">
              <a16:creationId xmlns:a16="http://schemas.microsoft.com/office/drawing/2014/main" id="{31CD36F5-E542-4CA7-902E-24D2527C21A8}"/>
            </a:ext>
          </a:extLst>
        </xdr:cNvPr>
        <xdr:cNvSpPr/>
      </xdr:nvSpPr>
      <xdr:spPr>
        <a:xfrm>
          <a:off x="57150" y="7010400"/>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50" name="Group 49">
          <a:extLst>
            <a:ext uri="{FF2B5EF4-FFF2-40B4-BE49-F238E27FC236}">
              <a16:creationId xmlns:a16="http://schemas.microsoft.com/office/drawing/2014/main" id="{87D8C0F6-F586-4278-B112-ED3BAAF67F81}"/>
            </a:ext>
          </a:extLst>
        </xdr:cNvPr>
        <xdr:cNvGrpSpPr>
          <a:grpSpLocks noChangeAspect="1"/>
        </xdr:cNvGrpSpPr>
      </xdr:nvGrpSpPr>
      <xdr:grpSpPr>
        <a:xfrm>
          <a:off x="82550" y="11414125"/>
          <a:ext cx="1196340" cy="587854"/>
          <a:chOff x="4468738" y="5430140"/>
          <a:chExt cx="1327564" cy="652273"/>
        </a:xfrm>
      </xdr:grpSpPr>
      <xdr:pic>
        <xdr:nvPicPr>
          <xdr:cNvPr id="51" name="Picture 50">
            <a:extLst>
              <a:ext uri="{FF2B5EF4-FFF2-40B4-BE49-F238E27FC236}">
                <a16:creationId xmlns:a16="http://schemas.microsoft.com/office/drawing/2014/main" id="{362347B1-35CB-4DF1-B317-17E6DAE465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2" name="Picture 51">
            <a:extLst>
              <a:ext uri="{FF2B5EF4-FFF2-40B4-BE49-F238E27FC236}">
                <a16:creationId xmlns:a16="http://schemas.microsoft.com/office/drawing/2014/main" id="{F2CA8971-1D6F-47E3-B727-B27159737DF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3" name="Rectangle 52">
          <a:extLst>
            <a:ext uri="{FF2B5EF4-FFF2-40B4-BE49-F238E27FC236}">
              <a16:creationId xmlns:a16="http://schemas.microsoft.com/office/drawing/2014/main" id="{D928001F-9014-4576-BE38-1D521B1164C6}"/>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4" name="Group 53">
          <a:extLst>
            <a:ext uri="{FF2B5EF4-FFF2-40B4-BE49-F238E27FC236}">
              <a16:creationId xmlns:a16="http://schemas.microsoft.com/office/drawing/2014/main" id="{77374952-9DBE-43D4-95B7-F25F69FAE3BF}"/>
            </a:ext>
          </a:extLst>
        </xdr:cNvPr>
        <xdr:cNvGrpSpPr/>
      </xdr:nvGrpSpPr>
      <xdr:grpSpPr>
        <a:xfrm>
          <a:off x="78801" y="4632950"/>
          <a:ext cx="1196340" cy="1356164"/>
          <a:chOff x="97851" y="6899900"/>
          <a:chExt cx="1234440" cy="1394264"/>
        </a:xfrm>
      </xdr:grpSpPr>
      <xdr:pic>
        <xdr:nvPicPr>
          <xdr:cNvPr id="55" name="Picture 54">
            <a:extLst>
              <a:ext uri="{FF2B5EF4-FFF2-40B4-BE49-F238E27FC236}">
                <a16:creationId xmlns:a16="http://schemas.microsoft.com/office/drawing/2014/main" id="{23639F94-DC82-4252-AA68-797D7C6C5D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6" name="Picture 55">
            <a:extLst>
              <a:ext uri="{FF2B5EF4-FFF2-40B4-BE49-F238E27FC236}">
                <a16:creationId xmlns:a16="http://schemas.microsoft.com/office/drawing/2014/main" id="{15635CD9-4B13-4FB9-AFD7-ADF5297F789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7" name="Picture 56">
            <a:extLst>
              <a:ext uri="{FF2B5EF4-FFF2-40B4-BE49-F238E27FC236}">
                <a16:creationId xmlns:a16="http://schemas.microsoft.com/office/drawing/2014/main" id="{3047252A-D493-456F-BCAF-7EBD7BB44F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79" name="Group 78">
          <a:extLst>
            <a:ext uri="{FF2B5EF4-FFF2-40B4-BE49-F238E27FC236}">
              <a16:creationId xmlns:a16="http://schemas.microsoft.com/office/drawing/2014/main" id="{5A5C111D-21F9-432F-A432-C6530DEAC6D1}"/>
            </a:ext>
          </a:extLst>
        </xdr:cNvPr>
        <xdr:cNvGrpSpPr>
          <a:grpSpLocks noChangeAspect="1"/>
        </xdr:cNvGrpSpPr>
      </xdr:nvGrpSpPr>
      <xdr:grpSpPr>
        <a:xfrm>
          <a:off x="78300" y="7584001"/>
          <a:ext cx="1197864" cy="778968"/>
          <a:chOff x="8549200" y="7749100"/>
          <a:chExt cx="5522400" cy="3667900"/>
        </a:xfrm>
      </xdr:grpSpPr>
      <xdr:pic>
        <xdr:nvPicPr>
          <xdr:cNvPr id="80" name="Picture 79">
            <a:extLst>
              <a:ext uri="{FF2B5EF4-FFF2-40B4-BE49-F238E27FC236}">
                <a16:creationId xmlns:a16="http://schemas.microsoft.com/office/drawing/2014/main" id="{2F4453D8-4BED-4A5E-A713-4DDAA07DC7A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81" name="Picture 80">
            <a:extLst>
              <a:ext uri="{FF2B5EF4-FFF2-40B4-BE49-F238E27FC236}">
                <a16:creationId xmlns:a16="http://schemas.microsoft.com/office/drawing/2014/main" id="{C02F08A8-E994-4B3D-8AF1-10DD0AE728A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82" name="Picture 81">
            <a:extLst>
              <a:ext uri="{FF2B5EF4-FFF2-40B4-BE49-F238E27FC236}">
                <a16:creationId xmlns:a16="http://schemas.microsoft.com/office/drawing/2014/main" id="{178F22E9-5D04-4841-8AFD-C765125134DD}"/>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83" name="Picture 82">
            <a:extLst>
              <a:ext uri="{FF2B5EF4-FFF2-40B4-BE49-F238E27FC236}">
                <a16:creationId xmlns:a16="http://schemas.microsoft.com/office/drawing/2014/main" id="{82E25CDF-355A-4063-815C-4BE6060C514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84" name="Picture 83">
            <a:extLst>
              <a:ext uri="{FF2B5EF4-FFF2-40B4-BE49-F238E27FC236}">
                <a16:creationId xmlns:a16="http://schemas.microsoft.com/office/drawing/2014/main" id="{86144B6F-A7C2-4022-A4E8-FA2BEE62139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85" name="Picture 84">
            <a:extLst>
              <a:ext uri="{FF2B5EF4-FFF2-40B4-BE49-F238E27FC236}">
                <a16:creationId xmlns:a16="http://schemas.microsoft.com/office/drawing/2014/main" id="{3A2C92AC-E0A4-4658-BA6A-06D5B656B2C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86" name="Picture 85">
          <a:extLst>
            <a:ext uri="{FF2B5EF4-FFF2-40B4-BE49-F238E27FC236}">
              <a16:creationId xmlns:a16="http://schemas.microsoft.com/office/drawing/2014/main" id="{D470B7F1-F6EA-4638-A0E3-5C9FB3D1CCC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3257551"/>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87" name="Rectangle 86">
          <a:extLst>
            <a:ext uri="{FF2B5EF4-FFF2-40B4-BE49-F238E27FC236}">
              <a16:creationId xmlns:a16="http://schemas.microsoft.com/office/drawing/2014/main" id="{260FE7DC-74B5-43F3-81BE-14808E5F07CD}"/>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88" name="Rectangle: Top Corners Rounded 87">
          <a:extLst>
            <a:ext uri="{FF2B5EF4-FFF2-40B4-BE49-F238E27FC236}">
              <a16:creationId xmlns:a16="http://schemas.microsoft.com/office/drawing/2014/main" id="{5DA8BEE8-1ACD-4B8D-A2EA-126CE02C6074}"/>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89" name="TextBox 88">
          <a:extLst>
            <a:ext uri="{FF2B5EF4-FFF2-40B4-BE49-F238E27FC236}">
              <a16:creationId xmlns:a16="http://schemas.microsoft.com/office/drawing/2014/main" id="{234991AE-0CE7-4C76-BCB9-EB4F0EAE1FFE}"/>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90" name="TextBox 89">
          <a:extLst>
            <a:ext uri="{FF2B5EF4-FFF2-40B4-BE49-F238E27FC236}">
              <a16:creationId xmlns:a16="http://schemas.microsoft.com/office/drawing/2014/main" id="{9F91FCD0-6192-4FC2-9943-B953CE62D10B}"/>
            </a:ext>
          </a:extLst>
        </xdr:cNvPr>
        <xdr:cNvSpPr txBox="1"/>
      </xdr:nvSpPr>
      <xdr:spPr>
        <a:xfrm>
          <a:off x="7429500" y="24193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92" name="TextBox 91">
          <a:extLst>
            <a:ext uri="{FF2B5EF4-FFF2-40B4-BE49-F238E27FC236}">
              <a16:creationId xmlns:a16="http://schemas.microsoft.com/office/drawing/2014/main" id="{B75DAD9D-D5FB-4419-8F50-556F6D0AE10B}"/>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94" name="Rectangle 93">
          <a:extLst>
            <a:ext uri="{FF2B5EF4-FFF2-40B4-BE49-F238E27FC236}">
              <a16:creationId xmlns:a16="http://schemas.microsoft.com/office/drawing/2014/main" id="{9BF33A71-760B-40CA-B06F-9638E715B47C}"/>
            </a:ext>
          </a:extLst>
        </xdr:cNvPr>
        <xdr:cNvSpPr/>
      </xdr:nvSpPr>
      <xdr:spPr>
        <a:xfrm>
          <a:off x="4267200" y="2635240"/>
          <a:ext cx="4095750" cy="307976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95" name="Rectangle: Top Corners Rounded 94">
          <a:extLst>
            <a:ext uri="{FF2B5EF4-FFF2-40B4-BE49-F238E27FC236}">
              <a16:creationId xmlns:a16="http://schemas.microsoft.com/office/drawing/2014/main" id="{DF92BA04-DC77-4C3A-B4A1-380665AE2DB1}"/>
            </a:ext>
          </a:extLst>
        </xdr:cNvPr>
        <xdr:cNvSpPr/>
      </xdr:nvSpPr>
      <xdr:spPr>
        <a:xfrm>
          <a:off x="4267200" y="584835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96" name="TextBox 95">
          <a:extLst>
            <a:ext uri="{FF2B5EF4-FFF2-40B4-BE49-F238E27FC236}">
              <a16:creationId xmlns:a16="http://schemas.microsoft.com/office/drawing/2014/main" id="{657F9E14-8B8E-413A-9DF0-E350D934D926}"/>
            </a:ext>
          </a:extLst>
        </xdr:cNvPr>
        <xdr:cNvSpPr txBox="1"/>
      </xdr:nvSpPr>
      <xdr:spPr>
        <a:xfrm>
          <a:off x="7905750" y="584835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97" name="TextBox 96">
          <a:extLst>
            <a:ext uri="{FF2B5EF4-FFF2-40B4-BE49-F238E27FC236}">
              <a16:creationId xmlns:a16="http://schemas.microsoft.com/office/drawing/2014/main" id="{875F2317-3282-437D-9369-D22CFA4B30A4}"/>
            </a:ext>
          </a:extLst>
        </xdr:cNvPr>
        <xdr:cNvSpPr txBox="1"/>
      </xdr:nvSpPr>
      <xdr:spPr>
        <a:xfrm>
          <a:off x="7419975" y="582930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98" name="TextBox 97">
          <a:extLst>
            <a:ext uri="{FF2B5EF4-FFF2-40B4-BE49-F238E27FC236}">
              <a16:creationId xmlns:a16="http://schemas.microsoft.com/office/drawing/2014/main" id="{8C857B33-361D-4B2C-962D-643F9077F9C4}"/>
            </a:ext>
          </a:extLst>
        </xdr:cNvPr>
        <xdr:cNvSpPr txBox="1"/>
      </xdr:nvSpPr>
      <xdr:spPr>
        <a:xfrm>
          <a:off x="4276725" y="584835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99" name="Rectangle 98">
          <a:extLst>
            <a:ext uri="{FF2B5EF4-FFF2-40B4-BE49-F238E27FC236}">
              <a16:creationId xmlns:a16="http://schemas.microsoft.com/office/drawing/2014/main" id="{4E4D080B-4412-47FF-A4B7-A6A66D3566EB}"/>
            </a:ext>
          </a:extLst>
        </xdr:cNvPr>
        <xdr:cNvSpPr/>
      </xdr:nvSpPr>
      <xdr:spPr>
        <a:xfrm>
          <a:off x="4267200" y="603726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101" name="Picture 100">
          <a:extLst>
            <a:ext uri="{FF2B5EF4-FFF2-40B4-BE49-F238E27FC236}">
              <a16:creationId xmlns:a16="http://schemas.microsoft.com/office/drawing/2014/main" id="{723ABB96-CCFB-4620-A059-A91BF1E6C8A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102" name="Picture 101">
          <a:extLst>
            <a:ext uri="{FF2B5EF4-FFF2-40B4-BE49-F238E27FC236}">
              <a16:creationId xmlns:a16="http://schemas.microsoft.com/office/drawing/2014/main" id="{07471278-C877-47F1-8F06-A0FE0C49ABD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8" name="TextBox 77">
          <a:extLst>
            <a:ext uri="{FF2B5EF4-FFF2-40B4-BE49-F238E27FC236}">
              <a16:creationId xmlns:a16="http://schemas.microsoft.com/office/drawing/2014/main" id="{0CA61106-E894-4FED-A76A-EDB6A56DBA9D}"/>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10F7915-64B7-4E90-BFED-C3CED78A6F0C}"/>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C4EADD72-EF8A-4F1C-B4EC-0A328AFA2C87}"/>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D137A5FD-25AD-476E-8878-707F0D1C4B3F}"/>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15B508CC-FCA5-4456-9645-D95E4AA3353F}"/>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5FD96035-E0D9-4CA5-BD4E-86AA8BBE14A4}"/>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D068872B-98EC-4296-9264-D0D6BFC228CF}"/>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99C313A1-7775-42A2-B42A-3A96A4A954A2}"/>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EF7A4BAA-8CA2-4FDB-924B-2FFF50372304}"/>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231D3BB4-CACE-4C04-8F63-2E3A9D9C0755}"/>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D2EFC3E3-2A1D-47BA-AE0B-9B8AFCD86622}"/>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7EAA552B-C945-4850-B727-4E0A012ED5C0}"/>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B9ED3EE3-209D-4508-A053-53C1577802D8}"/>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26269704-6DD4-4F99-9A94-93844156F583}"/>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1EAB29B4-4FF6-40E4-B09B-A4BC90D0F405}"/>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D1F88B14-1128-4DCA-95EF-28FCF30ACED5}"/>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8C48FB00-27D1-4F15-9D97-7E4FDEF0F633}"/>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F1C1614C-5A80-4A5F-B60B-E8D1171C9F9D}"/>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8EB89585-D452-4D72-A2CC-23DF147AC79B}"/>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7DCC6806-D970-4109-B5D4-9FD621FD8E68}"/>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1084C430-EC27-468C-B2F3-3B082C80A0A8}"/>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0FC89930-4716-4CA2-BFAF-D6FFF8C31854}"/>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375378AD-7697-4D33-A5CF-3926D24B4664}"/>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C19D50F1-490E-4664-A50F-9FA8D24AA460}"/>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408D3752-1E69-43C0-AA7B-5DEAC8115F09}"/>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868F2380-6884-4437-A3EB-EF0122BBA3E3}"/>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668BB33C-876F-4A59-BE64-610B6A091E26}"/>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ABE25EF2-068D-46D1-9C18-C6F02E5857ED}"/>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D06F63D5-5137-4E32-98A8-DD4C5DAA78F0}"/>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C1C40BB8-359C-428E-B492-4AAE16580369}"/>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65EF4096-C086-44DA-88C7-A12282A3E386}"/>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74279A3A-DC73-4251-8A32-0FF2928B8B89}"/>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8F24618D-EFC7-4F35-B631-27232ECE84E8}"/>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A01FF098-63A8-4470-B7E7-85FCACA5F9EA}"/>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40DE2B15-5D83-4086-87C0-DE7E81A3E17F}"/>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137D35DA-3F14-412C-9975-A923FDE6311F}"/>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01BC7F5F-CC05-4FF5-9B95-0A36E734781F}"/>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0571ABAA-BAEE-4C2C-92A5-C36ADA5E665C}"/>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ED968BE6-0E28-4B00-98C4-AC559AE9397C}"/>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84166B01-4138-4D6D-9CBB-968E0EF57260}"/>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1D2706B3-34F4-48C2-80A6-91E24CD3E275}"/>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47FC8821-4D66-44AC-A572-C0031185EDD5}"/>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26B30D4B-D8FA-4CA1-A47C-0FC425C750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23DB0D62-569D-4661-828F-A7C6408C3B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319466A6-3C30-48A2-9089-210F18237100}"/>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1235EB92-F46F-4658-B938-4933223A65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13F2BA44-05A6-41B6-85F7-27CF15345706}"/>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459297E9-91C9-4886-A5C8-9E5657CA2B15}"/>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62B60CE9-96CE-462A-98FD-C38805D636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4B1446D4-5221-4C88-B22B-AAAFB6EF49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C1E6AE95-FD51-49AD-8CD7-0CD4AE074182}"/>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3BB61896-A2FF-41BA-9A83-EF82320C8EC0}"/>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310CE416-6F3D-48E1-84BE-791D5C96CEB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761E9FDA-3328-40DD-B825-452D86D46E4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833D4141-D5C1-4D47-94B5-51EC0E987B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47AD465A-30F8-4550-B5E0-0E220C450ADD}"/>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43ED4339-22FA-4DA3-A9AC-DDDEA07C696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61497ADB-C775-459C-8E46-B255C828F020}"/>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EFFF6CA6-67C5-4684-B4E8-5C2BEC00B48B}"/>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9F8F87AC-25BC-46C1-986C-45CDB8289EE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26F11A51-BEF6-4ABB-B39A-762D49B68DF6}"/>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BA11E27C-E901-4D67-B297-C0C87F050BD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E6DCD423-A57D-4976-89CE-DD21BDEC9D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265131C1-0156-4A9E-A835-37CBBA43133C}"/>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5C637D91-5C14-402E-9560-0AF9B86CEAE4}"/>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21EBC046-3525-4C2E-8B6E-3541CEEC86FF}"/>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D44B8472-C059-486E-B1E0-667C8BFCB6EB}"/>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83BBFE79-BEDA-4BD6-9A38-8459648B57E0}"/>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B04A1585-C465-436C-BA65-A845FB8A3458}"/>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EED0DBDA-5903-4293-BFBC-55A4DA1B3051}"/>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2B6EF972-4C13-4A1C-999E-22BDCBCCF93B}"/>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DFB52CCF-D32F-41EA-BEA5-BB98EE0E136D}"/>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F38B3615-9BD5-4F31-A523-2B0D24C72A6E}"/>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0FAF840B-7B9C-4EDF-901F-97093701A131}"/>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CB64F6A9-2BB0-405D-B261-103DA93311F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B51C11E5-1B97-480F-B2B1-25BCD83BA90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EE3F2D6F-DAEC-447E-B92C-5192E2C276B0}"/>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21</xdr:row>
      <xdr:rowOff>0</xdr:rowOff>
    </xdr:from>
    <xdr:to>
      <xdr:col>10</xdr:col>
      <xdr:colOff>0</xdr:colOff>
      <xdr:row>25</xdr:row>
      <xdr:rowOff>0</xdr:rowOff>
    </xdr:to>
    <xdr:sp macro="" textlink="">
      <xdr:nvSpPr>
        <xdr:cNvPr id="2" name="Rectangle 1">
          <a:extLst>
            <a:ext uri="{FF2B5EF4-FFF2-40B4-BE49-F238E27FC236}">
              <a16:creationId xmlns:a16="http://schemas.microsoft.com/office/drawing/2014/main" id="{2D246AF9-6119-43CD-896E-9A4E079C6CD2}"/>
            </a:ext>
          </a:extLst>
        </xdr:cNvPr>
        <xdr:cNvSpPr/>
      </xdr:nvSpPr>
      <xdr:spPr>
        <a:xfrm>
          <a:off x="57150" y="36099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xdr:row>
      <xdr:rowOff>0</xdr:rowOff>
    </xdr:from>
    <xdr:to>
      <xdr:col>10</xdr:col>
      <xdr:colOff>0</xdr:colOff>
      <xdr:row>19</xdr:row>
      <xdr:rowOff>0</xdr:rowOff>
    </xdr:to>
    <xdr:sp macro="" textlink="">
      <xdr:nvSpPr>
        <xdr:cNvPr id="3" name="Rectangle 2">
          <a:extLst>
            <a:ext uri="{FF2B5EF4-FFF2-40B4-BE49-F238E27FC236}">
              <a16:creationId xmlns:a16="http://schemas.microsoft.com/office/drawing/2014/main" id="{00F959E3-181E-4E77-AC0D-B5D8AE7F7D80}"/>
            </a:ext>
          </a:extLst>
        </xdr:cNvPr>
        <xdr:cNvSpPr/>
      </xdr:nvSpPr>
      <xdr:spPr>
        <a:xfrm>
          <a:off x="57150" y="695325"/>
          <a:ext cx="4095750" cy="25908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3</xdr:row>
      <xdr:rowOff>0</xdr:rowOff>
    </xdr:from>
    <xdr:to>
      <xdr:col>29</xdr:col>
      <xdr:colOff>0</xdr:colOff>
      <xdr:row>73</xdr:row>
      <xdr:rowOff>0</xdr:rowOff>
    </xdr:to>
    <xdr:sp macro="" textlink="">
      <xdr:nvSpPr>
        <xdr:cNvPr id="4" name="Rectangle 3">
          <a:extLst>
            <a:ext uri="{FF2B5EF4-FFF2-40B4-BE49-F238E27FC236}">
              <a16:creationId xmlns:a16="http://schemas.microsoft.com/office/drawing/2014/main" id="{A4D95663-DF4E-45B6-98E4-FDFFF9647512}"/>
            </a:ext>
          </a:extLst>
        </xdr:cNvPr>
        <xdr:cNvSpPr/>
      </xdr:nvSpPr>
      <xdr:spPr>
        <a:xfrm>
          <a:off x="1288732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3</xdr:row>
      <xdr:rowOff>0</xdr:rowOff>
    </xdr:from>
    <xdr:to>
      <xdr:col>25</xdr:col>
      <xdr:colOff>0</xdr:colOff>
      <xdr:row>73</xdr:row>
      <xdr:rowOff>0</xdr:rowOff>
    </xdr:to>
    <xdr:sp macro="" textlink="">
      <xdr:nvSpPr>
        <xdr:cNvPr id="5" name="Rectangle 4">
          <a:extLst>
            <a:ext uri="{FF2B5EF4-FFF2-40B4-BE49-F238E27FC236}">
              <a16:creationId xmlns:a16="http://schemas.microsoft.com/office/drawing/2014/main" id="{D6461DD1-E925-4CCE-96A6-0B7F75216420}"/>
            </a:ext>
          </a:extLst>
        </xdr:cNvPr>
        <xdr:cNvSpPr/>
      </xdr:nvSpPr>
      <xdr:spPr>
        <a:xfrm>
          <a:off x="8601075" y="695325"/>
          <a:ext cx="4171950" cy="113347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69</xdr:row>
      <xdr:rowOff>0</xdr:rowOff>
    </xdr:from>
    <xdr:to>
      <xdr:col>10</xdr:col>
      <xdr:colOff>0</xdr:colOff>
      <xdr:row>73</xdr:row>
      <xdr:rowOff>0</xdr:rowOff>
    </xdr:to>
    <xdr:sp macro="" textlink="">
      <xdr:nvSpPr>
        <xdr:cNvPr id="6" name="Rectangle 5">
          <a:extLst>
            <a:ext uri="{FF2B5EF4-FFF2-40B4-BE49-F238E27FC236}">
              <a16:creationId xmlns:a16="http://schemas.microsoft.com/office/drawing/2014/main" id="{57784310-3B17-4A7A-B28B-5580EFFF18FD}"/>
            </a:ext>
          </a:extLst>
        </xdr:cNvPr>
        <xdr:cNvSpPr/>
      </xdr:nvSpPr>
      <xdr:spPr>
        <a:xfrm>
          <a:off x="57150" y="11382375"/>
          <a:ext cx="4095750" cy="64770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53</xdr:row>
      <xdr:rowOff>0</xdr:rowOff>
    </xdr:from>
    <xdr:to>
      <xdr:col>10</xdr:col>
      <xdr:colOff>0</xdr:colOff>
      <xdr:row>67</xdr:row>
      <xdr:rowOff>0</xdr:rowOff>
    </xdr:to>
    <xdr:sp macro="" textlink="">
      <xdr:nvSpPr>
        <xdr:cNvPr id="7" name="Rectangle 6">
          <a:extLst>
            <a:ext uri="{FF2B5EF4-FFF2-40B4-BE49-F238E27FC236}">
              <a16:creationId xmlns:a16="http://schemas.microsoft.com/office/drawing/2014/main" id="{F64E9D38-C934-4E8D-B9B6-259F6F97A6A9}"/>
            </a:ext>
          </a:extLst>
        </xdr:cNvPr>
        <xdr:cNvSpPr/>
      </xdr:nvSpPr>
      <xdr:spPr>
        <a:xfrm>
          <a:off x="57150" y="8791575"/>
          <a:ext cx="4095750" cy="226695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36</xdr:row>
      <xdr:rowOff>133350</xdr:rowOff>
    </xdr:from>
    <xdr:to>
      <xdr:col>10</xdr:col>
      <xdr:colOff>0</xdr:colOff>
      <xdr:row>38</xdr:row>
      <xdr:rowOff>0</xdr:rowOff>
    </xdr:to>
    <xdr:sp macro="" textlink="">
      <xdr:nvSpPr>
        <xdr:cNvPr id="8" name="Rectangle: Top Corners Rounded 7">
          <a:extLst>
            <a:ext uri="{FF2B5EF4-FFF2-40B4-BE49-F238E27FC236}">
              <a16:creationId xmlns:a16="http://schemas.microsoft.com/office/drawing/2014/main" id="{97F74231-14D5-42A3-B4C0-F1C87CC048B4}"/>
            </a:ext>
          </a:extLst>
        </xdr:cNvPr>
        <xdr:cNvSpPr/>
      </xdr:nvSpPr>
      <xdr:spPr>
        <a:xfrm>
          <a:off x="57150" y="61722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xdr:row>
      <xdr:rowOff>133350</xdr:rowOff>
    </xdr:from>
    <xdr:to>
      <xdr:col>10</xdr:col>
      <xdr:colOff>0</xdr:colOff>
      <xdr:row>3</xdr:row>
      <xdr:rowOff>0</xdr:rowOff>
    </xdr:to>
    <xdr:sp macro="" textlink="">
      <xdr:nvSpPr>
        <xdr:cNvPr id="9" name="Rectangle: Top Corners Rounded 8">
          <a:extLst>
            <a:ext uri="{FF2B5EF4-FFF2-40B4-BE49-F238E27FC236}">
              <a16:creationId xmlns:a16="http://schemas.microsoft.com/office/drawing/2014/main" id="{A2F43B5A-65A9-425F-B83A-64E3429CA5BB}"/>
            </a:ext>
          </a:extLst>
        </xdr:cNvPr>
        <xdr:cNvSpPr/>
      </xdr:nvSpPr>
      <xdr:spPr>
        <a:xfrm>
          <a:off x="57150" y="5048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19</xdr:row>
      <xdr:rowOff>133350</xdr:rowOff>
    </xdr:from>
    <xdr:to>
      <xdr:col>10</xdr:col>
      <xdr:colOff>0</xdr:colOff>
      <xdr:row>21</xdr:row>
      <xdr:rowOff>0</xdr:rowOff>
    </xdr:to>
    <xdr:sp macro="" textlink="">
      <xdr:nvSpPr>
        <xdr:cNvPr id="10" name="Rectangle: Top Corners Rounded 9">
          <a:extLst>
            <a:ext uri="{FF2B5EF4-FFF2-40B4-BE49-F238E27FC236}">
              <a16:creationId xmlns:a16="http://schemas.microsoft.com/office/drawing/2014/main" id="{2709154C-6397-404B-9AB1-179537F7BBC7}"/>
            </a:ext>
          </a:extLst>
        </xdr:cNvPr>
        <xdr:cNvSpPr/>
      </xdr:nvSpPr>
      <xdr:spPr>
        <a:xfrm>
          <a:off x="57150" y="34194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25</xdr:row>
      <xdr:rowOff>133350</xdr:rowOff>
    </xdr:from>
    <xdr:to>
      <xdr:col>10</xdr:col>
      <xdr:colOff>0</xdr:colOff>
      <xdr:row>27</xdr:row>
      <xdr:rowOff>0</xdr:rowOff>
    </xdr:to>
    <xdr:sp macro="" textlink="">
      <xdr:nvSpPr>
        <xdr:cNvPr id="11" name="Rectangle: Top Corners Rounded 10">
          <a:extLst>
            <a:ext uri="{FF2B5EF4-FFF2-40B4-BE49-F238E27FC236}">
              <a16:creationId xmlns:a16="http://schemas.microsoft.com/office/drawing/2014/main" id="{E11A1444-0F70-4D6E-BC6D-958E46FA3D03}"/>
            </a:ext>
          </a:extLst>
        </xdr:cNvPr>
        <xdr:cNvSpPr/>
      </xdr:nvSpPr>
      <xdr:spPr>
        <a:xfrm>
          <a:off x="57150" y="43910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67</xdr:row>
      <xdr:rowOff>133350</xdr:rowOff>
    </xdr:from>
    <xdr:to>
      <xdr:col>10</xdr:col>
      <xdr:colOff>0</xdr:colOff>
      <xdr:row>69</xdr:row>
      <xdr:rowOff>0</xdr:rowOff>
    </xdr:to>
    <xdr:sp macro="" textlink="">
      <xdr:nvSpPr>
        <xdr:cNvPr id="12" name="Rectangle: Top Corners Rounded 11">
          <a:extLst>
            <a:ext uri="{FF2B5EF4-FFF2-40B4-BE49-F238E27FC236}">
              <a16:creationId xmlns:a16="http://schemas.microsoft.com/office/drawing/2014/main" id="{AE5C0396-11FD-40F0-BDFC-93AF6099BDE6}"/>
            </a:ext>
          </a:extLst>
        </xdr:cNvPr>
        <xdr:cNvSpPr/>
      </xdr:nvSpPr>
      <xdr:spPr>
        <a:xfrm>
          <a:off x="57150" y="111918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51</xdr:row>
      <xdr:rowOff>133350</xdr:rowOff>
    </xdr:from>
    <xdr:to>
      <xdr:col>10</xdr:col>
      <xdr:colOff>0</xdr:colOff>
      <xdr:row>53</xdr:row>
      <xdr:rowOff>0</xdr:rowOff>
    </xdr:to>
    <xdr:sp macro="" textlink="">
      <xdr:nvSpPr>
        <xdr:cNvPr id="13" name="Rectangle: Top Corners Rounded 12">
          <a:extLst>
            <a:ext uri="{FF2B5EF4-FFF2-40B4-BE49-F238E27FC236}">
              <a16:creationId xmlns:a16="http://schemas.microsoft.com/office/drawing/2014/main" id="{5B6EF8A4-41B1-4478-8819-552F8F55C3E9}"/>
            </a:ext>
          </a:extLst>
        </xdr:cNvPr>
        <xdr:cNvSpPr/>
      </xdr:nvSpPr>
      <xdr:spPr>
        <a:xfrm>
          <a:off x="57150" y="860107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xdr:row>
      <xdr:rowOff>142875</xdr:rowOff>
    </xdr:from>
    <xdr:to>
      <xdr:col>20</xdr:col>
      <xdr:colOff>0</xdr:colOff>
      <xdr:row>3</xdr:row>
      <xdr:rowOff>0</xdr:rowOff>
    </xdr:to>
    <xdr:sp macro="" textlink="">
      <xdr:nvSpPr>
        <xdr:cNvPr id="14" name="Rectangle: Top Corners Rounded 13">
          <a:extLst>
            <a:ext uri="{FF2B5EF4-FFF2-40B4-BE49-F238E27FC236}">
              <a16:creationId xmlns:a16="http://schemas.microsoft.com/office/drawing/2014/main" id="{ADF97247-856B-48CB-88AF-CC55DE78F694}"/>
            </a:ext>
          </a:extLst>
        </xdr:cNvPr>
        <xdr:cNvSpPr/>
      </xdr:nvSpPr>
      <xdr:spPr>
        <a:xfrm>
          <a:off x="4267200" y="514350"/>
          <a:ext cx="4095750" cy="180975"/>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0</xdr:colOff>
      <xdr:row>1</xdr:row>
      <xdr:rowOff>133351</xdr:rowOff>
    </xdr:from>
    <xdr:to>
      <xdr:col>25</xdr:col>
      <xdr:colOff>0</xdr:colOff>
      <xdr:row>3</xdr:row>
      <xdr:rowOff>1</xdr:rowOff>
    </xdr:to>
    <xdr:sp macro="" textlink="">
      <xdr:nvSpPr>
        <xdr:cNvPr id="15" name="Rectangle: Top Corners Rounded 14">
          <a:extLst>
            <a:ext uri="{FF2B5EF4-FFF2-40B4-BE49-F238E27FC236}">
              <a16:creationId xmlns:a16="http://schemas.microsoft.com/office/drawing/2014/main" id="{74E22304-FDD4-41F2-98BA-1D73B2B78ABA}"/>
            </a:ext>
          </a:extLst>
        </xdr:cNvPr>
        <xdr:cNvSpPr/>
      </xdr:nvSpPr>
      <xdr:spPr>
        <a:xfrm>
          <a:off x="860107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0</xdr:colOff>
      <xdr:row>1</xdr:row>
      <xdr:rowOff>133351</xdr:rowOff>
    </xdr:from>
    <xdr:to>
      <xdr:col>29</xdr:col>
      <xdr:colOff>0</xdr:colOff>
      <xdr:row>3</xdr:row>
      <xdr:rowOff>1</xdr:rowOff>
    </xdr:to>
    <xdr:sp macro="" textlink="">
      <xdr:nvSpPr>
        <xdr:cNvPr id="16" name="Rectangle: Top Corners Rounded 15">
          <a:extLst>
            <a:ext uri="{FF2B5EF4-FFF2-40B4-BE49-F238E27FC236}">
              <a16:creationId xmlns:a16="http://schemas.microsoft.com/office/drawing/2014/main" id="{3AC0B704-F126-4A4D-9193-21839B9AEE1E}"/>
            </a:ext>
          </a:extLst>
        </xdr:cNvPr>
        <xdr:cNvSpPr/>
      </xdr:nvSpPr>
      <xdr:spPr>
        <a:xfrm>
          <a:off x="12887325" y="504826"/>
          <a:ext cx="41719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2</xdr:row>
      <xdr:rowOff>0</xdr:rowOff>
    </xdr:from>
    <xdr:to>
      <xdr:col>28</xdr:col>
      <xdr:colOff>0</xdr:colOff>
      <xdr:row>3</xdr:row>
      <xdr:rowOff>0</xdr:rowOff>
    </xdr:to>
    <xdr:sp macro="" textlink="">
      <xdr:nvSpPr>
        <xdr:cNvPr id="17" name="TextBox 16">
          <a:extLst>
            <a:ext uri="{FF2B5EF4-FFF2-40B4-BE49-F238E27FC236}">
              <a16:creationId xmlns:a16="http://schemas.microsoft.com/office/drawing/2014/main" id="{DFB2D4EE-805A-4CD6-9C0A-2B3A9FFE9CCA}"/>
            </a:ext>
          </a:extLst>
        </xdr:cNvPr>
        <xdr:cNvSpPr txBox="1"/>
      </xdr:nvSpPr>
      <xdr:spPr>
        <a:xfrm>
          <a:off x="1593532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23</xdr:col>
      <xdr:colOff>0</xdr:colOff>
      <xdr:row>2</xdr:row>
      <xdr:rowOff>0</xdr:rowOff>
    </xdr:from>
    <xdr:to>
      <xdr:col>24</xdr:col>
      <xdr:colOff>0</xdr:colOff>
      <xdr:row>3</xdr:row>
      <xdr:rowOff>0</xdr:rowOff>
    </xdr:to>
    <xdr:sp macro="" textlink="">
      <xdr:nvSpPr>
        <xdr:cNvPr id="18" name="TextBox 17">
          <a:extLst>
            <a:ext uri="{FF2B5EF4-FFF2-40B4-BE49-F238E27FC236}">
              <a16:creationId xmlns:a16="http://schemas.microsoft.com/office/drawing/2014/main" id="{664DDD38-A69D-488A-BD07-282ED98F7CC6}"/>
            </a:ext>
          </a:extLst>
        </xdr:cNvPr>
        <xdr:cNvSpPr txBox="1"/>
      </xdr:nvSpPr>
      <xdr:spPr>
        <a:xfrm>
          <a:off x="11649075"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18</xdr:col>
      <xdr:colOff>0</xdr:colOff>
      <xdr:row>2</xdr:row>
      <xdr:rowOff>0</xdr:rowOff>
    </xdr:from>
    <xdr:to>
      <xdr:col>19</xdr:col>
      <xdr:colOff>0</xdr:colOff>
      <xdr:row>3</xdr:row>
      <xdr:rowOff>0</xdr:rowOff>
    </xdr:to>
    <xdr:sp macro="" textlink="">
      <xdr:nvSpPr>
        <xdr:cNvPr id="19" name="TextBox 18">
          <a:extLst>
            <a:ext uri="{FF2B5EF4-FFF2-40B4-BE49-F238E27FC236}">
              <a16:creationId xmlns:a16="http://schemas.microsoft.com/office/drawing/2014/main" id="{CC05100A-F83C-40C5-A926-A4052F14E870}"/>
            </a:ext>
          </a:extLst>
        </xdr:cNvPr>
        <xdr:cNvSpPr txBox="1"/>
      </xdr:nvSpPr>
      <xdr:spPr>
        <a:xfrm>
          <a:off x="7429500"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36</xdr:row>
      <xdr:rowOff>133350</xdr:rowOff>
    </xdr:from>
    <xdr:to>
      <xdr:col>9</xdr:col>
      <xdr:colOff>0</xdr:colOff>
      <xdr:row>38</xdr:row>
      <xdr:rowOff>0</xdr:rowOff>
    </xdr:to>
    <xdr:sp macro="" textlink="">
      <xdr:nvSpPr>
        <xdr:cNvPr id="20" name="TextBox 19">
          <a:extLst>
            <a:ext uri="{FF2B5EF4-FFF2-40B4-BE49-F238E27FC236}">
              <a16:creationId xmlns:a16="http://schemas.microsoft.com/office/drawing/2014/main" id="{F1D863EF-25D9-4884-821C-1ED5A769811E}"/>
            </a:ext>
          </a:extLst>
        </xdr:cNvPr>
        <xdr:cNvSpPr txBox="1"/>
      </xdr:nvSpPr>
      <xdr:spPr>
        <a:xfrm>
          <a:off x="3219450"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xdr:row>
      <xdr:rowOff>133350</xdr:rowOff>
    </xdr:from>
    <xdr:to>
      <xdr:col>9</xdr:col>
      <xdr:colOff>0</xdr:colOff>
      <xdr:row>3</xdr:row>
      <xdr:rowOff>0</xdr:rowOff>
    </xdr:to>
    <xdr:sp macro="" textlink="">
      <xdr:nvSpPr>
        <xdr:cNvPr id="21" name="TextBox 20">
          <a:extLst>
            <a:ext uri="{FF2B5EF4-FFF2-40B4-BE49-F238E27FC236}">
              <a16:creationId xmlns:a16="http://schemas.microsoft.com/office/drawing/2014/main" id="{29EFB5A7-2CD4-46A5-9979-797D03131F52}"/>
            </a:ext>
          </a:extLst>
        </xdr:cNvPr>
        <xdr:cNvSpPr txBox="1"/>
      </xdr:nvSpPr>
      <xdr:spPr>
        <a:xfrm>
          <a:off x="3219450"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19</xdr:row>
      <xdr:rowOff>133350</xdr:rowOff>
    </xdr:from>
    <xdr:to>
      <xdr:col>9</xdr:col>
      <xdr:colOff>0</xdr:colOff>
      <xdr:row>21</xdr:row>
      <xdr:rowOff>0</xdr:rowOff>
    </xdr:to>
    <xdr:sp macro="" textlink="">
      <xdr:nvSpPr>
        <xdr:cNvPr id="22" name="TextBox 21">
          <a:extLst>
            <a:ext uri="{FF2B5EF4-FFF2-40B4-BE49-F238E27FC236}">
              <a16:creationId xmlns:a16="http://schemas.microsoft.com/office/drawing/2014/main" id="{206E875D-3073-423C-B237-969336C35F78}"/>
            </a:ext>
          </a:extLst>
        </xdr:cNvPr>
        <xdr:cNvSpPr txBox="1"/>
      </xdr:nvSpPr>
      <xdr:spPr>
        <a:xfrm>
          <a:off x="3219450"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25</xdr:row>
      <xdr:rowOff>133350</xdr:rowOff>
    </xdr:from>
    <xdr:to>
      <xdr:col>9</xdr:col>
      <xdr:colOff>0</xdr:colOff>
      <xdr:row>27</xdr:row>
      <xdr:rowOff>0</xdr:rowOff>
    </xdr:to>
    <xdr:sp macro="" textlink="">
      <xdr:nvSpPr>
        <xdr:cNvPr id="23" name="TextBox 22">
          <a:extLst>
            <a:ext uri="{FF2B5EF4-FFF2-40B4-BE49-F238E27FC236}">
              <a16:creationId xmlns:a16="http://schemas.microsoft.com/office/drawing/2014/main" id="{CF88907A-7D34-447B-9DED-AC4008E9FE2F}"/>
            </a:ext>
          </a:extLst>
        </xdr:cNvPr>
        <xdr:cNvSpPr txBox="1"/>
      </xdr:nvSpPr>
      <xdr:spPr>
        <a:xfrm>
          <a:off x="3219450"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67</xdr:row>
      <xdr:rowOff>133350</xdr:rowOff>
    </xdr:from>
    <xdr:to>
      <xdr:col>9</xdr:col>
      <xdr:colOff>0</xdr:colOff>
      <xdr:row>69</xdr:row>
      <xdr:rowOff>0</xdr:rowOff>
    </xdr:to>
    <xdr:sp macro="" textlink="">
      <xdr:nvSpPr>
        <xdr:cNvPr id="24" name="TextBox 23">
          <a:extLst>
            <a:ext uri="{FF2B5EF4-FFF2-40B4-BE49-F238E27FC236}">
              <a16:creationId xmlns:a16="http://schemas.microsoft.com/office/drawing/2014/main" id="{D18C1D13-283E-45F7-A005-30550344E9A6}"/>
            </a:ext>
          </a:extLst>
        </xdr:cNvPr>
        <xdr:cNvSpPr txBox="1"/>
      </xdr:nvSpPr>
      <xdr:spPr>
        <a:xfrm>
          <a:off x="3219450"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8</xdr:col>
      <xdr:colOff>0</xdr:colOff>
      <xdr:row>51</xdr:row>
      <xdr:rowOff>133350</xdr:rowOff>
    </xdr:from>
    <xdr:to>
      <xdr:col>9</xdr:col>
      <xdr:colOff>0</xdr:colOff>
      <xdr:row>53</xdr:row>
      <xdr:rowOff>0</xdr:rowOff>
    </xdr:to>
    <xdr:sp macro="" textlink="">
      <xdr:nvSpPr>
        <xdr:cNvPr id="25" name="TextBox 24">
          <a:extLst>
            <a:ext uri="{FF2B5EF4-FFF2-40B4-BE49-F238E27FC236}">
              <a16:creationId xmlns:a16="http://schemas.microsoft.com/office/drawing/2014/main" id="{A3EB653C-FA65-424D-BE3E-7109D38BDEA1}"/>
            </a:ext>
          </a:extLst>
        </xdr:cNvPr>
        <xdr:cNvSpPr txBox="1"/>
      </xdr:nvSpPr>
      <xdr:spPr>
        <a:xfrm>
          <a:off x="3219450"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28</xdr:col>
      <xdr:colOff>0</xdr:colOff>
      <xdr:row>2</xdr:row>
      <xdr:rowOff>0</xdr:rowOff>
    </xdr:from>
    <xdr:to>
      <xdr:col>29</xdr:col>
      <xdr:colOff>0</xdr:colOff>
      <xdr:row>3</xdr:row>
      <xdr:rowOff>0</xdr:rowOff>
    </xdr:to>
    <xdr:sp macro="" textlink="">
      <xdr:nvSpPr>
        <xdr:cNvPr id="26" name="TextBox 25">
          <a:extLst>
            <a:ext uri="{FF2B5EF4-FFF2-40B4-BE49-F238E27FC236}">
              <a16:creationId xmlns:a16="http://schemas.microsoft.com/office/drawing/2014/main" id="{E8A2E7D4-4C1D-455A-82CE-64D5AAAAAAD7}"/>
            </a:ext>
          </a:extLst>
        </xdr:cNvPr>
        <xdr:cNvSpPr txBox="1"/>
      </xdr:nvSpPr>
      <xdr:spPr>
        <a:xfrm>
          <a:off x="1649730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24</xdr:col>
      <xdr:colOff>0</xdr:colOff>
      <xdr:row>2</xdr:row>
      <xdr:rowOff>0</xdr:rowOff>
    </xdr:from>
    <xdr:to>
      <xdr:col>25</xdr:col>
      <xdr:colOff>0</xdr:colOff>
      <xdr:row>3</xdr:row>
      <xdr:rowOff>0</xdr:rowOff>
    </xdr:to>
    <xdr:sp macro="" textlink="">
      <xdr:nvSpPr>
        <xdr:cNvPr id="27" name="TextBox 26">
          <a:extLst>
            <a:ext uri="{FF2B5EF4-FFF2-40B4-BE49-F238E27FC236}">
              <a16:creationId xmlns:a16="http://schemas.microsoft.com/office/drawing/2014/main" id="{229B07A7-5F11-4655-B835-C30EBB91CEF0}"/>
            </a:ext>
          </a:extLst>
        </xdr:cNvPr>
        <xdr:cNvSpPr txBox="1"/>
      </xdr:nvSpPr>
      <xdr:spPr>
        <a:xfrm>
          <a:off x="12211050" y="533400"/>
          <a:ext cx="56197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19</xdr:col>
      <xdr:colOff>0</xdr:colOff>
      <xdr:row>2</xdr:row>
      <xdr:rowOff>0</xdr:rowOff>
    </xdr:from>
    <xdr:to>
      <xdr:col>20</xdr:col>
      <xdr:colOff>0</xdr:colOff>
      <xdr:row>3</xdr:row>
      <xdr:rowOff>0</xdr:rowOff>
    </xdr:to>
    <xdr:sp macro="" textlink="">
      <xdr:nvSpPr>
        <xdr:cNvPr id="28" name="TextBox 27">
          <a:extLst>
            <a:ext uri="{FF2B5EF4-FFF2-40B4-BE49-F238E27FC236}">
              <a16:creationId xmlns:a16="http://schemas.microsoft.com/office/drawing/2014/main" id="{3BCE086A-D544-43CE-807B-A11747260365}"/>
            </a:ext>
          </a:extLst>
        </xdr:cNvPr>
        <xdr:cNvSpPr txBox="1"/>
      </xdr:nvSpPr>
      <xdr:spPr>
        <a:xfrm>
          <a:off x="7896225" y="533400"/>
          <a:ext cx="466725"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36</xdr:row>
      <xdr:rowOff>133350</xdr:rowOff>
    </xdr:from>
    <xdr:to>
      <xdr:col>10</xdr:col>
      <xdr:colOff>0</xdr:colOff>
      <xdr:row>38</xdr:row>
      <xdr:rowOff>0</xdr:rowOff>
    </xdr:to>
    <xdr:sp macro="" textlink="">
      <xdr:nvSpPr>
        <xdr:cNvPr id="29" name="TextBox 28">
          <a:extLst>
            <a:ext uri="{FF2B5EF4-FFF2-40B4-BE49-F238E27FC236}">
              <a16:creationId xmlns:a16="http://schemas.microsoft.com/office/drawing/2014/main" id="{5D8D7BDF-5140-43B6-99EE-A33574605476}"/>
            </a:ext>
          </a:extLst>
        </xdr:cNvPr>
        <xdr:cNvSpPr txBox="1"/>
      </xdr:nvSpPr>
      <xdr:spPr>
        <a:xfrm>
          <a:off x="3686175" y="61722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xdr:row>
      <xdr:rowOff>133350</xdr:rowOff>
    </xdr:from>
    <xdr:to>
      <xdr:col>10</xdr:col>
      <xdr:colOff>0</xdr:colOff>
      <xdr:row>3</xdr:row>
      <xdr:rowOff>0</xdr:rowOff>
    </xdr:to>
    <xdr:sp macro="" textlink="">
      <xdr:nvSpPr>
        <xdr:cNvPr id="30" name="TextBox 29">
          <a:extLst>
            <a:ext uri="{FF2B5EF4-FFF2-40B4-BE49-F238E27FC236}">
              <a16:creationId xmlns:a16="http://schemas.microsoft.com/office/drawing/2014/main" id="{E1BF22DE-E5C2-4030-B3BB-3E0FE36EFC84}"/>
            </a:ext>
          </a:extLst>
        </xdr:cNvPr>
        <xdr:cNvSpPr txBox="1"/>
      </xdr:nvSpPr>
      <xdr:spPr>
        <a:xfrm>
          <a:off x="3686175" y="5048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19</xdr:row>
      <xdr:rowOff>133350</xdr:rowOff>
    </xdr:from>
    <xdr:to>
      <xdr:col>10</xdr:col>
      <xdr:colOff>0</xdr:colOff>
      <xdr:row>21</xdr:row>
      <xdr:rowOff>0</xdr:rowOff>
    </xdr:to>
    <xdr:sp macro="" textlink="">
      <xdr:nvSpPr>
        <xdr:cNvPr id="31" name="TextBox 30">
          <a:extLst>
            <a:ext uri="{FF2B5EF4-FFF2-40B4-BE49-F238E27FC236}">
              <a16:creationId xmlns:a16="http://schemas.microsoft.com/office/drawing/2014/main" id="{952E7DF1-BDB2-4A92-AE64-B0A88EA82B56}"/>
            </a:ext>
          </a:extLst>
        </xdr:cNvPr>
        <xdr:cNvSpPr txBox="1"/>
      </xdr:nvSpPr>
      <xdr:spPr>
        <a:xfrm>
          <a:off x="3686175" y="34194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25</xdr:row>
      <xdr:rowOff>133350</xdr:rowOff>
    </xdr:from>
    <xdr:to>
      <xdr:col>10</xdr:col>
      <xdr:colOff>0</xdr:colOff>
      <xdr:row>27</xdr:row>
      <xdr:rowOff>0</xdr:rowOff>
    </xdr:to>
    <xdr:sp macro="" textlink="">
      <xdr:nvSpPr>
        <xdr:cNvPr id="32" name="TextBox 31">
          <a:extLst>
            <a:ext uri="{FF2B5EF4-FFF2-40B4-BE49-F238E27FC236}">
              <a16:creationId xmlns:a16="http://schemas.microsoft.com/office/drawing/2014/main" id="{BF1FBF56-09B2-45F2-8773-8254472277F9}"/>
            </a:ext>
          </a:extLst>
        </xdr:cNvPr>
        <xdr:cNvSpPr txBox="1"/>
      </xdr:nvSpPr>
      <xdr:spPr>
        <a:xfrm>
          <a:off x="3686175" y="439102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67</xdr:row>
      <xdr:rowOff>133350</xdr:rowOff>
    </xdr:from>
    <xdr:to>
      <xdr:col>10</xdr:col>
      <xdr:colOff>0</xdr:colOff>
      <xdr:row>69</xdr:row>
      <xdr:rowOff>0</xdr:rowOff>
    </xdr:to>
    <xdr:sp macro="" textlink="">
      <xdr:nvSpPr>
        <xdr:cNvPr id="33" name="TextBox 32">
          <a:extLst>
            <a:ext uri="{FF2B5EF4-FFF2-40B4-BE49-F238E27FC236}">
              <a16:creationId xmlns:a16="http://schemas.microsoft.com/office/drawing/2014/main" id="{094185E8-4E99-433D-B6DF-63448F44A863}"/>
            </a:ext>
          </a:extLst>
        </xdr:cNvPr>
        <xdr:cNvSpPr txBox="1"/>
      </xdr:nvSpPr>
      <xdr:spPr>
        <a:xfrm>
          <a:off x="3686175" y="111918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9</xdr:col>
      <xdr:colOff>0</xdr:colOff>
      <xdr:row>51</xdr:row>
      <xdr:rowOff>133350</xdr:rowOff>
    </xdr:from>
    <xdr:to>
      <xdr:col>10</xdr:col>
      <xdr:colOff>0</xdr:colOff>
      <xdr:row>53</xdr:row>
      <xdr:rowOff>0</xdr:rowOff>
    </xdr:to>
    <xdr:sp macro="" textlink="">
      <xdr:nvSpPr>
        <xdr:cNvPr id="34" name="TextBox 33">
          <a:extLst>
            <a:ext uri="{FF2B5EF4-FFF2-40B4-BE49-F238E27FC236}">
              <a16:creationId xmlns:a16="http://schemas.microsoft.com/office/drawing/2014/main" id="{FFF902EF-8333-49DF-9066-1BDDDF2DECFB}"/>
            </a:ext>
          </a:extLst>
        </xdr:cNvPr>
        <xdr:cNvSpPr txBox="1"/>
      </xdr:nvSpPr>
      <xdr:spPr>
        <a:xfrm>
          <a:off x="3686175" y="8601075"/>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25</xdr:col>
      <xdr:colOff>104775</xdr:colOff>
      <xdr:row>1</xdr:row>
      <xdr:rowOff>133351</xdr:rowOff>
    </xdr:from>
    <xdr:to>
      <xdr:col>26</xdr:col>
      <xdr:colOff>2533650</xdr:colOff>
      <xdr:row>2</xdr:row>
      <xdr:rowOff>142876</xdr:rowOff>
    </xdr:to>
    <xdr:sp macro="" textlink="">
      <xdr:nvSpPr>
        <xdr:cNvPr id="35" name="TextBox 34">
          <a:extLst>
            <a:ext uri="{FF2B5EF4-FFF2-40B4-BE49-F238E27FC236}">
              <a16:creationId xmlns:a16="http://schemas.microsoft.com/office/drawing/2014/main" id="{8BB17B3F-3BD2-4A29-90B0-FCE58A4DCFCB}"/>
            </a:ext>
          </a:extLst>
        </xdr:cNvPr>
        <xdr:cNvSpPr txBox="1"/>
      </xdr:nvSpPr>
      <xdr:spPr>
        <a:xfrm>
          <a:off x="12877800" y="504826"/>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twoCellAnchor>
    <xdr:from>
      <xdr:col>11</xdr:col>
      <xdr:colOff>19050</xdr:colOff>
      <xdr:row>1</xdr:row>
      <xdr:rowOff>152400</xdr:rowOff>
    </xdr:from>
    <xdr:to>
      <xdr:col>12</xdr:col>
      <xdr:colOff>19050</xdr:colOff>
      <xdr:row>2</xdr:row>
      <xdr:rowOff>152400</xdr:rowOff>
    </xdr:to>
    <xdr:sp macro="" textlink="">
      <xdr:nvSpPr>
        <xdr:cNvPr id="36" name="TextBox 35">
          <a:extLst>
            <a:ext uri="{FF2B5EF4-FFF2-40B4-BE49-F238E27FC236}">
              <a16:creationId xmlns:a16="http://schemas.microsoft.com/office/drawing/2014/main" id="{8394690A-D7E5-49C4-AF92-310629C089CC}"/>
            </a:ext>
          </a:extLst>
        </xdr:cNvPr>
        <xdr:cNvSpPr txBox="1"/>
      </xdr:nvSpPr>
      <xdr:spPr>
        <a:xfrm>
          <a:off x="4286250" y="523875"/>
          <a:ext cx="1238250" cy="16192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Council's</a:t>
          </a:r>
          <a:r>
            <a:rPr lang="en-US" sz="1100" b="1" baseline="0">
              <a:solidFill>
                <a:schemeClr val="dk1">
                  <a:lumMod val="100000"/>
                </a:schemeClr>
              </a:solidFill>
              <a:latin typeface="Arial Narrow" panose="020B0606020202030204" pitchFamily="34" charset="0"/>
              <a:ea typeface="+mn-ea"/>
              <a:cs typeface="+mn-cs"/>
            </a:rPr>
            <a:t> Own</a:t>
          </a:r>
          <a:endParaRPr lang="en-US" sz="1100" b="1">
            <a:latin typeface="Arial Narrow" panose="020B0606020202030204" pitchFamily="34" charset="0"/>
          </a:endParaRPr>
        </a:p>
      </xdr:txBody>
    </xdr:sp>
    <xdr:clientData/>
  </xdr:twoCellAnchor>
  <xdr:twoCellAnchor>
    <xdr:from>
      <xdr:col>1</xdr:col>
      <xdr:colOff>0</xdr:colOff>
      <xdr:row>36</xdr:row>
      <xdr:rowOff>133350</xdr:rowOff>
    </xdr:from>
    <xdr:to>
      <xdr:col>2</xdr:col>
      <xdr:colOff>1564105</xdr:colOff>
      <xdr:row>38</xdr:row>
      <xdr:rowOff>0</xdr:rowOff>
    </xdr:to>
    <xdr:sp macro="" textlink="">
      <xdr:nvSpPr>
        <xdr:cNvPr id="37" name="TextBox 36">
          <a:extLst>
            <a:ext uri="{FF2B5EF4-FFF2-40B4-BE49-F238E27FC236}">
              <a16:creationId xmlns:a16="http://schemas.microsoft.com/office/drawing/2014/main" id="{2C385EA5-F366-4D21-B41F-1E3EDA17237D}"/>
            </a:ext>
          </a:extLst>
        </xdr:cNvPr>
        <xdr:cNvSpPr txBox="1"/>
      </xdr:nvSpPr>
      <xdr:spPr>
        <a:xfrm>
          <a:off x="57150" y="6172200"/>
          <a:ext cx="280235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Leadership Journey Awards</a:t>
          </a:r>
          <a:endParaRPr lang="en-US" sz="1100">
            <a:latin typeface="Arial Narrow" panose="020B0606020202030204" pitchFamily="34" charset="0"/>
          </a:endParaRPr>
        </a:p>
      </xdr:txBody>
    </xdr:sp>
    <xdr:clientData/>
  </xdr:twoCellAnchor>
  <xdr:twoCellAnchor>
    <xdr:from>
      <xdr:col>1</xdr:col>
      <xdr:colOff>0</xdr:colOff>
      <xdr:row>1</xdr:row>
      <xdr:rowOff>133350</xdr:rowOff>
    </xdr:from>
    <xdr:to>
      <xdr:col>3</xdr:col>
      <xdr:colOff>10027</xdr:colOff>
      <xdr:row>3</xdr:row>
      <xdr:rowOff>0</xdr:rowOff>
    </xdr:to>
    <xdr:sp macro="" textlink="">
      <xdr:nvSpPr>
        <xdr:cNvPr id="38" name="TextBox 37">
          <a:extLst>
            <a:ext uri="{FF2B5EF4-FFF2-40B4-BE49-F238E27FC236}">
              <a16:creationId xmlns:a16="http://schemas.microsoft.com/office/drawing/2014/main" id="{34B2B733-2878-47E3-B862-8730488BE951}"/>
            </a:ext>
          </a:extLst>
        </xdr:cNvPr>
        <xdr:cNvSpPr txBox="1"/>
      </xdr:nvSpPr>
      <xdr:spPr>
        <a:xfrm>
          <a:off x="57150" y="504825"/>
          <a:ext cx="2886577"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Individual Badges</a:t>
          </a:r>
          <a:endParaRPr lang="en-US" sz="1100">
            <a:latin typeface="Arial Narrow" panose="020B0606020202030204" pitchFamily="34" charset="0"/>
          </a:endParaRPr>
        </a:p>
      </xdr:txBody>
    </xdr:sp>
    <xdr:clientData/>
  </xdr:twoCellAnchor>
  <xdr:twoCellAnchor>
    <xdr:from>
      <xdr:col>1</xdr:col>
      <xdr:colOff>0</xdr:colOff>
      <xdr:row>19</xdr:row>
      <xdr:rowOff>133350</xdr:rowOff>
    </xdr:from>
    <xdr:to>
      <xdr:col>2</xdr:col>
      <xdr:colOff>1534026</xdr:colOff>
      <xdr:row>21</xdr:row>
      <xdr:rowOff>0</xdr:rowOff>
    </xdr:to>
    <xdr:sp macro="" textlink="">
      <xdr:nvSpPr>
        <xdr:cNvPr id="39" name="TextBox 38">
          <a:extLst>
            <a:ext uri="{FF2B5EF4-FFF2-40B4-BE49-F238E27FC236}">
              <a16:creationId xmlns:a16="http://schemas.microsoft.com/office/drawing/2014/main" id="{0DD14102-2B9A-47DF-861E-EA380EFD5FB6}"/>
            </a:ext>
          </a:extLst>
        </xdr:cNvPr>
        <xdr:cNvSpPr txBox="1"/>
      </xdr:nvSpPr>
      <xdr:spPr>
        <a:xfrm>
          <a:off x="57150" y="3419475"/>
          <a:ext cx="2772276"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Financial Literacy</a:t>
          </a:r>
          <a:r>
            <a:rPr lang="en-US" sz="1100" b="1" baseline="0">
              <a:solidFill>
                <a:schemeClr val="dk1">
                  <a:lumMod val="100000"/>
                </a:schemeClr>
              </a:solidFill>
              <a:latin typeface="Arial Narrow" panose="020B0606020202030204" pitchFamily="34" charset="0"/>
              <a:ea typeface="+mn-ea"/>
              <a:cs typeface="+mn-cs"/>
            </a:rPr>
            <a:t> &amp; Cookie Business Badges</a:t>
          </a:r>
          <a:endParaRPr lang="en-US" sz="1100">
            <a:latin typeface="Arial Narrow" panose="020B0606020202030204" pitchFamily="34" charset="0"/>
          </a:endParaRPr>
        </a:p>
      </xdr:txBody>
    </xdr:sp>
    <xdr:clientData/>
  </xdr:twoCellAnchor>
  <xdr:twoCellAnchor>
    <xdr:from>
      <xdr:col>1</xdr:col>
      <xdr:colOff>0</xdr:colOff>
      <xdr:row>25</xdr:row>
      <xdr:rowOff>133350</xdr:rowOff>
    </xdr:from>
    <xdr:to>
      <xdr:col>2</xdr:col>
      <xdr:colOff>1524000</xdr:colOff>
      <xdr:row>27</xdr:row>
      <xdr:rowOff>0</xdr:rowOff>
    </xdr:to>
    <xdr:sp macro="" textlink="">
      <xdr:nvSpPr>
        <xdr:cNvPr id="40" name="TextBox 39">
          <a:extLst>
            <a:ext uri="{FF2B5EF4-FFF2-40B4-BE49-F238E27FC236}">
              <a16:creationId xmlns:a16="http://schemas.microsoft.com/office/drawing/2014/main" id="{9D6E488A-617C-44A7-9DAD-DD6DEF629D81}"/>
            </a:ext>
          </a:extLst>
        </xdr:cNvPr>
        <xdr:cNvSpPr txBox="1"/>
      </xdr:nvSpPr>
      <xdr:spPr>
        <a:xfrm>
          <a:off x="57150" y="4391025"/>
          <a:ext cx="2762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Progressive Badge Sets</a:t>
          </a:r>
          <a:endParaRPr lang="en-US" sz="1100">
            <a:latin typeface="Arial Narrow" panose="020B0606020202030204" pitchFamily="34" charset="0"/>
          </a:endParaRPr>
        </a:p>
      </xdr:txBody>
    </xdr:sp>
    <xdr:clientData/>
  </xdr:twoCellAnchor>
  <xdr:twoCellAnchor>
    <xdr:from>
      <xdr:col>1</xdr:col>
      <xdr:colOff>0</xdr:colOff>
      <xdr:row>67</xdr:row>
      <xdr:rowOff>133350</xdr:rowOff>
    </xdr:from>
    <xdr:to>
      <xdr:col>3</xdr:col>
      <xdr:colOff>5014</xdr:colOff>
      <xdr:row>69</xdr:row>
      <xdr:rowOff>0</xdr:rowOff>
    </xdr:to>
    <xdr:sp macro="" textlink="">
      <xdr:nvSpPr>
        <xdr:cNvPr id="41" name="TextBox 40">
          <a:extLst>
            <a:ext uri="{FF2B5EF4-FFF2-40B4-BE49-F238E27FC236}">
              <a16:creationId xmlns:a16="http://schemas.microsoft.com/office/drawing/2014/main" id="{9556ECFE-64C6-4E01-9F27-5B80BA10EFCF}"/>
            </a:ext>
          </a:extLst>
        </xdr:cNvPr>
        <xdr:cNvSpPr txBox="1"/>
      </xdr:nvSpPr>
      <xdr:spPr>
        <a:xfrm>
          <a:off x="57150" y="11191875"/>
          <a:ext cx="2881564"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Additional Patch Awards</a:t>
          </a:r>
          <a:endParaRPr lang="en-US" sz="1100">
            <a:latin typeface="Arial Narrow" panose="020B0606020202030204" pitchFamily="34" charset="0"/>
          </a:endParaRPr>
        </a:p>
      </xdr:txBody>
    </xdr:sp>
    <xdr:clientData/>
  </xdr:twoCellAnchor>
  <xdr:twoCellAnchor>
    <xdr:from>
      <xdr:col>1</xdr:col>
      <xdr:colOff>0</xdr:colOff>
      <xdr:row>51</xdr:row>
      <xdr:rowOff>133350</xdr:rowOff>
    </xdr:from>
    <xdr:to>
      <xdr:col>3</xdr:col>
      <xdr:colOff>50132</xdr:colOff>
      <xdr:row>52</xdr:row>
      <xdr:rowOff>160421</xdr:rowOff>
    </xdr:to>
    <xdr:sp macro="" textlink="">
      <xdr:nvSpPr>
        <xdr:cNvPr id="42" name="TextBox 41">
          <a:extLst>
            <a:ext uri="{FF2B5EF4-FFF2-40B4-BE49-F238E27FC236}">
              <a16:creationId xmlns:a16="http://schemas.microsoft.com/office/drawing/2014/main" id="{73000C87-4B79-44D9-A0D4-2D00C9248D78}"/>
            </a:ext>
          </a:extLst>
        </xdr:cNvPr>
        <xdr:cNvSpPr txBox="1"/>
      </xdr:nvSpPr>
      <xdr:spPr>
        <a:xfrm>
          <a:off x="57150" y="8601075"/>
          <a:ext cx="2926682" cy="188996"/>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Pins</a:t>
          </a:r>
          <a:endParaRPr lang="en-US" sz="1100">
            <a:latin typeface="Arial Narrow" panose="020B0606020202030204" pitchFamily="34" charset="0"/>
          </a:endParaRPr>
        </a:p>
      </xdr:txBody>
    </xdr:sp>
    <xdr:clientData/>
  </xdr:twoCellAnchor>
  <xdr:twoCellAnchor editAs="oneCell">
    <xdr:from>
      <xdr:col>1</xdr:col>
      <xdr:colOff>25400</xdr:colOff>
      <xdr:row>22</xdr:row>
      <xdr:rowOff>22225</xdr:rowOff>
    </xdr:from>
    <xdr:to>
      <xdr:col>1</xdr:col>
      <xdr:colOff>1221740</xdr:colOff>
      <xdr:row>23</xdr:row>
      <xdr:rowOff>156024</xdr:rowOff>
    </xdr:to>
    <xdr:pic>
      <xdr:nvPicPr>
        <xdr:cNvPr id="43" name="Picture 42">
          <a:extLst>
            <a:ext uri="{FF2B5EF4-FFF2-40B4-BE49-F238E27FC236}">
              <a16:creationId xmlns:a16="http://schemas.microsoft.com/office/drawing/2014/main" id="{FE5364C9-B42F-4AF2-A685-02D1584F1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3794125"/>
          <a:ext cx="1196340" cy="295724"/>
        </a:xfrm>
        <a:prstGeom prst="rect">
          <a:avLst/>
        </a:prstGeom>
      </xdr:spPr>
    </xdr:pic>
    <xdr:clientData/>
  </xdr:twoCellAnchor>
  <xdr:twoCellAnchor editAs="oneCell">
    <xdr:from>
      <xdr:col>1</xdr:col>
      <xdr:colOff>41276</xdr:colOff>
      <xdr:row>38</xdr:row>
      <xdr:rowOff>31751</xdr:rowOff>
    </xdr:from>
    <xdr:to>
      <xdr:col>1</xdr:col>
      <xdr:colOff>1203325</xdr:colOff>
      <xdr:row>40</xdr:row>
      <xdr:rowOff>144052</xdr:rowOff>
    </xdr:to>
    <xdr:pic>
      <xdr:nvPicPr>
        <xdr:cNvPr id="44" name="Picture 43">
          <a:extLst>
            <a:ext uri="{FF2B5EF4-FFF2-40B4-BE49-F238E27FC236}">
              <a16:creationId xmlns:a16="http://schemas.microsoft.com/office/drawing/2014/main" id="{E42D7E3A-CB11-4227-8803-4F1F45F563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426" y="6394451"/>
          <a:ext cx="1162049" cy="436151"/>
        </a:xfrm>
        <a:prstGeom prst="rect">
          <a:avLst/>
        </a:prstGeom>
      </xdr:spPr>
    </xdr:pic>
    <xdr:clientData/>
  </xdr:twoCellAnchor>
  <xdr:twoCellAnchor>
    <xdr:from>
      <xdr:col>1</xdr:col>
      <xdr:colOff>0</xdr:colOff>
      <xdr:row>38</xdr:row>
      <xdr:rowOff>0</xdr:rowOff>
    </xdr:from>
    <xdr:to>
      <xdr:col>10</xdr:col>
      <xdr:colOff>0</xdr:colOff>
      <xdr:row>51</xdr:row>
      <xdr:rowOff>0</xdr:rowOff>
    </xdr:to>
    <xdr:sp macro="" textlink="">
      <xdr:nvSpPr>
        <xdr:cNvPr id="45" name="Rectangle 44">
          <a:extLst>
            <a:ext uri="{FF2B5EF4-FFF2-40B4-BE49-F238E27FC236}">
              <a16:creationId xmlns:a16="http://schemas.microsoft.com/office/drawing/2014/main" id="{346101C0-831D-4795-9848-7F45DC519F6E}"/>
            </a:ext>
          </a:extLst>
        </xdr:cNvPr>
        <xdr:cNvSpPr/>
      </xdr:nvSpPr>
      <xdr:spPr>
        <a:xfrm>
          <a:off x="57150" y="6362700"/>
          <a:ext cx="4095750" cy="21050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19050</xdr:colOff>
      <xdr:row>42</xdr:row>
      <xdr:rowOff>31750</xdr:rowOff>
    </xdr:from>
    <xdr:to>
      <xdr:col>1</xdr:col>
      <xdr:colOff>1215390</xdr:colOff>
      <xdr:row>44</xdr:row>
      <xdr:rowOff>172</xdr:rowOff>
    </xdr:to>
    <xdr:pic>
      <xdr:nvPicPr>
        <xdr:cNvPr id="46" name="Picture 45">
          <a:extLst>
            <a:ext uri="{FF2B5EF4-FFF2-40B4-BE49-F238E27FC236}">
              <a16:creationId xmlns:a16="http://schemas.microsoft.com/office/drawing/2014/main" id="{4D614CD4-2C63-4F60-A6C9-5F1EDF2061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7042150"/>
          <a:ext cx="1196340" cy="292272"/>
        </a:xfrm>
        <a:prstGeom prst="rect">
          <a:avLst/>
        </a:prstGeom>
      </xdr:spPr>
    </xdr:pic>
    <xdr:clientData/>
  </xdr:twoCellAnchor>
  <xdr:twoCellAnchor>
    <xdr:from>
      <xdr:col>1</xdr:col>
      <xdr:colOff>0</xdr:colOff>
      <xdr:row>27</xdr:row>
      <xdr:rowOff>0</xdr:rowOff>
    </xdr:from>
    <xdr:to>
      <xdr:col>10</xdr:col>
      <xdr:colOff>0</xdr:colOff>
      <xdr:row>36</xdr:row>
      <xdr:rowOff>0</xdr:rowOff>
    </xdr:to>
    <xdr:sp macro="" textlink="">
      <xdr:nvSpPr>
        <xdr:cNvPr id="47" name="Rectangle 46">
          <a:extLst>
            <a:ext uri="{FF2B5EF4-FFF2-40B4-BE49-F238E27FC236}">
              <a16:creationId xmlns:a16="http://schemas.microsoft.com/office/drawing/2014/main" id="{5FC4D773-16A5-47C3-939B-0B9984CF2CBA}"/>
            </a:ext>
          </a:extLst>
        </xdr:cNvPr>
        <xdr:cNvSpPr/>
      </xdr:nvSpPr>
      <xdr:spPr>
        <a:xfrm>
          <a:off x="57150" y="4581525"/>
          <a:ext cx="4095750" cy="145732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25400</xdr:colOff>
      <xdr:row>69</xdr:row>
      <xdr:rowOff>31750</xdr:rowOff>
    </xdr:from>
    <xdr:to>
      <xdr:col>1</xdr:col>
      <xdr:colOff>1221740</xdr:colOff>
      <xdr:row>72</xdr:row>
      <xdr:rowOff>133829</xdr:rowOff>
    </xdr:to>
    <xdr:grpSp>
      <xdr:nvGrpSpPr>
        <xdr:cNvPr id="48" name="Group 47">
          <a:extLst>
            <a:ext uri="{FF2B5EF4-FFF2-40B4-BE49-F238E27FC236}">
              <a16:creationId xmlns:a16="http://schemas.microsoft.com/office/drawing/2014/main" id="{A01B635E-5828-4E49-B379-BD2027AADEC7}"/>
            </a:ext>
          </a:extLst>
        </xdr:cNvPr>
        <xdr:cNvGrpSpPr>
          <a:grpSpLocks noChangeAspect="1"/>
        </xdr:cNvGrpSpPr>
      </xdr:nvGrpSpPr>
      <xdr:grpSpPr>
        <a:xfrm>
          <a:off x="82550" y="11414125"/>
          <a:ext cx="1196340" cy="587854"/>
          <a:chOff x="4468738" y="5430140"/>
          <a:chExt cx="1327564" cy="652273"/>
        </a:xfrm>
      </xdr:grpSpPr>
      <xdr:pic>
        <xdr:nvPicPr>
          <xdr:cNvPr id="49" name="Picture 48">
            <a:extLst>
              <a:ext uri="{FF2B5EF4-FFF2-40B4-BE49-F238E27FC236}">
                <a16:creationId xmlns:a16="http://schemas.microsoft.com/office/drawing/2014/main" id="{3A192CA5-DAE5-46BD-B95F-34C01482FF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68738" y="5430140"/>
            <a:ext cx="655321" cy="652273"/>
          </a:xfrm>
          <a:prstGeom prst="rect">
            <a:avLst/>
          </a:prstGeom>
        </xdr:spPr>
      </xdr:pic>
      <xdr:pic>
        <xdr:nvPicPr>
          <xdr:cNvPr id="50" name="Picture 49">
            <a:extLst>
              <a:ext uri="{FF2B5EF4-FFF2-40B4-BE49-F238E27FC236}">
                <a16:creationId xmlns:a16="http://schemas.microsoft.com/office/drawing/2014/main" id="{037485B5-E68D-4C05-8278-D7CEBE906B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140981" y="5430140"/>
            <a:ext cx="655321" cy="652273"/>
          </a:xfrm>
          <a:prstGeom prst="rect">
            <a:avLst/>
          </a:prstGeom>
        </xdr:spPr>
      </xdr:pic>
    </xdr:grpSp>
    <xdr:clientData/>
  </xdr:twoCellAnchor>
  <xdr:twoCellAnchor>
    <xdr:from>
      <xdr:col>11</xdr:col>
      <xdr:colOff>0</xdr:colOff>
      <xdr:row>3</xdr:row>
      <xdr:rowOff>0</xdr:rowOff>
    </xdr:from>
    <xdr:to>
      <xdr:col>20</xdr:col>
      <xdr:colOff>0</xdr:colOff>
      <xdr:row>13</xdr:row>
      <xdr:rowOff>9525</xdr:rowOff>
    </xdr:to>
    <xdr:sp macro="" textlink="">
      <xdr:nvSpPr>
        <xdr:cNvPr id="51" name="Rectangle 50">
          <a:extLst>
            <a:ext uri="{FF2B5EF4-FFF2-40B4-BE49-F238E27FC236}">
              <a16:creationId xmlns:a16="http://schemas.microsoft.com/office/drawing/2014/main" id="{A707BA91-8294-477C-9F76-70E91B4B77BE}"/>
            </a:ext>
          </a:extLst>
        </xdr:cNvPr>
        <xdr:cNvSpPr/>
      </xdr:nvSpPr>
      <xdr:spPr>
        <a:xfrm>
          <a:off x="4267200" y="695325"/>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21651</xdr:colOff>
      <xdr:row>27</xdr:row>
      <xdr:rowOff>51425</xdr:rowOff>
    </xdr:from>
    <xdr:to>
      <xdr:col>1</xdr:col>
      <xdr:colOff>1217991</xdr:colOff>
      <xdr:row>35</xdr:row>
      <xdr:rowOff>112189</xdr:rowOff>
    </xdr:to>
    <xdr:grpSp>
      <xdr:nvGrpSpPr>
        <xdr:cNvPr id="52" name="Group 51">
          <a:extLst>
            <a:ext uri="{FF2B5EF4-FFF2-40B4-BE49-F238E27FC236}">
              <a16:creationId xmlns:a16="http://schemas.microsoft.com/office/drawing/2014/main" id="{013641AB-82BC-4FA7-A83B-2F9B857A027D}"/>
            </a:ext>
          </a:extLst>
        </xdr:cNvPr>
        <xdr:cNvGrpSpPr/>
      </xdr:nvGrpSpPr>
      <xdr:grpSpPr>
        <a:xfrm>
          <a:off x="78801" y="4632950"/>
          <a:ext cx="1196340" cy="1356164"/>
          <a:chOff x="97851" y="6899900"/>
          <a:chExt cx="1234440" cy="1394264"/>
        </a:xfrm>
      </xdr:grpSpPr>
      <xdr:pic>
        <xdr:nvPicPr>
          <xdr:cNvPr id="53" name="Picture 52">
            <a:extLst>
              <a:ext uri="{FF2B5EF4-FFF2-40B4-BE49-F238E27FC236}">
                <a16:creationId xmlns:a16="http://schemas.microsoft.com/office/drawing/2014/main" id="{2EB446CC-AC93-4773-9AC4-816594DBED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851" y="7893050"/>
            <a:ext cx="1234440" cy="401114"/>
          </a:xfrm>
          <a:prstGeom prst="rect">
            <a:avLst/>
          </a:prstGeom>
        </xdr:spPr>
      </xdr:pic>
      <xdr:pic>
        <xdr:nvPicPr>
          <xdr:cNvPr id="54" name="Picture 53">
            <a:extLst>
              <a:ext uri="{FF2B5EF4-FFF2-40B4-BE49-F238E27FC236}">
                <a16:creationId xmlns:a16="http://schemas.microsoft.com/office/drawing/2014/main" id="{31E548AB-8AD5-4551-ABF0-558844FAB3F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7851" y="6899900"/>
            <a:ext cx="1234440" cy="411480"/>
          </a:xfrm>
          <a:prstGeom prst="rect">
            <a:avLst/>
          </a:prstGeom>
        </xdr:spPr>
      </xdr:pic>
      <xdr:pic>
        <xdr:nvPicPr>
          <xdr:cNvPr id="55" name="Picture 54">
            <a:extLst>
              <a:ext uri="{FF2B5EF4-FFF2-40B4-BE49-F238E27FC236}">
                <a16:creationId xmlns:a16="http://schemas.microsoft.com/office/drawing/2014/main" id="{93E6FA22-20FE-4B10-91CB-839CE538B16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7851" y="7397042"/>
            <a:ext cx="1234440" cy="410345"/>
          </a:xfrm>
          <a:prstGeom prst="rect">
            <a:avLst/>
          </a:prstGeom>
        </xdr:spPr>
      </xdr:pic>
    </xdr:grpSp>
    <xdr:clientData/>
  </xdr:twoCellAnchor>
  <xdr:twoCellAnchor>
    <xdr:from>
      <xdr:col>1</xdr:col>
      <xdr:colOff>21150</xdr:colOff>
      <xdr:row>45</xdr:row>
      <xdr:rowOff>87826</xdr:rowOff>
    </xdr:from>
    <xdr:to>
      <xdr:col>1</xdr:col>
      <xdr:colOff>1219014</xdr:colOff>
      <xdr:row>50</xdr:row>
      <xdr:rowOff>57169</xdr:rowOff>
    </xdr:to>
    <xdr:grpSp>
      <xdr:nvGrpSpPr>
        <xdr:cNvPr id="56" name="Group 55">
          <a:extLst>
            <a:ext uri="{FF2B5EF4-FFF2-40B4-BE49-F238E27FC236}">
              <a16:creationId xmlns:a16="http://schemas.microsoft.com/office/drawing/2014/main" id="{1EDC22C7-0C03-418E-A4B4-22DC08DD4F68}"/>
            </a:ext>
          </a:extLst>
        </xdr:cNvPr>
        <xdr:cNvGrpSpPr>
          <a:grpSpLocks noChangeAspect="1"/>
        </xdr:cNvGrpSpPr>
      </xdr:nvGrpSpPr>
      <xdr:grpSpPr>
        <a:xfrm>
          <a:off x="78300" y="7584001"/>
          <a:ext cx="1197864" cy="778968"/>
          <a:chOff x="8549200" y="7749100"/>
          <a:chExt cx="5522400" cy="3667900"/>
        </a:xfrm>
      </xdr:grpSpPr>
      <xdr:pic>
        <xdr:nvPicPr>
          <xdr:cNvPr id="57" name="Picture 56">
            <a:extLst>
              <a:ext uri="{FF2B5EF4-FFF2-40B4-BE49-F238E27FC236}">
                <a16:creationId xmlns:a16="http://schemas.microsoft.com/office/drawing/2014/main" id="{D1DE8599-47BA-4A14-90F2-2E76E16C6837}"/>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50161"/>
          <a:stretch/>
        </xdr:blipFill>
        <xdr:spPr>
          <a:xfrm>
            <a:off x="8549200" y="7749100"/>
            <a:ext cx="1826700" cy="1828800"/>
          </a:xfrm>
          <a:prstGeom prst="rect">
            <a:avLst/>
          </a:prstGeom>
        </xdr:spPr>
      </xdr:pic>
      <xdr:pic>
        <xdr:nvPicPr>
          <xdr:cNvPr id="58" name="Picture 57">
            <a:extLst>
              <a:ext uri="{FF2B5EF4-FFF2-40B4-BE49-F238E27FC236}">
                <a16:creationId xmlns:a16="http://schemas.microsoft.com/office/drawing/2014/main" id="{17EEA240-A5C4-44D6-826E-3AEC3179CBEF}"/>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 r="50096"/>
          <a:stretch/>
        </xdr:blipFill>
        <xdr:spPr>
          <a:xfrm>
            <a:off x="12242500" y="7749100"/>
            <a:ext cx="1829100" cy="1828800"/>
          </a:xfrm>
          <a:prstGeom prst="rect">
            <a:avLst/>
          </a:prstGeom>
        </xdr:spPr>
      </xdr:pic>
      <xdr:pic>
        <xdr:nvPicPr>
          <xdr:cNvPr id="59" name="Picture 58">
            <a:extLst>
              <a:ext uri="{FF2B5EF4-FFF2-40B4-BE49-F238E27FC236}">
                <a16:creationId xmlns:a16="http://schemas.microsoft.com/office/drawing/2014/main" id="{2B52097D-FE5C-4498-8596-4A39DE7DD61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892"/>
          <a:stretch/>
        </xdr:blipFill>
        <xdr:spPr>
          <a:xfrm>
            <a:off x="10396625" y="7749100"/>
            <a:ext cx="1825150" cy="1828800"/>
          </a:xfrm>
          <a:prstGeom prst="rect">
            <a:avLst/>
          </a:prstGeom>
        </xdr:spPr>
      </xdr:pic>
      <xdr:pic>
        <xdr:nvPicPr>
          <xdr:cNvPr id="60" name="Picture 59">
            <a:extLst>
              <a:ext uri="{FF2B5EF4-FFF2-40B4-BE49-F238E27FC236}">
                <a16:creationId xmlns:a16="http://schemas.microsoft.com/office/drawing/2014/main" id="{32650D96-0611-4E9C-8C68-4C6C7B9555AA}"/>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0392338" y="9588200"/>
            <a:ext cx="1836124" cy="1828800"/>
          </a:xfrm>
          <a:prstGeom prst="rect">
            <a:avLst/>
          </a:prstGeom>
        </xdr:spPr>
      </xdr:pic>
      <xdr:pic>
        <xdr:nvPicPr>
          <xdr:cNvPr id="61" name="Picture 60">
            <a:extLst>
              <a:ext uri="{FF2B5EF4-FFF2-40B4-BE49-F238E27FC236}">
                <a16:creationId xmlns:a16="http://schemas.microsoft.com/office/drawing/2014/main" id="{E7194AFA-8748-47E5-AECF-49DD1E60FB97}"/>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8549200" y="9588200"/>
            <a:ext cx="1836124" cy="1828800"/>
          </a:xfrm>
          <a:prstGeom prst="rect">
            <a:avLst/>
          </a:prstGeom>
        </xdr:spPr>
      </xdr:pic>
      <xdr:pic>
        <xdr:nvPicPr>
          <xdr:cNvPr id="62" name="Picture 61">
            <a:extLst>
              <a:ext uri="{FF2B5EF4-FFF2-40B4-BE49-F238E27FC236}">
                <a16:creationId xmlns:a16="http://schemas.microsoft.com/office/drawing/2014/main" id="{FCDD144E-892C-4005-B23D-1A278BADDC39}"/>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49904"/>
          <a:stretch/>
        </xdr:blipFill>
        <xdr:spPr>
          <a:xfrm>
            <a:off x="12235476" y="9588200"/>
            <a:ext cx="1836124" cy="1828800"/>
          </a:xfrm>
          <a:prstGeom prst="rect">
            <a:avLst/>
          </a:prstGeom>
        </xdr:spPr>
      </xdr:pic>
    </xdr:grpSp>
    <xdr:clientData/>
  </xdr:twoCellAnchor>
  <xdr:twoCellAnchor editAs="oneCell">
    <xdr:from>
      <xdr:col>1</xdr:col>
      <xdr:colOff>31750</xdr:colOff>
      <xdr:row>3</xdr:row>
      <xdr:rowOff>133351</xdr:rowOff>
    </xdr:from>
    <xdr:to>
      <xdr:col>2</xdr:col>
      <xdr:colOff>2321</xdr:colOff>
      <xdr:row>18</xdr:row>
      <xdr:rowOff>133351</xdr:rowOff>
    </xdr:to>
    <xdr:pic>
      <xdr:nvPicPr>
        <xdr:cNvPr id="63" name="Picture 62">
          <a:extLst>
            <a:ext uri="{FF2B5EF4-FFF2-40B4-BE49-F238E27FC236}">
              <a16:creationId xmlns:a16="http://schemas.microsoft.com/office/drawing/2014/main" id="{E36E5D51-8467-4F84-9BC8-90635BB39B2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8900" y="828676"/>
          <a:ext cx="1208821" cy="2428875"/>
        </a:xfrm>
        <a:prstGeom prst="rect">
          <a:avLst/>
        </a:prstGeom>
      </xdr:spPr>
    </xdr:pic>
    <xdr:clientData/>
  </xdr:twoCellAnchor>
  <xdr:twoCellAnchor>
    <xdr:from>
      <xdr:col>11</xdr:col>
      <xdr:colOff>0</xdr:colOff>
      <xdr:row>2</xdr:row>
      <xdr:rowOff>161924</xdr:rowOff>
    </xdr:from>
    <xdr:to>
      <xdr:col>20</xdr:col>
      <xdr:colOff>0</xdr:colOff>
      <xdr:row>13</xdr:row>
      <xdr:rowOff>9524</xdr:rowOff>
    </xdr:to>
    <xdr:sp macro="" textlink="">
      <xdr:nvSpPr>
        <xdr:cNvPr id="64" name="Rectangle 63">
          <a:extLst>
            <a:ext uri="{FF2B5EF4-FFF2-40B4-BE49-F238E27FC236}">
              <a16:creationId xmlns:a16="http://schemas.microsoft.com/office/drawing/2014/main" id="{7E864ED3-F3E8-4D1E-9820-E090494CC217}"/>
            </a:ext>
          </a:extLst>
        </xdr:cNvPr>
        <xdr:cNvSpPr/>
      </xdr:nvSpPr>
      <xdr:spPr>
        <a:xfrm>
          <a:off x="4267200" y="695324"/>
          <a:ext cx="4095750" cy="1628775"/>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20</xdr:col>
      <xdr:colOff>0</xdr:colOff>
      <xdr:row>15</xdr:row>
      <xdr:rowOff>0</xdr:rowOff>
    </xdr:to>
    <xdr:sp macro="" textlink="">
      <xdr:nvSpPr>
        <xdr:cNvPr id="65" name="Rectangle: Top Corners Rounded 64">
          <a:extLst>
            <a:ext uri="{FF2B5EF4-FFF2-40B4-BE49-F238E27FC236}">
              <a16:creationId xmlns:a16="http://schemas.microsoft.com/office/drawing/2014/main" id="{A25AF37B-1142-4941-863F-4B628E24BE1C}"/>
            </a:ext>
          </a:extLst>
        </xdr:cNvPr>
        <xdr:cNvSpPr/>
      </xdr:nvSpPr>
      <xdr:spPr>
        <a:xfrm>
          <a:off x="4267200" y="2447925"/>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13</xdr:row>
      <xdr:rowOff>133350</xdr:rowOff>
    </xdr:from>
    <xdr:to>
      <xdr:col>12</xdr:col>
      <xdr:colOff>0</xdr:colOff>
      <xdr:row>15</xdr:row>
      <xdr:rowOff>0</xdr:rowOff>
    </xdr:to>
    <xdr:sp macro="" textlink="">
      <xdr:nvSpPr>
        <xdr:cNvPr id="66" name="TextBox 65">
          <a:extLst>
            <a:ext uri="{FF2B5EF4-FFF2-40B4-BE49-F238E27FC236}">
              <a16:creationId xmlns:a16="http://schemas.microsoft.com/office/drawing/2014/main" id="{5BFF8D15-723F-4BEC-805A-C0E7EACC396E}"/>
            </a:ext>
          </a:extLst>
        </xdr:cNvPr>
        <xdr:cNvSpPr txBox="1"/>
      </xdr:nvSpPr>
      <xdr:spPr>
        <a:xfrm>
          <a:off x="4267200" y="2447925"/>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Age-Level	</a:t>
          </a:r>
          <a:endParaRPr lang="en-US" sz="1100" b="1">
            <a:latin typeface="Arial Narrow" panose="020B0606020202030204" pitchFamily="34" charset="0"/>
          </a:endParaRPr>
        </a:p>
      </xdr:txBody>
    </xdr:sp>
    <xdr:clientData/>
  </xdr:twoCellAnchor>
  <xdr:twoCellAnchor>
    <xdr:from>
      <xdr:col>18</xdr:col>
      <xdr:colOff>0</xdr:colOff>
      <xdr:row>13</xdr:row>
      <xdr:rowOff>104775</xdr:rowOff>
    </xdr:from>
    <xdr:to>
      <xdr:col>19</xdr:col>
      <xdr:colOff>0</xdr:colOff>
      <xdr:row>15</xdr:row>
      <xdr:rowOff>0</xdr:rowOff>
    </xdr:to>
    <xdr:sp macro="" textlink="">
      <xdr:nvSpPr>
        <xdr:cNvPr id="67" name="TextBox 66">
          <a:extLst>
            <a:ext uri="{FF2B5EF4-FFF2-40B4-BE49-F238E27FC236}">
              <a16:creationId xmlns:a16="http://schemas.microsoft.com/office/drawing/2014/main" id="{E750F6B3-8884-4271-94DF-7174BAFD00D9}"/>
            </a:ext>
          </a:extLst>
        </xdr:cNvPr>
        <xdr:cNvSpPr txBox="1"/>
      </xdr:nvSpPr>
      <xdr:spPr>
        <a:xfrm>
          <a:off x="7429500" y="2419350"/>
          <a:ext cx="466725" cy="219075"/>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19</xdr:col>
      <xdr:colOff>0</xdr:colOff>
      <xdr:row>13</xdr:row>
      <xdr:rowOff>123825</xdr:rowOff>
    </xdr:from>
    <xdr:to>
      <xdr:col>20</xdr:col>
      <xdr:colOff>0</xdr:colOff>
      <xdr:row>14</xdr:row>
      <xdr:rowOff>152400</xdr:rowOff>
    </xdr:to>
    <xdr:sp macro="" textlink="">
      <xdr:nvSpPr>
        <xdr:cNvPr id="68" name="TextBox 67">
          <a:extLst>
            <a:ext uri="{FF2B5EF4-FFF2-40B4-BE49-F238E27FC236}">
              <a16:creationId xmlns:a16="http://schemas.microsoft.com/office/drawing/2014/main" id="{22020955-B97F-4509-AC30-7B97A628428A}"/>
            </a:ext>
          </a:extLst>
        </xdr:cNvPr>
        <xdr:cNvSpPr txBox="1"/>
      </xdr:nvSpPr>
      <xdr:spPr>
        <a:xfrm>
          <a:off x="7896225" y="24384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11</xdr:col>
      <xdr:colOff>0</xdr:colOff>
      <xdr:row>14</xdr:row>
      <xdr:rowOff>158740</xdr:rowOff>
    </xdr:from>
    <xdr:to>
      <xdr:col>20</xdr:col>
      <xdr:colOff>0</xdr:colOff>
      <xdr:row>28</xdr:row>
      <xdr:rowOff>0</xdr:rowOff>
    </xdr:to>
    <xdr:sp macro="" textlink="">
      <xdr:nvSpPr>
        <xdr:cNvPr id="69" name="Rectangle 68">
          <a:extLst>
            <a:ext uri="{FF2B5EF4-FFF2-40B4-BE49-F238E27FC236}">
              <a16:creationId xmlns:a16="http://schemas.microsoft.com/office/drawing/2014/main" id="{C8F1E717-EE8F-4D6E-B455-11E1F3018238}"/>
            </a:ext>
          </a:extLst>
        </xdr:cNvPr>
        <xdr:cNvSpPr/>
      </xdr:nvSpPr>
      <xdr:spPr>
        <a:xfrm>
          <a:off x="4267200" y="2635240"/>
          <a:ext cx="4095750" cy="2108210"/>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0</xdr:colOff>
      <xdr:row>28</xdr:row>
      <xdr:rowOff>133350</xdr:rowOff>
    </xdr:from>
    <xdr:to>
      <xdr:col>20</xdr:col>
      <xdr:colOff>0</xdr:colOff>
      <xdr:row>30</xdr:row>
      <xdr:rowOff>0</xdr:rowOff>
    </xdr:to>
    <xdr:sp macro="" textlink="">
      <xdr:nvSpPr>
        <xdr:cNvPr id="70" name="Rectangle: Top Corners Rounded 69">
          <a:extLst>
            <a:ext uri="{FF2B5EF4-FFF2-40B4-BE49-F238E27FC236}">
              <a16:creationId xmlns:a16="http://schemas.microsoft.com/office/drawing/2014/main" id="{1D545AC9-1152-43FF-AD19-5DBC42D4EFB1}"/>
            </a:ext>
          </a:extLst>
        </xdr:cNvPr>
        <xdr:cNvSpPr/>
      </xdr:nvSpPr>
      <xdr:spPr>
        <a:xfrm>
          <a:off x="4267200" y="4876800"/>
          <a:ext cx="4095750" cy="190500"/>
        </a:xfrm>
        <a:prstGeom prst="round2SameRect">
          <a:avLst>
            <a:gd name="adj1" fmla="val 50000"/>
            <a:gd name="adj2" fmla="val 0"/>
          </a:avLst>
        </a:prstGeom>
        <a:solidFill>
          <a:srgbClr val="FFCC66"/>
        </a:solidFill>
        <a:ln w="19050">
          <a:solidFill>
            <a:schemeClr val="tx1">
              <a:lumMod val="10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9525</xdr:colOff>
      <xdr:row>28</xdr:row>
      <xdr:rowOff>133350</xdr:rowOff>
    </xdr:from>
    <xdr:to>
      <xdr:col>20</xdr:col>
      <xdr:colOff>9525</xdr:colOff>
      <xdr:row>30</xdr:row>
      <xdr:rowOff>0</xdr:rowOff>
    </xdr:to>
    <xdr:sp macro="" textlink="">
      <xdr:nvSpPr>
        <xdr:cNvPr id="71" name="TextBox 70">
          <a:extLst>
            <a:ext uri="{FF2B5EF4-FFF2-40B4-BE49-F238E27FC236}">
              <a16:creationId xmlns:a16="http://schemas.microsoft.com/office/drawing/2014/main" id="{C5CC5C94-1452-42E5-8F8C-3CB2F5659995}"/>
            </a:ext>
          </a:extLst>
        </xdr:cNvPr>
        <xdr:cNvSpPr txBox="1"/>
      </xdr:nvSpPr>
      <xdr:spPr>
        <a:xfrm>
          <a:off x="7905750" y="4876800"/>
          <a:ext cx="466725"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Recv</a:t>
          </a:r>
        </a:p>
      </xdr:txBody>
    </xdr:sp>
    <xdr:clientData/>
  </xdr:twoCellAnchor>
  <xdr:twoCellAnchor>
    <xdr:from>
      <xdr:col>17</xdr:col>
      <xdr:colOff>47625</xdr:colOff>
      <xdr:row>28</xdr:row>
      <xdr:rowOff>114300</xdr:rowOff>
    </xdr:from>
    <xdr:to>
      <xdr:col>18</xdr:col>
      <xdr:colOff>457200</xdr:colOff>
      <xdr:row>30</xdr:row>
      <xdr:rowOff>19050</xdr:rowOff>
    </xdr:to>
    <xdr:sp macro="" textlink="">
      <xdr:nvSpPr>
        <xdr:cNvPr id="72" name="TextBox 71">
          <a:extLst>
            <a:ext uri="{FF2B5EF4-FFF2-40B4-BE49-F238E27FC236}">
              <a16:creationId xmlns:a16="http://schemas.microsoft.com/office/drawing/2014/main" id="{9E211AEE-489B-4647-AE80-4690FF5DD08E}"/>
            </a:ext>
          </a:extLst>
        </xdr:cNvPr>
        <xdr:cNvSpPr txBox="1"/>
      </xdr:nvSpPr>
      <xdr:spPr>
        <a:xfrm>
          <a:off x="7419975" y="4857750"/>
          <a:ext cx="466725" cy="2286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ctr"/>
          <a:r>
            <a:rPr lang="en-US" sz="1100" b="1">
              <a:solidFill>
                <a:schemeClr val="dk1">
                  <a:lumMod val="100000"/>
                </a:schemeClr>
              </a:solidFill>
              <a:latin typeface="Arial Narrow" panose="020B0606020202030204" pitchFamily="34" charset="0"/>
              <a:ea typeface="+mn-ea"/>
              <a:cs typeface="+mn-cs"/>
            </a:rPr>
            <a:t>Earn</a:t>
          </a:r>
        </a:p>
      </xdr:txBody>
    </xdr:sp>
    <xdr:clientData/>
  </xdr:twoCellAnchor>
  <xdr:twoCellAnchor>
    <xdr:from>
      <xdr:col>11</xdr:col>
      <xdr:colOff>9525</xdr:colOff>
      <xdr:row>28</xdr:row>
      <xdr:rowOff>133350</xdr:rowOff>
    </xdr:from>
    <xdr:to>
      <xdr:col>12</xdr:col>
      <xdr:colOff>9525</xdr:colOff>
      <xdr:row>30</xdr:row>
      <xdr:rowOff>0</xdr:rowOff>
    </xdr:to>
    <xdr:sp macro="" textlink="">
      <xdr:nvSpPr>
        <xdr:cNvPr id="73" name="TextBox 72">
          <a:extLst>
            <a:ext uri="{FF2B5EF4-FFF2-40B4-BE49-F238E27FC236}">
              <a16:creationId xmlns:a16="http://schemas.microsoft.com/office/drawing/2014/main" id="{51D6C0DE-65B1-4E75-A3AB-C9010C37B04A}"/>
            </a:ext>
          </a:extLst>
        </xdr:cNvPr>
        <xdr:cNvSpPr txBox="1"/>
      </xdr:nvSpPr>
      <xdr:spPr>
        <a:xfrm>
          <a:off x="4276725" y="4876800"/>
          <a:ext cx="1238250" cy="1905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Fun</a:t>
          </a:r>
          <a:r>
            <a:rPr lang="en-US" sz="1100" b="1" baseline="0">
              <a:solidFill>
                <a:schemeClr val="dk1">
                  <a:lumMod val="100000"/>
                </a:schemeClr>
              </a:solidFill>
              <a:latin typeface="Arial Narrow" panose="020B0606020202030204" pitchFamily="34" charset="0"/>
              <a:ea typeface="+mn-ea"/>
              <a:cs typeface="+mn-cs"/>
            </a:rPr>
            <a:t> Patches</a:t>
          </a:r>
          <a:r>
            <a:rPr lang="en-US" sz="1100" b="1">
              <a:solidFill>
                <a:schemeClr val="dk1">
                  <a:lumMod val="100000"/>
                </a:schemeClr>
              </a:solidFill>
              <a:latin typeface="Arial Narrow" panose="020B0606020202030204" pitchFamily="34" charset="0"/>
              <a:ea typeface="+mn-ea"/>
              <a:cs typeface="+mn-cs"/>
            </a:rPr>
            <a:t>	</a:t>
          </a:r>
          <a:endParaRPr lang="en-US" sz="1100" b="1">
            <a:latin typeface="Arial Narrow" panose="020B0606020202030204" pitchFamily="34" charset="0"/>
          </a:endParaRPr>
        </a:p>
      </xdr:txBody>
    </xdr:sp>
    <xdr:clientData/>
  </xdr:twoCellAnchor>
  <xdr:twoCellAnchor>
    <xdr:from>
      <xdr:col>11</xdr:col>
      <xdr:colOff>0</xdr:colOff>
      <xdr:row>29</xdr:row>
      <xdr:rowOff>160337</xdr:rowOff>
    </xdr:from>
    <xdr:to>
      <xdr:col>20</xdr:col>
      <xdr:colOff>0</xdr:colOff>
      <xdr:row>69</xdr:row>
      <xdr:rowOff>9524</xdr:rowOff>
    </xdr:to>
    <xdr:sp macro="" textlink="">
      <xdr:nvSpPr>
        <xdr:cNvPr id="74" name="Rectangle 73">
          <a:extLst>
            <a:ext uri="{FF2B5EF4-FFF2-40B4-BE49-F238E27FC236}">
              <a16:creationId xmlns:a16="http://schemas.microsoft.com/office/drawing/2014/main" id="{0F300C1C-4454-40DD-99B8-E780E64CAEB0}"/>
            </a:ext>
          </a:extLst>
        </xdr:cNvPr>
        <xdr:cNvSpPr/>
      </xdr:nvSpPr>
      <xdr:spPr>
        <a:xfrm>
          <a:off x="4267200" y="5065712"/>
          <a:ext cx="4095750" cy="6326187"/>
        </a:xfrm>
        <a:prstGeom prst="rect">
          <a:avLst/>
        </a:prstGeom>
        <a:noFill/>
        <a:ln w="19050" cap="flat" cmpd="sng" algn="ctr">
          <a:solidFill>
            <a:schemeClr val="tx1">
              <a:lumMod val="100000"/>
            </a:schemeClr>
          </a:solidFill>
          <a:prstDash val="solid"/>
          <a:miter lim="800000"/>
        </a:ln>
        <a:effectLst/>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47624</xdr:colOff>
      <xdr:row>53</xdr:row>
      <xdr:rowOff>76200</xdr:rowOff>
    </xdr:from>
    <xdr:to>
      <xdr:col>1</xdr:col>
      <xdr:colOff>1219362</xdr:colOff>
      <xdr:row>66</xdr:row>
      <xdr:rowOff>74295</xdr:rowOff>
    </xdr:to>
    <xdr:pic>
      <xdr:nvPicPr>
        <xdr:cNvPr id="75" name="Picture 74">
          <a:extLst>
            <a:ext uri="{FF2B5EF4-FFF2-40B4-BE49-F238E27FC236}">
              <a16:creationId xmlns:a16="http://schemas.microsoft.com/office/drawing/2014/main" id="{02308777-ACB4-429C-8E72-61BBA09E0C6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4774" y="8867775"/>
          <a:ext cx="1171738" cy="210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2</xdr:col>
      <xdr:colOff>831850</xdr:colOff>
      <xdr:row>1</xdr:row>
      <xdr:rowOff>45316</xdr:rowOff>
    </xdr:to>
    <xdr:pic>
      <xdr:nvPicPr>
        <xdr:cNvPr id="76" name="Picture 75">
          <a:extLst>
            <a:ext uri="{FF2B5EF4-FFF2-40B4-BE49-F238E27FC236}">
              <a16:creationId xmlns:a16="http://schemas.microsoft.com/office/drawing/2014/main" id="{EEDAD8E1-37C4-45C2-9E1C-EB5E50BB226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7150" y="0"/>
          <a:ext cx="2070100" cy="416791"/>
        </a:xfrm>
        <a:prstGeom prst="rect">
          <a:avLst/>
        </a:prstGeom>
        <a:noFill/>
      </xdr:spPr>
    </xdr:pic>
    <xdr:clientData/>
  </xdr:twoCellAnchor>
  <xdr:twoCellAnchor>
    <xdr:from>
      <xdr:col>22</xdr:col>
      <xdr:colOff>0</xdr:colOff>
      <xdr:row>1</xdr:row>
      <xdr:rowOff>142875</xdr:rowOff>
    </xdr:from>
    <xdr:to>
      <xdr:col>22</xdr:col>
      <xdr:colOff>2543175</xdr:colOff>
      <xdr:row>2</xdr:row>
      <xdr:rowOff>152400</xdr:rowOff>
    </xdr:to>
    <xdr:sp macro="" textlink="">
      <xdr:nvSpPr>
        <xdr:cNvPr id="77" name="TextBox 76">
          <a:extLst>
            <a:ext uri="{FF2B5EF4-FFF2-40B4-BE49-F238E27FC236}">
              <a16:creationId xmlns:a16="http://schemas.microsoft.com/office/drawing/2014/main" id="{B84C612A-3420-4913-8716-8E2BBA536C9F}"/>
            </a:ext>
          </a:extLst>
        </xdr:cNvPr>
        <xdr:cNvSpPr txBox="1"/>
      </xdr:nvSpPr>
      <xdr:spPr>
        <a:xfrm>
          <a:off x="8601075" y="514350"/>
          <a:ext cx="2543175" cy="1714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ctr"/>
        <a:lstStyle/>
        <a:p>
          <a:pPr indent="0" algn="l"/>
          <a:r>
            <a:rPr lang="en-US" sz="1100" b="1">
              <a:solidFill>
                <a:schemeClr val="dk1">
                  <a:lumMod val="100000"/>
                </a:schemeClr>
              </a:solidFill>
              <a:latin typeface="Arial Narrow" panose="020B0606020202030204" pitchFamily="34" charset="0"/>
              <a:ea typeface="+mn-ea"/>
              <a:cs typeface="+mn-cs"/>
            </a:rPr>
            <a:t>Othe</a:t>
          </a:r>
          <a:r>
            <a:rPr lang="en-US" sz="1100" b="1">
              <a:latin typeface="Arial Narrow" panose="020B0606020202030204" pitchFamily="34" charset="0"/>
            </a:rPr>
            <a:t>r Awards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trax.boy-scouts.net/faq.htm" TargetMode="External"/><Relationship Id="rId7" Type="http://schemas.openxmlformats.org/officeDocument/2006/relationships/hyperlink" Target="http://trax.boy-scouts.net/gstrax.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6" Type="http://schemas.openxmlformats.org/officeDocument/2006/relationships/hyperlink" Target="http://trax.boy-scouts.net/" TargetMode="External"/><Relationship Id="rId5" Type="http://schemas.openxmlformats.org/officeDocument/2006/relationships/hyperlink" Target="https://www.facebook.com/groups/GirlScoutTrax/" TargetMode="External"/><Relationship Id="rId4" Type="http://schemas.openxmlformats.org/officeDocument/2006/relationships/hyperlink" Target="https://gs-emilee.blogspo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59999389629810485"/>
  </sheetPr>
  <dimension ref="A1:F63"/>
  <sheetViews>
    <sheetView showGridLines="0" tabSelected="1" zoomScaleNormal="100" workbookViewId="0">
      <selection activeCell="E4" sqref="E4"/>
    </sheetView>
  </sheetViews>
  <sheetFormatPr defaultRowHeight="12.75"/>
  <cols>
    <col min="1" max="1" width="4.7109375" customWidth="1"/>
    <col min="2" max="2" width="20.7109375" customWidth="1"/>
    <col min="3" max="4" width="10.7109375" customWidth="1"/>
    <col min="5" max="5" width="21.5703125" customWidth="1"/>
    <col min="6" max="6" width="22.42578125" customWidth="1"/>
  </cols>
  <sheetData>
    <row r="1" spans="1:6" ht="40.5" customHeight="1">
      <c r="A1" s="549" t="s">
        <v>401</v>
      </c>
      <c r="B1" s="549"/>
      <c r="C1" s="549"/>
      <c r="D1" s="549"/>
      <c r="E1" s="549"/>
      <c r="F1" s="549"/>
    </row>
    <row r="2" spans="1:6" ht="22.5" customHeight="1">
      <c r="A2" s="550" t="s">
        <v>327</v>
      </c>
      <c r="B2" s="550"/>
      <c r="C2" s="550"/>
      <c r="D2" s="550"/>
      <c r="E2" s="550"/>
      <c r="F2" s="550"/>
    </row>
    <row r="3" spans="1:6" ht="9" customHeight="1" thickBot="1"/>
    <row r="4" spans="1:6" ht="13.5" thickBot="1">
      <c r="A4" s="52" t="s">
        <v>45</v>
      </c>
      <c r="B4" s="52"/>
      <c r="C4" s="52"/>
      <c r="D4" s="52"/>
      <c r="E4" s="420"/>
      <c r="F4" s="421"/>
    </row>
    <row r="5" spans="1:6" ht="9" customHeight="1" thickBot="1"/>
    <row r="6" spans="1:6" ht="13.5" thickBot="1">
      <c r="A6" s="55" t="s">
        <v>46</v>
      </c>
      <c r="B6" s="55"/>
      <c r="C6" s="55"/>
      <c r="D6" s="55"/>
      <c r="E6" s="217"/>
    </row>
    <row r="7" spans="1:6" ht="19.5" customHeight="1">
      <c r="A7" s="68" t="s">
        <v>68</v>
      </c>
      <c r="B7" s="6"/>
      <c r="C7" s="6"/>
      <c r="D7" s="6"/>
      <c r="E7" s="6"/>
      <c r="F7" s="6"/>
    </row>
    <row r="8" spans="1:6" ht="25.5" customHeight="1">
      <c r="A8" s="6"/>
      <c r="B8" s="551" t="s">
        <v>582</v>
      </c>
      <c r="C8" s="552"/>
      <c r="D8" s="552"/>
      <c r="E8" s="552"/>
      <c r="F8" s="552"/>
    </row>
    <row r="9" spans="1:6" ht="20.25" customHeight="1">
      <c r="A9" s="52" t="s">
        <v>756</v>
      </c>
      <c r="B9" s="52"/>
      <c r="C9" s="52"/>
      <c r="D9" s="52"/>
      <c r="E9" s="52"/>
      <c r="F9" s="52"/>
    </row>
    <row r="10" spans="1:6" ht="41.25" customHeight="1">
      <c r="B10" s="540" t="s">
        <v>323</v>
      </c>
      <c r="C10" s="534"/>
      <c r="D10" s="534"/>
      <c r="E10" s="534"/>
      <c r="F10" s="534"/>
    </row>
    <row r="11" spans="1:6" ht="20.25" customHeight="1">
      <c r="A11" s="52" t="s">
        <v>43</v>
      </c>
      <c r="B11" s="52"/>
      <c r="C11" s="52"/>
      <c r="D11" s="52"/>
      <c r="E11" s="52"/>
      <c r="F11" s="52"/>
    </row>
    <row r="12" spans="1:6" ht="25.5" customHeight="1">
      <c r="B12" s="534" t="s">
        <v>40</v>
      </c>
      <c r="C12" s="534"/>
      <c r="D12" s="534"/>
      <c r="E12" s="534"/>
      <c r="F12" s="534"/>
    </row>
    <row r="13" spans="1:6" ht="20.25" customHeight="1">
      <c r="A13" s="52" t="s">
        <v>69</v>
      </c>
      <c r="B13" s="52"/>
      <c r="C13" s="52"/>
      <c r="D13" s="52"/>
      <c r="E13" s="52"/>
      <c r="F13" s="52"/>
    </row>
    <row r="14" spans="1:6" ht="83.25" customHeight="1">
      <c r="B14" s="540" t="s">
        <v>799</v>
      </c>
      <c r="C14" s="540"/>
      <c r="D14" s="540"/>
      <c r="E14" s="540"/>
      <c r="F14" s="540"/>
    </row>
    <row r="15" spans="1:6" s="6" customFormat="1" ht="18" customHeight="1">
      <c r="A15" s="68" t="s">
        <v>72</v>
      </c>
      <c r="B15" s="77"/>
      <c r="C15" s="77"/>
      <c r="D15" s="77"/>
      <c r="E15" s="77"/>
      <c r="F15" s="77"/>
    </row>
    <row r="16" spans="1:6" s="6" customFormat="1" ht="27.75" customHeight="1">
      <c r="B16" s="553" t="s">
        <v>73</v>
      </c>
      <c r="C16" s="553"/>
      <c r="D16" s="553"/>
      <c r="E16" s="553"/>
      <c r="F16" s="553"/>
    </row>
    <row r="17" spans="1:6" ht="20.25" customHeight="1">
      <c r="A17" s="52" t="s">
        <v>44</v>
      </c>
      <c r="B17" s="52"/>
      <c r="C17" s="52"/>
      <c r="D17" s="52"/>
      <c r="E17" s="52"/>
      <c r="F17" s="52"/>
    </row>
    <row r="18" spans="1:6" ht="26.25" customHeight="1">
      <c r="B18" s="534" t="s">
        <v>70</v>
      </c>
      <c r="C18" s="534"/>
      <c r="D18" s="534"/>
      <c r="E18" s="534"/>
      <c r="F18" s="534"/>
    </row>
    <row r="19" spans="1:6" s="181" customFormat="1" ht="15" customHeight="1">
      <c r="A19" s="555" t="s">
        <v>762</v>
      </c>
      <c r="B19" s="556"/>
      <c r="C19" s="556"/>
      <c r="D19" s="413"/>
      <c r="E19" s="413"/>
    </row>
    <row r="20" spans="1:6" s="181" customFormat="1" ht="43.5" customHeight="1">
      <c r="B20" s="554" t="s">
        <v>778</v>
      </c>
      <c r="C20" s="554"/>
      <c r="D20" s="554"/>
      <c r="E20" s="554"/>
      <c r="F20" s="554"/>
    </row>
    <row r="21" spans="1:6" ht="29.25" customHeight="1">
      <c r="A21" s="538" t="s">
        <v>766</v>
      </c>
      <c r="B21" s="538"/>
      <c r="C21" s="538"/>
      <c r="D21" s="538"/>
      <c r="E21" s="538"/>
      <c r="F21" s="538"/>
    </row>
    <row r="22" spans="1:6" s="8" customFormat="1" ht="42.75" customHeight="1">
      <c r="A22"/>
      <c r="B22" s="554" t="s">
        <v>763</v>
      </c>
      <c r="C22" s="554"/>
      <c r="D22" s="554"/>
      <c r="E22" s="554"/>
      <c r="F22" s="554"/>
    </row>
    <row r="23" spans="1:6" ht="20.25" customHeight="1">
      <c r="A23" s="55" t="s">
        <v>3</v>
      </c>
      <c r="B23" s="55"/>
      <c r="C23" s="55"/>
      <c r="D23" s="55"/>
      <c r="E23" s="55"/>
      <c r="F23" s="55"/>
    </row>
    <row r="24" spans="1:6" ht="66" customHeight="1">
      <c r="B24" s="534" t="s">
        <v>643</v>
      </c>
      <c r="C24" s="534"/>
      <c r="D24" s="534"/>
      <c r="E24" s="534"/>
      <c r="F24" s="534"/>
    </row>
    <row r="25" spans="1:6" ht="21" customHeight="1">
      <c r="A25" s="1" t="s">
        <v>4</v>
      </c>
      <c r="B25" s="13"/>
      <c r="C25" s="13"/>
      <c r="D25" s="13"/>
      <c r="E25" s="13"/>
      <c r="F25" s="13"/>
    </row>
    <row r="26" spans="1:6" ht="102" customHeight="1">
      <c r="B26" s="540" t="s">
        <v>755</v>
      </c>
      <c r="C26" s="534"/>
      <c r="D26" s="534"/>
      <c r="E26" s="534"/>
      <c r="F26" s="534"/>
    </row>
    <row r="27" spans="1:6" ht="20.25" customHeight="1">
      <c r="A27" s="52" t="s">
        <v>324</v>
      </c>
      <c r="B27" s="52"/>
      <c r="C27" s="52"/>
      <c r="D27" s="52"/>
      <c r="E27" s="52"/>
      <c r="F27" s="52"/>
    </row>
    <row r="28" spans="1:6" ht="57" customHeight="1">
      <c r="B28" s="535" t="s">
        <v>325</v>
      </c>
      <c r="C28" s="536"/>
      <c r="D28" s="536"/>
      <c r="E28" s="536"/>
      <c r="F28" s="536"/>
    </row>
    <row r="29" spans="1:6" ht="36" customHeight="1">
      <c r="B29" s="535" t="s">
        <v>641</v>
      </c>
      <c r="C29" s="535"/>
      <c r="D29" s="535"/>
      <c r="E29" s="535"/>
      <c r="F29" s="535"/>
    </row>
    <row r="30" spans="1:6">
      <c r="B30" s="286"/>
      <c r="C30" s="537" t="s">
        <v>642</v>
      </c>
      <c r="D30" s="537"/>
      <c r="E30" s="537"/>
      <c r="F30" s="537"/>
    </row>
    <row r="31" spans="1:6" ht="12.75" customHeight="1">
      <c r="A31" s="1" t="s">
        <v>5</v>
      </c>
      <c r="B31" s="53"/>
      <c r="C31" s="53"/>
      <c r="D31" s="53"/>
      <c r="E31" s="53"/>
      <c r="F31" s="53"/>
    </row>
    <row r="32" spans="1:6" ht="40.5" customHeight="1">
      <c r="B32" s="534" t="s">
        <v>6</v>
      </c>
      <c r="C32" s="534"/>
      <c r="D32" s="534"/>
      <c r="E32" s="534"/>
      <c r="F32" s="534"/>
    </row>
    <row r="33" spans="1:6">
      <c r="B33" s="53"/>
      <c r="C33" s="537" t="s">
        <v>7</v>
      </c>
      <c r="D33" s="537"/>
      <c r="E33" s="537"/>
      <c r="F33" s="53"/>
    </row>
    <row r="34" spans="1:6" ht="51" customHeight="1">
      <c r="B34" s="536" t="s">
        <v>8</v>
      </c>
      <c r="C34" s="536"/>
      <c r="D34" s="536"/>
      <c r="E34" s="536"/>
      <c r="F34" s="536"/>
    </row>
    <row r="35" spans="1:6" ht="20.25" customHeight="1">
      <c r="A35" s="52" t="s">
        <v>24</v>
      </c>
      <c r="B35" s="52"/>
      <c r="C35" s="52"/>
      <c r="D35" s="52"/>
      <c r="E35" s="52"/>
      <c r="F35" s="52"/>
    </row>
    <row r="36" spans="1:6" ht="54.75" customHeight="1">
      <c r="B36" s="535" t="s">
        <v>779</v>
      </c>
      <c r="C36" s="536"/>
      <c r="D36" s="536"/>
      <c r="E36" s="536"/>
      <c r="F36" s="536"/>
    </row>
    <row r="37" spans="1:6" ht="18" customHeight="1">
      <c r="A37" s="55" t="s">
        <v>9</v>
      </c>
      <c r="B37" s="55"/>
      <c r="C37" s="55"/>
      <c r="D37" s="55"/>
      <c r="E37" s="55"/>
      <c r="F37" s="55"/>
    </row>
    <row r="38" spans="1:6">
      <c r="B38" s="534" t="s">
        <v>25</v>
      </c>
      <c r="C38" s="534"/>
      <c r="D38" s="534"/>
      <c r="E38" s="534"/>
      <c r="F38" s="534"/>
    </row>
    <row r="39" spans="1:6" ht="54" customHeight="1">
      <c r="B39" s="540" t="s">
        <v>764</v>
      </c>
      <c r="C39" s="540"/>
      <c r="D39" s="540"/>
      <c r="E39" s="540"/>
      <c r="F39" s="540"/>
    </row>
    <row r="40" spans="1:6" s="181" customFormat="1" ht="15" customHeight="1">
      <c r="B40" s="422" t="s">
        <v>765</v>
      </c>
      <c r="C40" s="422"/>
      <c r="D40" s="541" t="s">
        <v>646</v>
      </c>
      <c r="E40" s="541"/>
      <c r="F40" s="541"/>
    </row>
    <row r="41" spans="1:6">
      <c r="B41" s="1"/>
      <c r="C41" s="293" t="s">
        <v>644</v>
      </c>
      <c r="D41" s="294" t="s">
        <v>645</v>
      </c>
      <c r="E41" s="129"/>
      <c r="F41" s="295"/>
    </row>
    <row r="42" spans="1:6" ht="27.75" customHeight="1">
      <c r="B42" s="534" t="s">
        <v>26</v>
      </c>
      <c r="C42" s="534"/>
      <c r="D42" s="534"/>
      <c r="E42" s="534"/>
      <c r="F42" s="534"/>
    </row>
    <row r="43" spans="1:6" s="8" customFormat="1" ht="25.5" customHeight="1">
      <c r="A43"/>
      <c r="B43" s="534" t="s">
        <v>10</v>
      </c>
      <c r="C43" s="534"/>
      <c r="D43" s="534"/>
      <c r="E43" s="534"/>
      <c r="F43" s="534"/>
    </row>
    <row r="44" spans="1:6" ht="19.5" customHeight="1">
      <c r="A44" s="1" t="s">
        <v>11</v>
      </c>
      <c r="B44" s="13"/>
      <c r="C44" s="13"/>
      <c r="D44" s="13"/>
      <c r="E44" s="13"/>
      <c r="F44" s="13"/>
    </row>
    <row r="45" spans="1:6">
      <c r="A45" s="8"/>
      <c r="B45" s="547" t="s">
        <v>12</v>
      </c>
      <c r="C45" s="547"/>
      <c r="D45" s="545"/>
      <c r="E45" s="546"/>
      <c r="F45" s="546"/>
    </row>
    <row r="46" spans="1:6" ht="20.25" customHeight="1">
      <c r="A46" s="542" t="s">
        <v>27</v>
      </c>
      <c r="B46" s="542"/>
      <c r="C46" s="542"/>
      <c r="D46" s="542"/>
      <c r="E46" s="542"/>
      <c r="F46" s="542"/>
    </row>
    <row r="47" spans="1:6">
      <c r="B47" s="213" t="s">
        <v>767</v>
      </c>
      <c r="C47" s="216">
        <v>41121</v>
      </c>
      <c r="D47" s="12" t="s">
        <v>307</v>
      </c>
    </row>
    <row r="48" spans="1:6">
      <c r="B48" s="250" t="s">
        <v>768</v>
      </c>
      <c r="C48" s="216">
        <v>41145</v>
      </c>
      <c r="D48" s="251" t="s">
        <v>326</v>
      </c>
    </row>
    <row r="49" spans="2:6">
      <c r="B49" s="252" t="s">
        <v>769</v>
      </c>
      <c r="C49" s="216">
        <v>42213</v>
      </c>
      <c r="D49" s="543" t="s">
        <v>335</v>
      </c>
      <c r="E49" s="544"/>
      <c r="F49" s="544"/>
    </row>
    <row r="50" spans="2:6">
      <c r="D50" s="544"/>
      <c r="E50" s="544"/>
      <c r="F50" s="544"/>
    </row>
    <row r="51" spans="2:6">
      <c r="B51" s="259" t="s">
        <v>770</v>
      </c>
      <c r="C51" s="216">
        <v>42959</v>
      </c>
      <c r="D51" s="543" t="s">
        <v>402</v>
      </c>
      <c r="E51" s="544"/>
      <c r="F51" s="544"/>
    </row>
    <row r="52" spans="2:6">
      <c r="D52" s="544"/>
      <c r="E52" s="544"/>
      <c r="F52" s="544"/>
    </row>
    <row r="53" spans="2:6" ht="12.75" customHeight="1">
      <c r="B53" s="263" t="s">
        <v>771</v>
      </c>
      <c r="C53" s="216">
        <v>42983</v>
      </c>
      <c r="D53" s="548" t="s">
        <v>403</v>
      </c>
      <c r="E53" s="548"/>
      <c r="F53" s="548"/>
    </row>
    <row r="54" spans="2:6">
      <c r="B54" s="271" t="s">
        <v>772</v>
      </c>
      <c r="C54" s="216">
        <v>43006</v>
      </c>
      <c r="D54" s="548" t="s">
        <v>403</v>
      </c>
      <c r="E54" s="548"/>
      <c r="F54" s="548"/>
    </row>
    <row r="55" spans="2:6">
      <c r="B55" s="280" t="s">
        <v>773</v>
      </c>
      <c r="C55" s="216">
        <v>43315</v>
      </c>
      <c r="D55" s="548" t="s">
        <v>467</v>
      </c>
      <c r="E55" s="548"/>
      <c r="F55" s="548"/>
    </row>
    <row r="56" spans="2:6" ht="12.75" customHeight="1">
      <c r="B56" s="285" t="s">
        <v>774</v>
      </c>
      <c r="C56" s="216">
        <v>43693</v>
      </c>
      <c r="D56" s="539" t="s">
        <v>647</v>
      </c>
      <c r="E56" s="539"/>
      <c r="F56" s="539"/>
    </row>
    <row r="57" spans="2:6">
      <c r="D57" s="539"/>
      <c r="E57" s="539"/>
      <c r="F57" s="539"/>
    </row>
    <row r="58" spans="2:6" ht="12.75" customHeight="1">
      <c r="B58" s="291" t="s">
        <v>775</v>
      </c>
      <c r="C58" s="216">
        <v>43700</v>
      </c>
      <c r="D58" s="539" t="s">
        <v>403</v>
      </c>
      <c r="E58" s="539"/>
      <c r="F58" s="539"/>
    </row>
    <row r="59" spans="2:6" ht="28.5" customHeight="1">
      <c r="B59" s="423" t="s">
        <v>776</v>
      </c>
      <c r="C59" s="424">
        <v>44058</v>
      </c>
      <c r="D59" s="539" t="s">
        <v>777</v>
      </c>
      <c r="E59" s="539"/>
      <c r="F59" s="539"/>
    </row>
    <row r="60" spans="2:6">
      <c r="B60" s="423" t="s">
        <v>791</v>
      </c>
      <c r="C60" s="424">
        <v>44060</v>
      </c>
      <c r="D60" s="539" t="s">
        <v>792</v>
      </c>
      <c r="E60" s="539"/>
      <c r="F60" s="539"/>
    </row>
    <row r="61" spans="2:6">
      <c r="B61" s="423" t="s">
        <v>793</v>
      </c>
      <c r="C61" s="424">
        <v>44060</v>
      </c>
      <c r="D61" s="539" t="s">
        <v>794</v>
      </c>
      <c r="E61" s="539"/>
      <c r="F61" s="539"/>
    </row>
    <row r="62" spans="2:6">
      <c r="B62" s="423" t="s">
        <v>795</v>
      </c>
      <c r="C62" s="424">
        <v>44063</v>
      </c>
      <c r="D62" s="539" t="s">
        <v>796</v>
      </c>
      <c r="E62" s="539"/>
      <c r="F62" s="539"/>
    </row>
    <row r="63" spans="2:6">
      <c r="B63" s="423" t="s">
        <v>797</v>
      </c>
      <c r="C63" s="424">
        <v>44075</v>
      </c>
      <c r="D63" s="539" t="s">
        <v>798</v>
      </c>
      <c r="E63" s="539"/>
      <c r="F63" s="539"/>
    </row>
  </sheetData>
  <sheetProtection algorithmName="SHA-512" hashValue="UVt/9U1aq2eHYueDOqvhHBtYz+K1IcRr5zRoWK9PzuymDLaXKLUhJPwQFvg/gamwaoK+4vAP8moRBtzYT/Y3tg==" saltValue="oyrUxevwdyCCqSvM7kOCjA==" spinCount="100000" sheet="1" objects="1" scenarios="1" selectLockedCells="1"/>
  <mergeCells count="41">
    <mergeCell ref="D63:F63"/>
    <mergeCell ref="D62:F62"/>
    <mergeCell ref="D61:F61"/>
    <mergeCell ref="D60:F60"/>
    <mergeCell ref="A1:F1"/>
    <mergeCell ref="A2:F2"/>
    <mergeCell ref="B26:F26"/>
    <mergeCell ref="B8:F8"/>
    <mergeCell ref="B14:F14"/>
    <mergeCell ref="B10:F10"/>
    <mergeCell ref="B12:F12"/>
    <mergeCell ref="B18:F18"/>
    <mergeCell ref="B16:F16"/>
    <mergeCell ref="B22:F22"/>
    <mergeCell ref="B24:F24"/>
    <mergeCell ref="A19:C19"/>
    <mergeCell ref="B20:F20"/>
    <mergeCell ref="A21:F21"/>
    <mergeCell ref="D59:F59"/>
    <mergeCell ref="D58:F58"/>
    <mergeCell ref="D56:F57"/>
    <mergeCell ref="B39:F39"/>
    <mergeCell ref="D40:F40"/>
    <mergeCell ref="A46:F46"/>
    <mergeCell ref="D51:F52"/>
    <mergeCell ref="D45:F45"/>
    <mergeCell ref="B45:C45"/>
    <mergeCell ref="D55:F55"/>
    <mergeCell ref="B28:F28"/>
    <mergeCell ref="B43:F43"/>
    <mergeCell ref="D54:F54"/>
    <mergeCell ref="D53:F53"/>
    <mergeCell ref="D49:F50"/>
    <mergeCell ref="B42:F42"/>
    <mergeCell ref="B36:F36"/>
    <mergeCell ref="B34:F34"/>
    <mergeCell ref="C33:E33"/>
    <mergeCell ref="B29:F29"/>
    <mergeCell ref="C30:F30"/>
    <mergeCell ref="B32:F32"/>
    <mergeCell ref="B38:F38"/>
  </mergeCells>
  <phoneticPr fontId="2" type="noConversion"/>
  <hyperlinks>
    <hyperlink ref="B45" r:id="rId1" display="aedmunds@bellsouth.net." xr:uid="{00000000-0004-0000-0000-000000000000}"/>
    <hyperlink ref="B45:C45" r:id="rId2" display="aedmunds@bellsouth.net" xr:uid="{00000000-0004-0000-0000-000001000000}"/>
    <hyperlink ref="C33" r:id="rId3" xr:uid="{00000000-0004-0000-0000-000002000000}"/>
    <hyperlink ref="C30" r:id="rId4" xr:uid="{C0C5E8AB-8582-418C-A727-0FFB57992C3D}"/>
    <hyperlink ref="D41" r:id="rId5" xr:uid="{954493DE-18F4-4205-8E40-642784C622A6}"/>
    <hyperlink ref="F40" r:id="rId6" display="http://trax.boy-scouts.net" xr:uid="{1C0D0FBB-8423-4E94-A24C-2CD90EB3AF2E}"/>
    <hyperlink ref="D40" r:id="rId7" xr:uid="{0B4CC33F-F4AA-4A46-A6AB-109EFA540C3D}"/>
  </hyperlinks>
  <pageMargins left="0.75" right="0.75" top="1" bottom="1" header="0.5" footer="0.5"/>
  <pageSetup scale="94" orientation="portrait" horizontalDpi="4294967293" r:id="rId8"/>
  <headerFooter alignWithMargins="0">
    <oddHeader>&amp;C&amp;"Arial,Bold"&amp;14AmbassadorTrax&amp;12
Instructions Page - &amp;D</oddHeader>
  </headerFooter>
  <rowBreaks count="1" manualBreakCount="1">
    <brk id="30" max="8"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C00"/>
  </sheetPr>
  <dimension ref="A1:W153"/>
  <sheetViews>
    <sheetView showGridLines="0" zoomScaleNormal="100" workbookViewId="0">
      <pane ySplit="4" topLeftCell="A5" activePane="bottomLeft" state="frozen"/>
      <selection pane="bottomLeft" activeCell="D6" sqref="D6"/>
    </sheetView>
  </sheetViews>
  <sheetFormatPr defaultRowHeight="12.75"/>
  <cols>
    <col min="1" max="1" width="12.28515625" customWidth="1"/>
    <col min="2" max="2" width="2.7109375" customWidth="1"/>
    <col min="3" max="3" width="35.85546875" customWidth="1"/>
    <col min="4" max="23" width="3.28515625" style="92" customWidth="1"/>
  </cols>
  <sheetData>
    <row r="1" spans="1:23" ht="15.75" customHeight="1">
      <c r="A1" s="60"/>
      <c r="B1" s="188" t="s">
        <v>64</v>
      </c>
      <c r="C1" s="189">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3" ht="15.75" customHeight="1">
      <c r="A2" s="61"/>
      <c r="B2" s="81" t="s">
        <v>65</v>
      </c>
      <c r="C2" s="76">
        <f>Instructions!E6</f>
        <v>0</v>
      </c>
      <c r="D2" s="566"/>
      <c r="E2" s="566"/>
      <c r="F2" s="566"/>
      <c r="G2" s="566"/>
      <c r="H2" s="566"/>
      <c r="I2" s="566"/>
      <c r="J2" s="566"/>
      <c r="K2" s="566"/>
      <c r="L2" s="566"/>
      <c r="M2" s="566"/>
      <c r="N2" s="566"/>
      <c r="O2" s="566"/>
      <c r="P2" s="566"/>
      <c r="Q2" s="566"/>
      <c r="R2" s="566"/>
      <c r="S2" s="566"/>
      <c r="T2" s="566"/>
      <c r="U2" s="566"/>
      <c r="V2" s="566"/>
      <c r="W2" s="566"/>
    </row>
    <row r="3" spans="1:23" ht="15.75" customHeight="1">
      <c r="A3" s="60"/>
      <c r="B3" s="623"/>
      <c r="C3" s="624"/>
      <c r="D3" s="566"/>
      <c r="E3" s="566"/>
      <c r="F3" s="566"/>
      <c r="G3" s="566"/>
      <c r="H3" s="566"/>
      <c r="I3" s="566"/>
      <c r="J3" s="566"/>
      <c r="K3" s="566"/>
      <c r="L3" s="566"/>
      <c r="M3" s="566"/>
      <c r="N3" s="566"/>
      <c r="O3" s="566"/>
      <c r="P3" s="566"/>
      <c r="Q3" s="566"/>
      <c r="R3" s="566"/>
      <c r="S3" s="566"/>
      <c r="T3" s="566"/>
      <c r="U3" s="566"/>
      <c r="V3" s="566"/>
      <c r="W3" s="566"/>
    </row>
    <row r="4" spans="1:23" ht="15.75" customHeight="1">
      <c r="A4" s="620" t="s">
        <v>399</v>
      </c>
      <c r="B4" s="621"/>
      <c r="C4" s="622"/>
      <c r="D4" s="567"/>
      <c r="E4" s="567"/>
      <c r="F4" s="567"/>
      <c r="G4" s="567"/>
      <c r="H4" s="567"/>
      <c r="I4" s="567"/>
      <c r="J4" s="567"/>
      <c r="K4" s="567"/>
      <c r="L4" s="567"/>
      <c r="M4" s="567"/>
      <c r="N4" s="567"/>
      <c r="O4" s="567"/>
      <c r="P4" s="567"/>
      <c r="Q4" s="567"/>
      <c r="R4" s="567"/>
      <c r="S4" s="567"/>
      <c r="T4" s="567"/>
      <c r="U4" s="567"/>
      <c r="V4" s="567"/>
      <c r="W4" s="567"/>
    </row>
    <row r="5" spans="1:23">
      <c r="B5" s="121" t="s">
        <v>580</v>
      </c>
      <c r="C5" s="122"/>
      <c r="D5" s="122"/>
      <c r="E5" s="122"/>
      <c r="F5" s="122"/>
      <c r="G5" s="122"/>
      <c r="H5" s="122"/>
      <c r="I5" s="122"/>
      <c r="J5" s="122"/>
      <c r="K5" s="122"/>
      <c r="L5" s="122"/>
      <c r="M5" s="122"/>
      <c r="N5" s="122"/>
      <c r="O5" s="122"/>
      <c r="P5" s="122"/>
      <c r="Q5" s="122"/>
      <c r="R5" s="122"/>
      <c r="S5" s="122"/>
      <c r="T5" s="122"/>
      <c r="U5" s="122"/>
      <c r="V5" s="122"/>
      <c r="W5" s="122"/>
    </row>
    <row r="6" spans="1:23">
      <c r="A6" s="212"/>
      <c r="B6" s="123">
        <v>1</v>
      </c>
      <c r="C6" s="124" t="s">
        <v>553</v>
      </c>
      <c r="D6" s="125"/>
      <c r="E6" s="125"/>
      <c r="F6" s="125"/>
      <c r="G6" s="125"/>
      <c r="H6" s="125"/>
      <c r="I6" s="125"/>
      <c r="J6" s="125"/>
      <c r="K6" s="125"/>
      <c r="L6" s="125"/>
      <c r="M6" s="125"/>
      <c r="N6" s="125"/>
      <c r="O6" s="125"/>
      <c r="P6" s="125"/>
      <c r="Q6" s="125"/>
      <c r="R6" s="125"/>
      <c r="S6" s="125"/>
      <c r="T6" s="125"/>
      <c r="U6" s="125"/>
      <c r="V6" s="125"/>
      <c r="W6" s="125"/>
    </row>
    <row r="7" spans="1:23">
      <c r="B7" s="123">
        <v>2</v>
      </c>
      <c r="C7" s="124" t="s">
        <v>554</v>
      </c>
      <c r="D7" s="125"/>
      <c r="E7" s="125"/>
      <c r="F7" s="125"/>
      <c r="G7" s="125"/>
      <c r="H7" s="125"/>
      <c r="I7" s="125"/>
      <c r="J7" s="125"/>
      <c r="K7" s="125"/>
      <c r="L7" s="125"/>
      <c r="M7" s="125"/>
      <c r="N7" s="125"/>
      <c r="O7" s="125"/>
      <c r="P7" s="125"/>
      <c r="Q7" s="125"/>
      <c r="R7" s="125"/>
      <c r="S7" s="125"/>
      <c r="T7" s="125"/>
      <c r="U7" s="125"/>
      <c r="V7" s="125"/>
      <c r="W7" s="125"/>
    </row>
    <row r="8" spans="1:23" ht="13.5" customHeight="1">
      <c r="B8" s="123">
        <v>3</v>
      </c>
      <c r="C8" s="124" t="s">
        <v>555</v>
      </c>
      <c r="D8" s="125"/>
      <c r="E8" s="125"/>
      <c r="F8" s="125"/>
      <c r="G8" s="125"/>
      <c r="H8" s="125"/>
      <c r="I8" s="125"/>
      <c r="J8" s="125"/>
      <c r="K8" s="125"/>
      <c r="L8" s="125"/>
      <c r="M8" s="125"/>
      <c r="N8" s="125"/>
      <c r="O8" s="125"/>
      <c r="P8" s="125"/>
      <c r="Q8" s="125"/>
      <c r="R8" s="125"/>
      <c r="S8" s="125"/>
      <c r="T8" s="125"/>
      <c r="U8" s="125"/>
      <c r="V8" s="125"/>
      <c r="W8" s="125"/>
    </row>
    <row r="9" spans="1:23">
      <c r="B9" s="126">
        <v>4</v>
      </c>
      <c r="C9" s="124" t="s">
        <v>556</v>
      </c>
      <c r="D9" s="125"/>
      <c r="E9" s="125"/>
      <c r="F9" s="125"/>
      <c r="G9" s="125"/>
      <c r="H9" s="125"/>
      <c r="I9" s="125"/>
      <c r="J9" s="125"/>
      <c r="K9" s="125"/>
      <c r="L9" s="125"/>
      <c r="M9" s="125"/>
      <c r="N9" s="125"/>
      <c r="O9" s="125"/>
      <c r="P9" s="125"/>
      <c r="Q9" s="125"/>
      <c r="R9" s="125"/>
      <c r="S9" s="125"/>
      <c r="T9" s="125"/>
      <c r="U9" s="125"/>
      <c r="V9" s="125"/>
      <c r="W9" s="125"/>
    </row>
    <row r="10" spans="1:23" ht="13.5" thickBot="1">
      <c r="B10" s="126">
        <v>5</v>
      </c>
      <c r="C10" s="124" t="s">
        <v>557</v>
      </c>
      <c r="D10" s="125"/>
      <c r="E10" s="125"/>
      <c r="F10" s="125"/>
      <c r="G10" s="125"/>
      <c r="H10" s="125"/>
      <c r="I10" s="125"/>
      <c r="J10" s="125"/>
      <c r="K10" s="125"/>
      <c r="L10" s="125"/>
      <c r="M10" s="125"/>
      <c r="N10" s="125"/>
      <c r="O10" s="125"/>
      <c r="P10" s="125"/>
      <c r="Q10" s="125"/>
      <c r="R10" s="125"/>
      <c r="S10" s="125"/>
      <c r="T10" s="125"/>
      <c r="U10" s="125"/>
      <c r="V10" s="125"/>
      <c r="W10" s="125"/>
    </row>
    <row r="11" spans="1:23" ht="12.75" customHeight="1" thickBot="1">
      <c r="B11" s="123"/>
      <c r="C11" s="127" t="s">
        <v>23</v>
      </c>
      <c r="D11" s="128" t="str">
        <f t="shared" ref="D11:W11" si="0">IF(COUNTIF(D6:D10,"C")&gt;4,"C",IF(COUNTIF(D6:D10,"C")&gt;0,"P"," "))</f>
        <v xml:space="preserve"> </v>
      </c>
      <c r="E11" s="128" t="str">
        <f t="shared" si="0"/>
        <v xml:space="preserve"> </v>
      </c>
      <c r="F11" s="128" t="str">
        <f t="shared" ref="F11:N11" si="1">IF(COUNTIF(F6:F10,"C")&gt;4,"C",IF(COUNTIF(F6:F10,"C")&gt;0,"P"," "))</f>
        <v xml:space="preserve"> </v>
      </c>
      <c r="G11" s="128" t="str">
        <f t="shared" si="1"/>
        <v xml:space="preserve"> </v>
      </c>
      <c r="H11" s="128" t="str">
        <f t="shared" si="1"/>
        <v xml:space="preserve"> </v>
      </c>
      <c r="I11" s="128" t="str">
        <f t="shared" si="1"/>
        <v xml:space="preserve"> </v>
      </c>
      <c r="J11" s="128" t="str">
        <f t="shared" si="1"/>
        <v xml:space="preserve"> </v>
      </c>
      <c r="K11" s="128" t="str">
        <f t="shared" si="1"/>
        <v xml:space="preserve"> </v>
      </c>
      <c r="L11" s="128" t="str">
        <f t="shared" si="1"/>
        <v xml:space="preserve"> </v>
      </c>
      <c r="M11" s="128" t="str">
        <f t="shared" si="1"/>
        <v xml:space="preserve"> </v>
      </c>
      <c r="N11" s="128" t="str">
        <f t="shared" si="1"/>
        <v xml:space="preserve"> </v>
      </c>
      <c r="O11" s="128" t="str">
        <f t="shared" si="0"/>
        <v xml:space="preserve"> </v>
      </c>
      <c r="P11" s="128" t="str">
        <f t="shared" si="0"/>
        <v xml:space="preserve"> </v>
      </c>
      <c r="Q11" s="128" t="str">
        <f t="shared" si="0"/>
        <v xml:space="preserve"> </v>
      </c>
      <c r="R11" s="128" t="str">
        <f t="shared" si="0"/>
        <v xml:space="preserve"> </v>
      </c>
      <c r="S11" s="128" t="str">
        <f t="shared" si="0"/>
        <v xml:space="preserve"> </v>
      </c>
      <c r="T11" s="128" t="str">
        <f t="shared" si="0"/>
        <v xml:space="preserve"> </v>
      </c>
      <c r="U11" s="128" t="str">
        <f t="shared" si="0"/>
        <v xml:space="preserve"> </v>
      </c>
      <c r="V11" s="128" t="str">
        <f t="shared" si="0"/>
        <v xml:space="preserve"> </v>
      </c>
      <c r="W11" s="128" t="str">
        <f t="shared" si="0"/>
        <v xml:space="preserve"> </v>
      </c>
    </row>
    <row r="12" spans="1:23">
      <c r="B12" s="121" t="s">
        <v>581</v>
      </c>
      <c r="C12" s="122"/>
      <c r="D12" s="122"/>
      <c r="E12" s="122"/>
      <c r="F12" s="122"/>
      <c r="G12" s="122"/>
      <c r="H12" s="122"/>
      <c r="I12" s="122"/>
      <c r="J12" s="122"/>
      <c r="K12" s="122"/>
      <c r="L12" s="122"/>
      <c r="M12" s="122"/>
      <c r="N12" s="122"/>
      <c r="O12" s="122"/>
      <c r="P12" s="122"/>
      <c r="Q12" s="122"/>
      <c r="R12" s="122"/>
      <c r="S12" s="122"/>
      <c r="T12" s="122"/>
      <c r="U12" s="122"/>
      <c r="V12" s="122"/>
      <c r="W12" s="122"/>
    </row>
    <row r="13" spans="1:23">
      <c r="A13" s="212"/>
      <c r="B13" s="123">
        <v>1</v>
      </c>
      <c r="C13" s="124" t="s">
        <v>553</v>
      </c>
      <c r="D13" s="125"/>
      <c r="E13" s="125"/>
      <c r="F13" s="125"/>
      <c r="G13" s="125"/>
      <c r="H13" s="125"/>
      <c r="I13" s="125"/>
      <c r="J13" s="125"/>
      <c r="K13" s="125"/>
      <c r="L13" s="125"/>
      <c r="M13" s="125"/>
      <c r="N13" s="125"/>
      <c r="O13" s="125"/>
      <c r="P13" s="125"/>
      <c r="Q13" s="125"/>
      <c r="R13" s="125"/>
      <c r="S13" s="125"/>
      <c r="T13" s="125"/>
      <c r="U13" s="125"/>
      <c r="V13" s="125"/>
      <c r="W13" s="125"/>
    </row>
    <row r="14" spans="1:23">
      <c r="B14" s="123">
        <v>2</v>
      </c>
      <c r="C14" s="124" t="s">
        <v>554</v>
      </c>
      <c r="D14" s="125"/>
      <c r="E14" s="125"/>
      <c r="F14" s="125"/>
      <c r="G14" s="125"/>
      <c r="H14" s="125"/>
      <c r="I14" s="125"/>
      <c r="J14" s="125"/>
      <c r="K14" s="125"/>
      <c r="L14" s="125"/>
      <c r="M14" s="125"/>
      <c r="N14" s="125"/>
      <c r="O14" s="125"/>
      <c r="P14" s="125"/>
      <c r="Q14" s="125"/>
      <c r="R14" s="125"/>
      <c r="S14" s="125"/>
      <c r="T14" s="125"/>
      <c r="U14" s="125"/>
      <c r="V14" s="125"/>
      <c r="W14" s="125"/>
    </row>
    <row r="15" spans="1:23" ht="13.5" customHeight="1">
      <c r="B15" s="123">
        <v>3</v>
      </c>
      <c r="C15" s="124" t="s">
        <v>555</v>
      </c>
      <c r="D15" s="125"/>
      <c r="E15" s="125"/>
      <c r="F15" s="125"/>
      <c r="G15" s="125"/>
      <c r="H15" s="125"/>
      <c r="I15" s="125"/>
      <c r="J15" s="125"/>
      <c r="K15" s="125"/>
      <c r="L15" s="125"/>
      <c r="M15" s="125"/>
      <c r="N15" s="125"/>
      <c r="O15" s="125"/>
      <c r="P15" s="125"/>
      <c r="Q15" s="125"/>
      <c r="R15" s="125"/>
      <c r="S15" s="125"/>
      <c r="T15" s="125"/>
      <c r="U15" s="125"/>
      <c r="V15" s="125"/>
      <c r="W15" s="125"/>
    </row>
    <row r="16" spans="1:23">
      <c r="B16" s="126">
        <v>4</v>
      </c>
      <c r="C16" s="124" t="s">
        <v>556</v>
      </c>
      <c r="D16" s="125"/>
      <c r="E16" s="125"/>
      <c r="F16" s="125"/>
      <c r="G16" s="125"/>
      <c r="H16" s="125"/>
      <c r="I16" s="125"/>
      <c r="J16" s="125"/>
      <c r="K16" s="125"/>
      <c r="L16" s="125"/>
      <c r="M16" s="125"/>
      <c r="N16" s="125"/>
      <c r="O16" s="125"/>
      <c r="P16" s="125"/>
      <c r="Q16" s="125"/>
      <c r="R16" s="125"/>
      <c r="S16" s="125"/>
      <c r="T16" s="125"/>
      <c r="U16" s="125"/>
      <c r="V16" s="125"/>
      <c r="W16" s="125"/>
    </row>
    <row r="17" spans="1:23" ht="13.5" thickBot="1">
      <c r="B17" s="126">
        <v>5</v>
      </c>
      <c r="C17" s="124" t="s">
        <v>557</v>
      </c>
      <c r="D17" s="125"/>
      <c r="E17" s="125"/>
      <c r="F17" s="125"/>
      <c r="G17" s="125"/>
      <c r="H17" s="125"/>
      <c r="I17" s="125"/>
      <c r="J17" s="125"/>
      <c r="K17" s="125"/>
      <c r="L17" s="125"/>
      <c r="M17" s="125"/>
      <c r="N17" s="125"/>
      <c r="O17" s="125"/>
      <c r="P17" s="125"/>
      <c r="Q17" s="125"/>
      <c r="R17" s="125"/>
      <c r="S17" s="125"/>
      <c r="T17" s="125"/>
      <c r="U17" s="125"/>
      <c r="V17" s="125"/>
      <c r="W17" s="125"/>
    </row>
    <row r="18" spans="1:23" ht="12.75" customHeight="1" thickBot="1">
      <c r="B18" s="123"/>
      <c r="C18" s="127" t="s">
        <v>23</v>
      </c>
      <c r="D18" s="128" t="str">
        <f t="shared" ref="D18:W18" si="2">IF(COUNTIF(D13:D17,"C")&gt;4,"C",IF(COUNTIF(D13:D17,"C")&gt;0,"P"," "))</f>
        <v xml:space="preserve"> </v>
      </c>
      <c r="E18" s="128" t="str">
        <f t="shared" si="2"/>
        <v xml:space="preserve"> </v>
      </c>
      <c r="F18" s="128" t="str">
        <f t="shared" ref="F18:N18" si="3">IF(COUNTIF(F13:F17,"C")&gt;4,"C",IF(COUNTIF(F13:F17,"C")&gt;0,"P"," "))</f>
        <v xml:space="preserve"> </v>
      </c>
      <c r="G18" s="128" t="str">
        <f t="shared" si="3"/>
        <v xml:space="preserve"> </v>
      </c>
      <c r="H18" s="128" t="str">
        <f t="shared" si="3"/>
        <v xml:space="preserve"> </v>
      </c>
      <c r="I18" s="128" t="str">
        <f t="shared" si="3"/>
        <v xml:space="preserve"> </v>
      </c>
      <c r="J18" s="128" t="str">
        <f t="shared" si="3"/>
        <v xml:space="preserve"> </v>
      </c>
      <c r="K18" s="128" t="str">
        <f t="shared" si="3"/>
        <v xml:space="preserve"> </v>
      </c>
      <c r="L18" s="128" t="str">
        <f t="shared" si="3"/>
        <v xml:space="preserve"> </v>
      </c>
      <c r="M18" s="128" t="str">
        <f t="shared" si="3"/>
        <v xml:space="preserve"> </v>
      </c>
      <c r="N18" s="128" t="str">
        <f t="shared" si="3"/>
        <v xml:space="preserve"> </v>
      </c>
      <c r="O18" s="128" t="str">
        <f t="shared" si="2"/>
        <v xml:space="preserve"> </v>
      </c>
      <c r="P18" s="128" t="str">
        <f t="shared" si="2"/>
        <v xml:space="preserve"> </v>
      </c>
      <c r="Q18" s="128" t="str">
        <f t="shared" si="2"/>
        <v xml:space="preserve"> </v>
      </c>
      <c r="R18" s="128" t="str">
        <f t="shared" si="2"/>
        <v xml:space="preserve"> </v>
      </c>
      <c r="S18" s="128" t="str">
        <f t="shared" si="2"/>
        <v xml:space="preserve"> </v>
      </c>
      <c r="T18" s="128" t="str">
        <f t="shared" si="2"/>
        <v xml:space="preserve"> </v>
      </c>
      <c r="U18" s="128" t="str">
        <f t="shared" si="2"/>
        <v xml:space="preserve"> </v>
      </c>
      <c r="V18" s="128" t="str">
        <f t="shared" si="2"/>
        <v xml:space="preserve"> </v>
      </c>
      <c r="W18" s="128" t="str">
        <f t="shared" si="2"/>
        <v xml:space="preserve"> </v>
      </c>
    </row>
    <row r="19" spans="1:23">
      <c r="B19" s="121" t="s">
        <v>79</v>
      </c>
      <c r="C19" s="122"/>
      <c r="D19" s="122"/>
      <c r="E19" s="122"/>
      <c r="F19" s="122"/>
      <c r="G19" s="122"/>
      <c r="H19" s="122"/>
      <c r="I19" s="122"/>
      <c r="J19" s="122"/>
      <c r="K19" s="122"/>
      <c r="L19" s="122"/>
      <c r="M19" s="122"/>
      <c r="N19" s="122"/>
      <c r="O19" s="122"/>
      <c r="P19" s="122"/>
      <c r="Q19" s="122"/>
      <c r="R19" s="122"/>
      <c r="S19" s="122"/>
      <c r="T19" s="122"/>
      <c r="U19" s="122"/>
      <c r="V19" s="122"/>
      <c r="W19" s="122"/>
    </row>
    <row r="20" spans="1:23">
      <c r="A20" s="212"/>
      <c r="B20" s="123">
        <v>1</v>
      </c>
      <c r="C20" s="124" t="s">
        <v>80</v>
      </c>
      <c r="D20" s="125"/>
      <c r="E20" s="125"/>
      <c r="F20" s="125"/>
      <c r="G20" s="125"/>
      <c r="H20" s="125"/>
      <c r="I20" s="125"/>
      <c r="J20" s="125"/>
      <c r="K20" s="125"/>
      <c r="L20" s="125"/>
      <c r="M20" s="125"/>
      <c r="N20" s="125"/>
      <c r="O20" s="125"/>
      <c r="P20" s="125"/>
      <c r="Q20" s="125"/>
      <c r="R20" s="125"/>
      <c r="S20" s="125"/>
      <c r="T20" s="125"/>
      <c r="U20" s="125"/>
      <c r="V20" s="125"/>
      <c r="W20" s="125"/>
    </row>
    <row r="21" spans="1:23">
      <c r="B21" s="123">
        <v>2</v>
      </c>
      <c r="C21" s="124" t="s">
        <v>81</v>
      </c>
      <c r="D21" s="125"/>
      <c r="E21" s="125"/>
      <c r="F21" s="125"/>
      <c r="G21" s="125"/>
      <c r="H21" s="125"/>
      <c r="I21" s="125"/>
      <c r="J21" s="125"/>
      <c r="K21" s="125"/>
      <c r="L21" s="125"/>
      <c r="M21" s="125"/>
      <c r="N21" s="125"/>
      <c r="O21" s="125"/>
      <c r="P21" s="125"/>
      <c r="Q21" s="125"/>
      <c r="R21" s="125"/>
      <c r="S21" s="125"/>
      <c r="T21" s="125"/>
      <c r="U21" s="125"/>
      <c r="V21" s="125"/>
      <c r="W21" s="125"/>
    </row>
    <row r="22" spans="1:23" ht="13.5" customHeight="1">
      <c r="B22" s="123">
        <v>3</v>
      </c>
      <c r="C22" s="124" t="s">
        <v>82</v>
      </c>
      <c r="D22" s="125"/>
      <c r="E22" s="125"/>
      <c r="F22" s="125"/>
      <c r="G22" s="125"/>
      <c r="H22" s="125"/>
      <c r="I22" s="125"/>
      <c r="J22" s="125"/>
      <c r="K22" s="125"/>
      <c r="L22" s="125"/>
      <c r="M22" s="125"/>
      <c r="N22" s="125"/>
      <c r="O22" s="125"/>
      <c r="P22" s="125"/>
      <c r="Q22" s="125"/>
      <c r="R22" s="125"/>
      <c r="S22" s="125"/>
      <c r="T22" s="125"/>
      <c r="U22" s="125"/>
      <c r="V22" s="125"/>
      <c r="W22" s="125"/>
    </row>
    <row r="23" spans="1:23">
      <c r="B23" s="126">
        <v>4</v>
      </c>
      <c r="C23" s="124" t="s">
        <v>83</v>
      </c>
      <c r="D23" s="125"/>
      <c r="E23" s="125"/>
      <c r="F23" s="125"/>
      <c r="G23" s="125"/>
      <c r="H23" s="125"/>
      <c r="I23" s="125"/>
      <c r="J23" s="125"/>
      <c r="K23" s="125"/>
      <c r="L23" s="125"/>
      <c r="M23" s="125"/>
      <c r="N23" s="125"/>
      <c r="O23" s="125"/>
      <c r="P23" s="125"/>
      <c r="Q23" s="125"/>
      <c r="R23" s="125"/>
      <c r="S23" s="125"/>
      <c r="T23" s="125"/>
      <c r="U23" s="125"/>
      <c r="V23" s="125"/>
      <c r="W23" s="125"/>
    </row>
    <row r="24" spans="1:23" ht="13.5" thickBot="1">
      <c r="B24" s="126">
        <v>5</v>
      </c>
      <c r="C24" s="124" t="s">
        <v>85</v>
      </c>
      <c r="D24" s="125"/>
      <c r="E24" s="125"/>
      <c r="F24" s="125"/>
      <c r="G24" s="125"/>
      <c r="H24" s="125"/>
      <c r="I24" s="125"/>
      <c r="J24" s="125"/>
      <c r="K24" s="125"/>
      <c r="L24" s="125"/>
      <c r="M24" s="125"/>
      <c r="N24" s="125"/>
      <c r="O24" s="125"/>
      <c r="P24" s="125"/>
      <c r="Q24" s="125"/>
      <c r="R24" s="125"/>
      <c r="S24" s="125"/>
      <c r="T24" s="125"/>
      <c r="U24" s="125"/>
      <c r="V24" s="125"/>
      <c r="W24" s="125"/>
    </row>
    <row r="25" spans="1:23" ht="12.75" customHeight="1" thickBot="1">
      <c r="B25" s="123"/>
      <c r="C25" s="127" t="s">
        <v>23</v>
      </c>
      <c r="D25" s="128" t="str">
        <f t="shared" ref="D25:W25" si="4">IF(COUNTIF(D20:D24,"C")&gt;4,"C",IF(COUNTIF(D20:D24,"C")&gt;0,"P"," "))</f>
        <v xml:space="preserve"> </v>
      </c>
      <c r="E25" s="128" t="str">
        <f t="shared" si="4"/>
        <v xml:space="preserve"> </v>
      </c>
      <c r="F25" s="128" t="str">
        <f t="shared" ref="F25:N25" si="5">IF(COUNTIF(F20:F24,"C")&gt;4,"C",IF(COUNTIF(F20:F24,"C")&gt;0,"P"," "))</f>
        <v xml:space="preserve"> </v>
      </c>
      <c r="G25" s="128" t="str">
        <f t="shared" si="5"/>
        <v xml:space="preserve"> </v>
      </c>
      <c r="H25" s="128" t="str">
        <f t="shared" si="5"/>
        <v xml:space="preserve"> </v>
      </c>
      <c r="I25" s="128" t="str">
        <f t="shared" si="5"/>
        <v xml:space="preserve"> </v>
      </c>
      <c r="J25" s="128" t="str">
        <f t="shared" si="5"/>
        <v xml:space="preserve"> </v>
      </c>
      <c r="K25" s="128" t="str">
        <f t="shared" si="5"/>
        <v xml:space="preserve"> </v>
      </c>
      <c r="L25" s="128" t="str">
        <f t="shared" si="5"/>
        <v xml:space="preserve"> </v>
      </c>
      <c r="M25" s="128" t="str">
        <f t="shared" si="5"/>
        <v xml:space="preserve"> </v>
      </c>
      <c r="N25" s="128" t="str">
        <f t="shared" si="5"/>
        <v xml:space="preserve"> </v>
      </c>
      <c r="O25" s="128" t="str">
        <f t="shared" si="4"/>
        <v xml:space="preserve"> </v>
      </c>
      <c r="P25" s="128" t="str">
        <f t="shared" si="4"/>
        <v xml:space="preserve"> </v>
      </c>
      <c r="Q25" s="128" t="str">
        <f t="shared" si="4"/>
        <v xml:space="preserve"> </v>
      </c>
      <c r="R25" s="128" t="str">
        <f t="shared" si="4"/>
        <v xml:space="preserve"> </v>
      </c>
      <c r="S25" s="128" t="str">
        <f t="shared" si="4"/>
        <v xml:space="preserve"> </v>
      </c>
      <c r="T25" s="128" t="str">
        <f t="shared" si="4"/>
        <v xml:space="preserve"> </v>
      </c>
      <c r="U25" s="128" t="str">
        <f t="shared" si="4"/>
        <v xml:space="preserve"> </v>
      </c>
      <c r="V25" s="128" t="str">
        <f t="shared" si="4"/>
        <v xml:space="preserve"> </v>
      </c>
      <c r="W25" s="128" t="str">
        <f t="shared" si="4"/>
        <v xml:space="preserve"> </v>
      </c>
    </row>
    <row r="26" spans="1:23">
      <c r="B26" s="121" t="s">
        <v>84</v>
      </c>
      <c r="C26" s="122"/>
      <c r="D26" s="122"/>
      <c r="E26" s="122"/>
      <c r="F26" s="122"/>
      <c r="G26" s="122"/>
      <c r="H26" s="122"/>
      <c r="I26" s="122"/>
      <c r="J26" s="122"/>
      <c r="K26" s="122"/>
      <c r="L26" s="122"/>
      <c r="M26" s="122"/>
      <c r="N26" s="122"/>
      <c r="O26" s="122"/>
      <c r="P26" s="122"/>
      <c r="Q26" s="122"/>
      <c r="R26" s="122"/>
      <c r="S26" s="122"/>
      <c r="T26" s="122"/>
      <c r="U26" s="122"/>
      <c r="V26" s="122"/>
      <c r="W26" s="122"/>
    </row>
    <row r="27" spans="1:23">
      <c r="B27" s="123">
        <v>1</v>
      </c>
      <c r="C27" s="124" t="s">
        <v>80</v>
      </c>
      <c r="D27" s="125"/>
      <c r="E27" s="125"/>
      <c r="F27" s="125"/>
      <c r="G27" s="125"/>
      <c r="H27" s="125"/>
      <c r="I27" s="125"/>
      <c r="J27" s="125"/>
      <c r="K27" s="125"/>
      <c r="L27" s="125"/>
      <c r="M27" s="125"/>
      <c r="N27" s="125"/>
      <c r="O27" s="125"/>
      <c r="P27" s="125"/>
      <c r="Q27" s="125"/>
      <c r="R27" s="125"/>
      <c r="S27" s="125"/>
      <c r="T27" s="125"/>
      <c r="U27" s="125"/>
      <c r="V27" s="125"/>
      <c r="W27" s="125"/>
    </row>
    <row r="28" spans="1:23" ht="12" customHeight="1">
      <c r="B28" s="123">
        <v>2</v>
      </c>
      <c r="C28" s="124" t="s">
        <v>81</v>
      </c>
      <c r="D28" s="125"/>
      <c r="E28" s="125"/>
      <c r="F28" s="125"/>
      <c r="G28" s="125"/>
      <c r="H28" s="125"/>
      <c r="I28" s="125"/>
      <c r="J28" s="125"/>
      <c r="K28" s="125"/>
      <c r="L28" s="125"/>
      <c r="M28" s="125"/>
      <c r="N28" s="125"/>
      <c r="O28" s="125"/>
      <c r="P28" s="125"/>
      <c r="Q28" s="125"/>
      <c r="R28" s="125"/>
      <c r="S28" s="125"/>
      <c r="T28" s="125"/>
      <c r="U28" s="125"/>
      <c r="V28" s="125"/>
      <c r="W28" s="125"/>
    </row>
    <row r="29" spans="1:23">
      <c r="B29" s="123">
        <v>3</v>
      </c>
      <c r="C29" s="124" t="s">
        <v>82</v>
      </c>
      <c r="D29" s="125"/>
      <c r="E29" s="125"/>
      <c r="F29" s="125"/>
      <c r="G29" s="125"/>
      <c r="H29" s="125"/>
      <c r="I29" s="125"/>
      <c r="J29" s="125"/>
      <c r="K29" s="125"/>
      <c r="L29" s="125"/>
      <c r="M29" s="125"/>
      <c r="N29" s="125"/>
      <c r="O29" s="125"/>
      <c r="P29" s="125"/>
      <c r="Q29" s="125"/>
      <c r="R29" s="125"/>
      <c r="S29" s="125"/>
      <c r="T29" s="125"/>
      <c r="U29" s="125"/>
      <c r="V29" s="125"/>
      <c r="W29" s="125"/>
    </row>
    <row r="30" spans="1:23" ht="12.75" customHeight="1">
      <c r="B30" s="126">
        <v>4</v>
      </c>
      <c r="C30" s="124" t="s">
        <v>83</v>
      </c>
      <c r="D30" s="125"/>
      <c r="E30" s="125"/>
      <c r="F30" s="125"/>
      <c r="G30" s="125"/>
      <c r="H30" s="125"/>
      <c r="I30" s="125"/>
      <c r="J30" s="125"/>
      <c r="K30" s="125"/>
      <c r="L30" s="125"/>
      <c r="M30" s="125"/>
      <c r="N30" s="125"/>
      <c r="O30" s="125"/>
      <c r="P30" s="125"/>
      <c r="Q30" s="125"/>
      <c r="R30" s="125"/>
      <c r="S30" s="125"/>
      <c r="T30" s="125"/>
      <c r="U30" s="125"/>
      <c r="V30" s="125"/>
      <c r="W30" s="125"/>
    </row>
    <row r="31" spans="1:23" ht="13.5" thickBot="1">
      <c r="B31" s="126">
        <v>5</v>
      </c>
      <c r="C31" s="124" t="s">
        <v>85</v>
      </c>
      <c r="D31" s="125"/>
      <c r="E31" s="125"/>
      <c r="F31" s="125"/>
      <c r="G31" s="125"/>
      <c r="H31" s="125"/>
      <c r="I31" s="125"/>
      <c r="J31" s="125"/>
      <c r="K31" s="125"/>
      <c r="L31" s="125"/>
      <c r="M31" s="125"/>
      <c r="N31" s="125"/>
      <c r="O31" s="125"/>
      <c r="P31" s="125"/>
      <c r="Q31" s="125"/>
      <c r="R31" s="125"/>
      <c r="S31" s="125"/>
      <c r="T31" s="125"/>
      <c r="U31" s="125"/>
      <c r="V31" s="125"/>
      <c r="W31" s="125"/>
    </row>
    <row r="32" spans="1:23" ht="13.5" thickBot="1">
      <c r="B32" s="123"/>
      <c r="C32" s="127" t="s">
        <v>23</v>
      </c>
      <c r="D32" s="128" t="str">
        <f t="shared" ref="D32:W32" si="6">IF(COUNTIF(D27:D31,"C")&gt;4,"C",IF(COUNTIF(D27:D31,"C")&gt;0,"P"," "))</f>
        <v xml:space="preserve"> </v>
      </c>
      <c r="E32" s="128" t="str">
        <f t="shared" si="6"/>
        <v xml:space="preserve"> </v>
      </c>
      <c r="F32" s="128" t="str">
        <f t="shared" ref="F32:N32" si="7">IF(COUNTIF(F27:F31,"C")&gt;4,"C",IF(COUNTIF(F27:F31,"C")&gt;0,"P"," "))</f>
        <v xml:space="preserve"> </v>
      </c>
      <c r="G32" s="128" t="str">
        <f t="shared" si="7"/>
        <v xml:space="preserve"> </v>
      </c>
      <c r="H32" s="128" t="str">
        <f t="shared" si="7"/>
        <v xml:space="preserve"> </v>
      </c>
      <c r="I32" s="128" t="str">
        <f t="shared" si="7"/>
        <v xml:space="preserve"> </v>
      </c>
      <c r="J32" s="128" t="str">
        <f t="shared" si="7"/>
        <v xml:space="preserve"> </v>
      </c>
      <c r="K32" s="128" t="str">
        <f t="shared" si="7"/>
        <v xml:space="preserve"> </v>
      </c>
      <c r="L32" s="128" t="str">
        <f t="shared" si="7"/>
        <v xml:space="preserve"> </v>
      </c>
      <c r="M32" s="128" t="str">
        <f t="shared" si="7"/>
        <v xml:space="preserve"> </v>
      </c>
      <c r="N32" s="128" t="str">
        <f t="shared" si="7"/>
        <v xml:space="preserve"> </v>
      </c>
      <c r="O32" s="128" t="str">
        <f t="shared" si="6"/>
        <v xml:space="preserve"> </v>
      </c>
      <c r="P32" s="128" t="str">
        <f t="shared" si="6"/>
        <v xml:space="preserve"> </v>
      </c>
      <c r="Q32" s="128" t="str">
        <f t="shared" si="6"/>
        <v xml:space="preserve"> </v>
      </c>
      <c r="R32" s="128" t="str">
        <f t="shared" si="6"/>
        <v xml:space="preserve"> </v>
      </c>
      <c r="S32" s="128" t="str">
        <f t="shared" si="6"/>
        <v xml:space="preserve"> </v>
      </c>
      <c r="T32" s="128" t="str">
        <f t="shared" si="6"/>
        <v xml:space="preserve"> </v>
      </c>
      <c r="U32" s="128" t="str">
        <f t="shared" si="6"/>
        <v xml:space="preserve"> </v>
      </c>
      <c r="V32" s="128" t="str">
        <f t="shared" si="6"/>
        <v xml:space="preserve"> </v>
      </c>
      <c r="W32" s="128" t="str">
        <f t="shared" si="6"/>
        <v xml:space="preserve"> </v>
      </c>
    </row>
    <row r="33" spans="1:23" ht="13.5" customHeight="1">
      <c r="A33" s="6"/>
      <c r="B33" s="618" t="s">
        <v>753</v>
      </c>
      <c r="C33" s="619"/>
      <c r="D33" s="625"/>
      <c r="E33" s="625"/>
      <c r="F33" s="625"/>
      <c r="G33" s="625"/>
      <c r="H33" s="625"/>
      <c r="I33" s="625"/>
      <c r="J33" s="625"/>
      <c r="K33" s="625"/>
      <c r="L33" s="625"/>
      <c r="M33" s="625"/>
      <c r="N33" s="625"/>
      <c r="O33" s="625"/>
      <c r="P33" s="625"/>
      <c r="Q33" s="625"/>
      <c r="R33" s="625"/>
      <c r="S33" s="625"/>
      <c r="T33" s="625"/>
      <c r="U33" s="625"/>
      <c r="V33" s="625"/>
      <c r="W33" s="625"/>
    </row>
    <row r="34" spans="1:23" ht="13.5" customHeight="1" thickBot="1">
      <c r="A34" s="6"/>
      <c r="B34" s="279"/>
      <c r="C34" s="281" t="s">
        <v>466</v>
      </c>
      <c r="D34" s="282"/>
      <c r="E34" s="282"/>
      <c r="F34" s="282"/>
      <c r="G34" s="282"/>
      <c r="H34" s="282"/>
      <c r="I34" s="282"/>
      <c r="J34" s="282"/>
      <c r="K34" s="282"/>
      <c r="L34" s="282"/>
      <c r="M34" s="282"/>
      <c r="N34" s="282"/>
      <c r="O34" s="282"/>
      <c r="P34" s="282"/>
      <c r="Q34" s="282"/>
      <c r="R34" s="282"/>
      <c r="S34" s="282"/>
      <c r="T34" s="282"/>
      <c r="U34" s="282"/>
      <c r="V34" s="282"/>
      <c r="W34" s="282"/>
    </row>
    <row r="35" spans="1:23" ht="13.5" customHeight="1" thickBot="1">
      <c r="A35" s="6"/>
      <c r="B35" s="63"/>
      <c r="C35" s="193" t="s">
        <v>784</v>
      </c>
      <c r="D35" s="283" t="str">
        <f>IF(D34&gt;=20,"C",IF(D34&gt;0,"P",""))</f>
        <v/>
      </c>
      <c r="E35" s="283" t="str">
        <f t="shared" ref="E35" si="8">IF(E34&gt;=20,"C",IF(E34&gt;0,"P",""))</f>
        <v/>
      </c>
      <c r="F35" s="283" t="str">
        <f t="shared" ref="F35:N35" si="9">IF(F34&gt;=20,"C",IF(F34&gt;0,"P",""))</f>
        <v/>
      </c>
      <c r="G35" s="283" t="str">
        <f t="shared" si="9"/>
        <v/>
      </c>
      <c r="H35" s="283" t="str">
        <f t="shared" si="9"/>
        <v/>
      </c>
      <c r="I35" s="283" t="str">
        <f t="shared" si="9"/>
        <v/>
      </c>
      <c r="J35" s="283" t="str">
        <f t="shared" si="9"/>
        <v/>
      </c>
      <c r="K35" s="283" t="str">
        <f t="shared" si="9"/>
        <v/>
      </c>
      <c r="L35" s="283" t="str">
        <f t="shared" si="9"/>
        <v/>
      </c>
      <c r="M35" s="283" t="str">
        <f t="shared" si="9"/>
        <v/>
      </c>
      <c r="N35" s="283" t="str">
        <f t="shared" si="9"/>
        <v/>
      </c>
      <c r="O35" s="283" t="str">
        <f t="shared" ref="O35:W35" si="10">IF(O34&gt;=20,"C",IF(O34&gt;0,"P",""))</f>
        <v/>
      </c>
      <c r="P35" s="283" t="str">
        <f t="shared" si="10"/>
        <v/>
      </c>
      <c r="Q35" s="283" t="str">
        <f t="shared" si="10"/>
        <v/>
      </c>
      <c r="R35" s="283" t="str">
        <f t="shared" si="10"/>
        <v/>
      </c>
      <c r="S35" s="283" t="str">
        <f t="shared" si="10"/>
        <v/>
      </c>
      <c r="T35" s="283" t="str">
        <f t="shared" si="10"/>
        <v/>
      </c>
      <c r="U35" s="283" t="str">
        <f t="shared" si="10"/>
        <v/>
      </c>
      <c r="V35" s="283" t="str">
        <f t="shared" si="10"/>
        <v/>
      </c>
      <c r="W35" s="283" t="str">
        <f t="shared" si="10"/>
        <v/>
      </c>
    </row>
    <row r="36" spans="1:23">
      <c r="B36" s="618" t="s">
        <v>754</v>
      </c>
      <c r="C36" s="619"/>
      <c r="D36" s="526"/>
      <c r="E36" s="526"/>
      <c r="F36" s="526"/>
      <c r="G36" s="526"/>
      <c r="H36" s="526"/>
      <c r="I36" s="526"/>
      <c r="J36" s="526"/>
      <c r="K36" s="526"/>
      <c r="L36" s="526"/>
      <c r="M36" s="526"/>
      <c r="N36" s="526"/>
      <c r="O36" s="526"/>
      <c r="P36" s="526"/>
      <c r="Q36" s="526"/>
      <c r="R36" s="526"/>
      <c r="S36" s="526"/>
      <c r="T36" s="526"/>
      <c r="U36" s="526"/>
      <c r="V36" s="526"/>
      <c r="W36" s="526"/>
    </row>
    <row r="37" spans="1:23" ht="13.5" thickBot="1">
      <c r="B37" s="279"/>
      <c r="C37" s="281" t="s">
        <v>466</v>
      </c>
      <c r="D37" s="282"/>
      <c r="E37" s="282"/>
      <c r="F37" s="282"/>
      <c r="G37" s="282"/>
      <c r="H37" s="282"/>
      <c r="I37" s="282"/>
      <c r="J37" s="282"/>
      <c r="K37" s="282"/>
      <c r="L37" s="282"/>
      <c r="M37" s="282"/>
      <c r="N37" s="282"/>
      <c r="O37" s="282"/>
      <c r="P37" s="282"/>
      <c r="Q37" s="282"/>
      <c r="R37" s="282"/>
      <c r="S37" s="282"/>
      <c r="T37" s="282"/>
      <c r="U37" s="282"/>
      <c r="V37" s="282"/>
      <c r="W37" s="282"/>
    </row>
    <row r="38" spans="1:23" ht="13.5" thickBot="1">
      <c r="B38" s="63"/>
      <c r="C38" s="193" t="s">
        <v>785</v>
      </c>
      <c r="D38" s="283" t="str">
        <f>IF(D37&gt;=20,"C",IF(D37&gt;0,"P",""))</f>
        <v/>
      </c>
      <c r="E38" s="283" t="str">
        <f t="shared" ref="E38" si="11">IF(E37&gt;=20,"C",IF(E37&gt;0,"P",""))</f>
        <v/>
      </c>
      <c r="F38" s="283" t="str">
        <f t="shared" ref="F38:N38" si="12">IF(F37&gt;=20,"C",IF(F37&gt;0,"P",""))</f>
        <v/>
      </c>
      <c r="G38" s="283" t="str">
        <f t="shared" si="12"/>
        <v/>
      </c>
      <c r="H38" s="283" t="str">
        <f t="shared" si="12"/>
        <v/>
      </c>
      <c r="I38" s="283" t="str">
        <f t="shared" si="12"/>
        <v/>
      </c>
      <c r="J38" s="283" t="str">
        <f t="shared" si="12"/>
        <v/>
      </c>
      <c r="K38" s="283" t="str">
        <f t="shared" si="12"/>
        <v/>
      </c>
      <c r="L38" s="283" t="str">
        <f t="shared" si="12"/>
        <v/>
      </c>
      <c r="M38" s="283" t="str">
        <f t="shared" si="12"/>
        <v/>
      </c>
      <c r="N38" s="283" t="str">
        <f t="shared" si="12"/>
        <v/>
      </c>
      <c r="O38" s="283" t="str">
        <f t="shared" ref="O38:W38" si="13">IF(O37&gt;=20,"C",IF(O37&gt;0,"P",""))</f>
        <v/>
      </c>
      <c r="P38" s="283" t="str">
        <f t="shared" si="13"/>
        <v/>
      </c>
      <c r="Q38" s="283" t="str">
        <f t="shared" si="13"/>
        <v/>
      </c>
      <c r="R38" s="283" t="str">
        <f t="shared" si="13"/>
        <v/>
      </c>
      <c r="S38" s="283" t="str">
        <f t="shared" si="13"/>
        <v/>
      </c>
      <c r="T38" s="283" t="str">
        <f t="shared" si="13"/>
        <v/>
      </c>
      <c r="U38" s="283" t="str">
        <f t="shared" si="13"/>
        <v/>
      </c>
      <c r="V38" s="283" t="str">
        <f t="shared" si="13"/>
        <v/>
      </c>
      <c r="W38" s="283" t="str">
        <f t="shared" si="13"/>
        <v/>
      </c>
    </row>
    <row r="39" spans="1:23">
      <c r="B39" s="555" t="s">
        <v>696</v>
      </c>
      <c r="C39" s="555"/>
      <c r="D39" s="526"/>
      <c r="E39" s="526"/>
      <c r="F39" s="526"/>
      <c r="G39" s="526"/>
      <c r="H39" s="526"/>
      <c r="I39" s="526"/>
      <c r="J39" s="526"/>
      <c r="K39" s="526"/>
      <c r="L39" s="526"/>
      <c r="M39" s="526"/>
      <c r="N39" s="526"/>
      <c r="O39" s="526"/>
      <c r="P39" s="526"/>
      <c r="Q39" s="526"/>
      <c r="R39" s="526"/>
      <c r="S39" s="526"/>
      <c r="T39" s="526"/>
      <c r="U39" s="526"/>
      <c r="V39" s="526"/>
      <c r="W39" s="526"/>
    </row>
    <row r="40" spans="1:23">
      <c r="B40" s="317">
        <v>1</v>
      </c>
      <c r="C40" s="318" t="s">
        <v>693</v>
      </c>
      <c r="D40" s="119"/>
      <c r="E40" s="119"/>
      <c r="F40" s="119"/>
      <c r="G40" s="119"/>
      <c r="H40" s="119"/>
      <c r="I40" s="119"/>
      <c r="J40" s="119"/>
      <c r="K40" s="119"/>
      <c r="L40" s="119"/>
      <c r="M40" s="119"/>
      <c r="N40" s="119"/>
      <c r="O40" s="119"/>
      <c r="P40" s="119"/>
      <c r="Q40" s="119"/>
      <c r="R40" s="119"/>
      <c r="S40" s="119"/>
      <c r="T40" s="119"/>
      <c r="U40" s="119"/>
      <c r="V40" s="119"/>
      <c r="W40" s="119"/>
    </row>
    <row r="41" spans="1:23" ht="13.5" thickBot="1">
      <c r="B41" s="317">
        <v>2</v>
      </c>
      <c r="C41" s="318" t="s">
        <v>694</v>
      </c>
      <c r="D41" s="119"/>
      <c r="E41" s="119"/>
      <c r="F41" s="119"/>
      <c r="G41" s="119"/>
      <c r="H41" s="119"/>
      <c r="I41" s="119"/>
      <c r="J41" s="119"/>
      <c r="K41" s="119"/>
      <c r="L41" s="119"/>
      <c r="M41" s="119"/>
      <c r="N41" s="119"/>
      <c r="O41" s="119"/>
      <c r="P41" s="119"/>
      <c r="Q41" s="119"/>
      <c r="R41" s="119"/>
      <c r="S41" s="119"/>
      <c r="T41" s="119"/>
      <c r="U41" s="119"/>
      <c r="V41" s="119"/>
      <c r="W41" s="119"/>
    </row>
    <row r="42" spans="1:23" ht="13.5" thickBot="1">
      <c r="B42" s="317"/>
      <c r="C42" s="319" t="s">
        <v>23</v>
      </c>
      <c r="D42" s="527" t="str">
        <f t="shared" ref="D42:W42" si="14">IF(COUNTIF(D40:D41,"C")=2,"C",IF(COUNTIF(D40:D41,"C")&gt;0,"P"," "))</f>
        <v xml:space="preserve"> </v>
      </c>
      <c r="E42" s="527" t="str">
        <f t="shared" si="14"/>
        <v xml:space="preserve"> </v>
      </c>
      <c r="F42" s="527" t="str">
        <f t="shared" ref="F42:N42" si="15">IF(COUNTIF(F40:F41,"C")=2,"C",IF(COUNTIF(F40:F41,"C")&gt;0,"P"," "))</f>
        <v xml:space="preserve"> </v>
      </c>
      <c r="G42" s="527" t="str">
        <f t="shared" si="15"/>
        <v xml:space="preserve"> </v>
      </c>
      <c r="H42" s="527" t="str">
        <f t="shared" si="15"/>
        <v xml:space="preserve"> </v>
      </c>
      <c r="I42" s="527" t="str">
        <f t="shared" si="15"/>
        <v xml:space="preserve"> </v>
      </c>
      <c r="J42" s="527" t="str">
        <f t="shared" si="15"/>
        <v xml:space="preserve"> </v>
      </c>
      <c r="K42" s="527" t="str">
        <f t="shared" si="15"/>
        <v xml:space="preserve"> </v>
      </c>
      <c r="L42" s="527" t="str">
        <f t="shared" si="15"/>
        <v xml:space="preserve"> </v>
      </c>
      <c r="M42" s="527" t="str">
        <f t="shared" si="15"/>
        <v xml:space="preserve"> </v>
      </c>
      <c r="N42" s="527" t="str">
        <f t="shared" si="15"/>
        <v xml:space="preserve"> </v>
      </c>
      <c r="O42" s="527" t="str">
        <f t="shared" si="14"/>
        <v xml:space="preserve"> </v>
      </c>
      <c r="P42" s="527" t="str">
        <f t="shared" si="14"/>
        <v xml:space="preserve"> </v>
      </c>
      <c r="Q42" s="527" t="str">
        <f t="shared" si="14"/>
        <v xml:space="preserve"> </v>
      </c>
      <c r="R42" s="527" t="str">
        <f t="shared" si="14"/>
        <v xml:space="preserve"> </v>
      </c>
      <c r="S42" s="527" t="str">
        <f t="shared" si="14"/>
        <v xml:space="preserve"> </v>
      </c>
      <c r="T42" s="527" t="str">
        <f t="shared" si="14"/>
        <v xml:space="preserve"> </v>
      </c>
      <c r="U42" s="527" t="str">
        <f t="shared" si="14"/>
        <v xml:space="preserve"> </v>
      </c>
      <c r="V42" s="527" t="str">
        <f t="shared" si="14"/>
        <v xml:space="preserve"> </v>
      </c>
      <c r="W42" s="527" t="str">
        <f t="shared" si="14"/>
        <v xml:space="preserve"> </v>
      </c>
    </row>
    <row r="43" spans="1:23">
      <c r="B43" s="555" t="s">
        <v>695</v>
      </c>
      <c r="C43" s="555"/>
      <c r="D43" s="526"/>
      <c r="E43" s="526"/>
      <c r="F43" s="526"/>
      <c r="G43" s="526"/>
      <c r="H43" s="526"/>
      <c r="I43" s="526"/>
      <c r="J43" s="526"/>
      <c r="K43" s="526"/>
      <c r="L43" s="526"/>
      <c r="M43" s="526"/>
      <c r="N43" s="526"/>
      <c r="O43" s="526"/>
      <c r="P43" s="526"/>
      <c r="Q43" s="526"/>
      <c r="R43" s="526"/>
      <c r="S43" s="526"/>
      <c r="T43" s="526"/>
      <c r="U43" s="526"/>
      <c r="V43" s="526"/>
      <c r="W43" s="526"/>
    </row>
    <row r="44" spans="1:23">
      <c r="B44" s="317">
        <v>1</v>
      </c>
      <c r="C44" s="318" t="s">
        <v>697</v>
      </c>
      <c r="D44" s="533" t="str">
        <f>IF(D42="C","C"," ")</f>
        <v xml:space="preserve"> </v>
      </c>
      <c r="E44" s="533" t="str">
        <f t="shared" ref="E44:W44" si="16">IF(E42="C","C"," ")</f>
        <v xml:space="preserve"> </v>
      </c>
      <c r="F44" s="533" t="str">
        <f t="shared" si="16"/>
        <v xml:space="preserve"> </v>
      </c>
      <c r="G44" s="533" t="str">
        <f t="shared" si="16"/>
        <v xml:space="preserve"> </v>
      </c>
      <c r="H44" s="533" t="str">
        <f t="shared" si="16"/>
        <v xml:space="preserve"> </v>
      </c>
      <c r="I44" s="533" t="str">
        <f t="shared" si="16"/>
        <v xml:space="preserve"> </v>
      </c>
      <c r="J44" s="533" t="str">
        <f t="shared" si="16"/>
        <v xml:space="preserve"> </v>
      </c>
      <c r="K44" s="533" t="str">
        <f t="shared" si="16"/>
        <v xml:space="preserve"> </v>
      </c>
      <c r="L44" s="533" t="str">
        <f t="shared" si="16"/>
        <v xml:space="preserve"> </v>
      </c>
      <c r="M44" s="533" t="str">
        <f t="shared" si="16"/>
        <v xml:space="preserve"> </v>
      </c>
      <c r="N44" s="533" t="str">
        <f t="shared" si="16"/>
        <v xml:space="preserve"> </v>
      </c>
      <c r="O44" s="533" t="str">
        <f t="shared" si="16"/>
        <v xml:space="preserve"> </v>
      </c>
      <c r="P44" s="533" t="str">
        <f t="shared" si="16"/>
        <v xml:space="preserve"> </v>
      </c>
      <c r="Q44" s="533" t="str">
        <f t="shared" si="16"/>
        <v xml:space="preserve"> </v>
      </c>
      <c r="R44" s="533" t="str">
        <f t="shared" si="16"/>
        <v xml:space="preserve"> </v>
      </c>
      <c r="S44" s="533" t="str">
        <f t="shared" si="16"/>
        <v xml:space="preserve"> </v>
      </c>
      <c r="T44" s="533" t="str">
        <f t="shared" si="16"/>
        <v xml:space="preserve"> </v>
      </c>
      <c r="U44" s="533" t="str">
        <f t="shared" si="16"/>
        <v xml:space="preserve"> </v>
      </c>
      <c r="V44" s="533" t="str">
        <f t="shared" si="16"/>
        <v xml:space="preserve"> </v>
      </c>
      <c r="W44" s="533" t="str">
        <f t="shared" si="16"/>
        <v xml:space="preserve"> </v>
      </c>
    </row>
    <row r="45" spans="1:23" ht="13.5" thickBot="1">
      <c r="B45" s="317">
        <v>2</v>
      </c>
      <c r="C45" s="318" t="s">
        <v>694</v>
      </c>
      <c r="D45" s="119"/>
      <c r="E45" s="119"/>
      <c r="F45" s="119"/>
      <c r="G45" s="119"/>
      <c r="H45" s="119"/>
      <c r="I45" s="119"/>
      <c r="J45" s="119"/>
      <c r="K45" s="119"/>
      <c r="L45" s="119"/>
      <c r="M45" s="119"/>
      <c r="N45" s="119"/>
      <c r="O45" s="119"/>
      <c r="P45" s="119"/>
      <c r="Q45" s="119"/>
      <c r="R45" s="119"/>
      <c r="S45" s="119"/>
      <c r="T45" s="119"/>
      <c r="U45" s="119"/>
      <c r="V45" s="119"/>
      <c r="W45" s="119"/>
    </row>
    <row r="46" spans="1:23" ht="13.5" thickBot="1">
      <c r="B46" s="317"/>
      <c r="C46" s="319" t="s">
        <v>23</v>
      </c>
      <c r="D46" s="527" t="str">
        <f t="shared" ref="D46:W46" si="17">IF(COUNTIF(D44:D45,"C")=2,"C",IF(COUNTIF(D44:D45,"C")&gt;0,"P"," "))</f>
        <v xml:space="preserve"> </v>
      </c>
      <c r="E46" s="527" t="str">
        <f t="shared" si="17"/>
        <v xml:space="preserve"> </v>
      </c>
      <c r="F46" s="527" t="str">
        <f t="shared" ref="F46:N46" si="18">IF(COUNTIF(F44:F45,"C")=2,"C",IF(COUNTIF(F44:F45,"C")&gt;0,"P"," "))</f>
        <v xml:space="preserve"> </v>
      </c>
      <c r="G46" s="527" t="str">
        <f t="shared" si="18"/>
        <v xml:space="preserve"> </v>
      </c>
      <c r="H46" s="527" t="str">
        <f t="shared" si="18"/>
        <v xml:space="preserve"> </v>
      </c>
      <c r="I46" s="527" t="str">
        <f t="shared" si="18"/>
        <v xml:space="preserve"> </v>
      </c>
      <c r="J46" s="527" t="str">
        <f t="shared" si="18"/>
        <v xml:space="preserve"> </v>
      </c>
      <c r="K46" s="527" t="str">
        <f t="shared" si="18"/>
        <v xml:space="preserve"> </v>
      </c>
      <c r="L46" s="527" t="str">
        <f t="shared" si="18"/>
        <v xml:space="preserve"> </v>
      </c>
      <c r="M46" s="527" t="str">
        <f t="shared" si="18"/>
        <v xml:space="preserve"> </v>
      </c>
      <c r="N46" s="527" t="str">
        <f t="shared" si="18"/>
        <v xml:space="preserve"> </v>
      </c>
      <c r="O46" s="527" t="str">
        <f t="shared" si="17"/>
        <v xml:space="preserve"> </v>
      </c>
      <c r="P46" s="527" t="str">
        <f t="shared" si="17"/>
        <v xml:space="preserve"> </v>
      </c>
      <c r="Q46" s="527" t="str">
        <f t="shared" si="17"/>
        <v xml:space="preserve"> </v>
      </c>
      <c r="R46" s="527" t="str">
        <f t="shared" si="17"/>
        <v xml:space="preserve"> </v>
      </c>
      <c r="S46" s="527" t="str">
        <f t="shared" si="17"/>
        <v xml:space="preserve"> </v>
      </c>
      <c r="T46" s="527" t="str">
        <f t="shared" si="17"/>
        <v xml:space="preserve"> </v>
      </c>
      <c r="U46" s="527" t="str">
        <f t="shared" si="17"/>
        <v xml:space="preserve"> </v>
      </c>
      <c r="V46" s="527" t="str">
        <f t="shared" si="17"/>
        <v xml:space="preserve"> </v>
      </c>
      <c r="W46" s="527" t="str">
        <f t="shared" si="17"/>
        <v xml:space="preserve"> </v>
      </c>
    </row>
    <row r="47" spans="1:23">
      <c r="B47" s="618" t="s">
        <v>692</v>
      </c>
      <c r="C47" s="619"/>
      <c r="D47" s="526"/>
      <c r="E47" s="526"/>
      <c r="F47" s="526"/>
      <c r="G47" s="526"/>
      <c r="H47" s="526"/>
      <c r="I47" s="526"/>
      <c r="J47" s="526"/>
      <c r="K47" s="526"/>
      <c r="L47" s="526"/>
      <c r="M47" s="526"/>
      <c r="N47" s="526"/>
      <c r="O47" s="526"/>
      <c r="P47" s="526"/>
      <c r="Q47" s="526"/>
      <c r="R47" s="526"/>
      <c r="S47" s="526"/>
      <c r="T47" s="526"/>
      <c r="U47" s="526"/>
      <c r="V47" s="526"/>
      <c r="W47" s="526"/>
    </row>
    <row r="48" spans="1:23">
      <c r="B48" s="63">
        <v>1</v>
      </c>
      <c r="C48" s="193" t="s">
        <v>144</v>
      </c>
      <c r="D48" s="59"/>
      <c r="E48" s="15"/>
      <c r="F48" s="15"/>
      <c r="G48" s="15"/>
      <c r="H48" s="15"/>
      <c r="I48" s="15"/>
      <c r="J48" s="15"/>
      <c r="K48" s="15"/>
      <c r="L48" s="15"/>
      <c r="M48" s="15"/>
      <c r="N48" s="15"/>
      <c r="O48" s="15"/>
      <c r="P48" s="15"/>
      <c r="Q48" s="15"/>
      <c r="R48" s="15"/>
      <c r="S48" s="15"/>
      <c r="T48" s="15"/>
      <c r="U48" s="15"/>
      <c r="V48" s="15"/>
      <c r="W48" s="15"/>
    </row>
    <row r="49" spans="1:23">
      <c r="B49" s="63">
        <v>2</v>
      </c>
      <c r="C49" s="193" t="s">
        <v>146</v>
      </c>
      <c r="D49" s="59"/>
      <c r="E49" s="15"/>
      <c r="F49" s="15"/>
      <c r="G49" s="15"/>
      <c r="H49" s="15"/>
      <c r="I49" s="15"/>
      <c r="J49" s="15"/>
      <c r="K49" s="15"/>
      <c r="L49" s="15"/>
      <c r="M49" s="15"/>
      <c r="N49" s="15"/>
      <c r="O49" s="15"/>
      <c r="P49" s="15"/>
      <c r="Q49" s="15"/>
      <c r="R49" s="15"/>
      <c r="S49" s="15"/>
      <c r="T49" s="15"/>
      <c r="U49" s="15"/>
      <c r="V49" s="15"/>
      <c r="W49" s="15"/>
    </row>
    <row r="50" spans="1:23" ht="13.5" thickBot="1">
      <c r="B50" s="63">
        <v>3</v>
      </c>
      <c r="C50" s="193" t="s">
        <v>145</v>
      </c>
      <c r="D50" s="59"/>
      <c r="E50" s="15"/>
      <c r="F50" s="15"/>
      <c r="G50" s="15"/>
      <c r="H50" s="15"/>
      <c r="I50" s="15"/>
      <c r="J50" s="15"/>
      <c r="K50" s="15"/>
      <c r="L50" s="15"/>
      <c r="M50" s="15"/>
      <c r="N50" s="15"/>
      <c r="O50" s="15"/>
      <c r="P50" s="15"/>
      <c r="Q50" s="15"/>
      <c r="R50" s="15"/>
      <c r="S50" s="15"/>
      <c r="T50" s="15"/>
      <c r="U50" s="15"/>
      <c r="V50" s="15"/>
      <c r="W50" s="15"/>
    </row>
    <row r="51" spans="1:23" ht="13.5" thickBot="1">
      <c r="B51" s="6"/>
      <c r="C51" s="65" t="s">
        <v>23</v>
      </c>
      <c r="D51" s="66" t="str">
        <f t="shared" ref="D51:W51" si="19">IF(COUNTIF(D48:D50,"C")=3,"C",IF(COUNTIF(D48:D50,"C")&gt;0,"P"," "))</f>
        <v xml:space="preserve"> </v>
      </c>
      <c r="E51" s="66" t="str">
        <f t="shared" si="19"/>
        <v xml:space="preserve"> </v>
      </c>
      <c r="F51" s="66" t="str">
        <f t="shared" ref="F51:N51" si="20">IF(COUNTIF(F48:F50,"C")=3,"C",IF(COUNTIF(F48:F50,"C")&gt;0,"P"," "))</f>
        <v xml:space="preserve"> </v>
      </c>
      <c r="G51" s="66" t="str">
        <f t="shared" si="20"/>
        <v xml:space="preserve"> </v>
      </c>
      <c r="H51" s="66" t="str">
        <f t="shared" si="20"/>
        <v xml:space="preserve"> </v>
      </c>
      <c r="I51" s="66" t="str">
        <f t="shared" si="20"/>
        <v xml:space="preserve"> </v>
      </c>
      <c r="J51" s="66" t="str">
        <f t="shared" si="20"/>
        <v xml:space="preserve"> </v>
      </c>
      <c r="K51" s="66" t="str">
        <f t="shared" si="20"/>
        <v xml:space="preserve"> </v>
      </c>
      <c r="L51" s="66" t="str">
        <f t="shared" si="20"/>
        <v xml:space="preserve"> </v>
      </c>
      <c r="M51" s="66" t="str">
        <f t="shared" si="20"/>
        <v xml:space="preserve"> </v>
      </c>
      <c r="N51" s="66" t="str">
        <f t="shared" si="20"/>
        <v xml:space="preserve"> </v>
      </c>
      <c r="O51" s="66" t="str">
        <f t="shared" si="19"/>
        <v xml:space="preserve"> </v>
      </c>
      <c r="P51" s="66" t="str">
        <f t="shared" si="19"/>
        <v xml:space="preserve"> </v>
      </c>
      <c r="Q51" s="66" t="str">
        <f t="shared" si="19"/>
        <v xml:space="preserve"> </v>
      </c>
      <c r="R51" s="66" t="str">
        <f t="shared" si="19"/>
        <v xml:space="preserve"> </v>
      </c>
      <c r="S51" s="66" t="str">
        <f t="shared" si="19"/>
        <v xml:space="preserve"> </v>
      </c>
      <c r="T51" s="66" t="str">
        <f t="shared" si="19"/>
        <v xml:space="preserve"> </v>
      </c>
      <c r="U51" s="66" t="str">
        <f t="shared" si="19"/>
        <v xml:space="preserve"> </v>
      </c>
      <c r="V51" s="66" t="str">
        <f t="shared" si="19"/>
        <v xml:space="preserve"> </v>
      </c>
      <c r="W51" s="66" t="str">
        <f t="shared" si="19"/>
        <v xml:space="preserve"> </v>
      </c>
    </row>
    <row r="52" spans="1:23">
      <c r="B52" s="68" t="s">
        <v>93</v>
      </c>
      <c r="C52" s="6"/>
      <c r="D52" s="528" t="s">
        <v>92</v>
      </c>
      <c r="E52" s="529"/>
      <c r="F52" s="529"/>
      <c r="G52" s="529"/>
      <c r="H52" s="529"/>
      <c r="I52" s="529"/>
      <c r="J52" s="529"/>
      <c r="K52" s="529"/>
      <c r="L52" s="529"/>
      <c r="M52" s="529"/>
      <c r="N52" s="529"/>
      <c r="O52" s="529"/>
      <c r="P52" s="529"/>
      <c r="Q52" s="529"/>
      <c r="R52" s="529"/>
      <c r="S52" s="529"/>
      <c r="T52" s="529"/>
      <c r="U52" s="529"/>
      <c r="V52" s="529"/>
      <c r="W52" s="529"/>
    </row>
    <row r="53" spans="1:23">
      <c r="B53" s="69">
        <v>1</v>
      </c>
      <c r="C53" s="131" t="s">
        <v>786</v>
      </c>
      <c r="D53" s="515"/>
      <c r="E53" s="515"/>
      <c r="F53" s="58"/>
      <c r="G53" s="58"/>
      <c r="H53" s="58"/>
      <c r="I53" s="58"/>
      <c r="J53" s="58"/>
      <c r="K53" s="58"/>
      <c r="L53" s="58"/>
      <c r="M53" s="58"/>
      <c r="N53" s="58"/>
      <c r="O53" s="58"/>
      <c r="P53" s="58"/>
      <c r="Q53" s="58"/>
      <c r="R53" s="58"/>
      <c r="S53" s="58"/>
      <c r="T53" s="58"/>
      <c r="U53" s="58"/>
      <c r="V53" s="58"/>
      <c r="W53" s="58"/>
    </row>
    <row r="54" spans="1:23">
      <c r="B54" s="69">
        <v>2</v>
      </c>
      <c r="C54" s="131" t="s">
        <v>787</v>
      </c>
      <c r="D54" s="515"/>
      <c r="E54" s="515"/>
      <c r="F54" s="58"/>
      <c r="G54" s="58"/>
      <c r="H54" s="58"/>
      <c r="I54" s="58"/>
      <c r="J54" s="58"/>
      <c r="K54" s="58"/>
      <c r="L54" s="58"/>
      <c r="M54" s="58"/>
      <c r="N54" s="58"/>
      <c r="O54" s="58"/>
      <c r="P54" s="58"/>
      <c r="Q54" s="58"/>
      <c r="R54" s="58"/>
      <c r="S54" s="58"/>
      <c r="T54" s="58"/>
      <c r="U54" s="58"/>
      <c r="V54" s="58"/>
      <c r="W54" s="58"/>
    </row>
    <row r="55" spans="1:23">
      <c r="B55" s="69">
        <v>3</v>
      </c>
      <c r="C55" s="131" t="s">
        <v>788</v>
      </c>
      <c r="D55" s="515"/>
      <c r="E55" s="515"/>
      <c r="F55" s="58"/>
      <c r="G55" s="58"/>
      <c r="H55" s="58"/>
      <c r="I55" s="58"/>
      <c r="J55" s="58"/>
      <c r="K55" s="58"/>
      <c r="L55" s="58"/>
      <c r="M55" s="58"/>
      <c r="N55" s="58"/>
      <c r="O55" s="58"/>
      <c r="P55" s="58"/>
      <c r="Q55" s="58"/>
      <c r="R55" s="58"/>
      <c r="S55" s="58"/>
      <c r="T55" s="58"/>
      <c r="U55" s="58"/>
      <c r="V55" s="58"/>
      <c r="W55" s="58"/>
    </row>
    <row r="56" spans="1:23">
      <c r="B56" s="69">
        <v>4</v>
      </c>
      <c r="C56" s="131" t="s">
        <v>789</v>
      </c>
      <c r="D56" s="515"/>
      <c r="E56" s="515"/>
      <c r="F56" s="58"/>
      <c r="G56" s="58"/>
      <c r="H56" s="58"/>
      <c r="I56" s="58"/>
      <c r="J56" s="58"/>
      <c r="K56" s="58"/>
      <c r="L56" s="58"/>
      <c r="M56" s="58"/>
      <c r="N56" s="58"/>
      <c r="O56" s="58"/>
      <c r="P56" s="58"/>
      <c r="Q56" s="58"/>
      <c r="R56" s="58"/>
      <c r="S56" s="58"/>
      <c r="T56" s="58"/>
      <c r="U56" s="58"/>
      <c r="V56" s="58"/>
      <c r="W56" s="58"/>
    </row>
    <row r="57" spans="1:23" ht="13.5" thickBot="1">
      <c r="B57" s="69">
        <v>5</v>
      </c>
      <c r="C57" s="131" t="s">
        <v>790</v>
      </c>
      <c r="D57" s="515"/>
      <c r="E57" s="515"/>
      <c r="F57" s="58"/>
      <c r="G57" s="58"/>
      <c r="H57" s="58"/>
      <c r="I57" s="58"/>
      <c r="J57" s="58"/>
      <c r="K57" s="58"/>
      <c r="L57" s="58"/>
      <c r="M57" s="58"/>
      <c r="N57" s="58"/>
      <c r="O57" s="58"/>
      <c r="P57" s="58"/>
      <c r="Q57" s="58"/>
      <c r="R57" s="58"/>
      <c r="S57" s="58"/>
      <c r="T57" s="58"/>
      <c r="U57" s="58"/>
      <c r="V57" s="58"/>
      <c r="W57" s="58"/>
    </row>
    <row r="58" spans="1:23" ht="13.5" thickBot="1">
      <c r="B58" s="62"/>
      <c r="C58" s="72" t="s">
        <v>23</v>
      </c>
      <c r="D58" s="73" t="str">
        <f t="shared" ref="D58:W58" si="21">IF(COUNTIF(D53:D57,"C")=5,"C",IF(COUNTIF(D53:D57,"C")&gt;0,"P"," "))</f>
        <v xml:space="preserve"> </v>
      </c>
      <c r="E58" s="73" t="str">
        <f t="shared" si="21"/>
        <v xml:space="preserve"> </v>
      </c>
      <c r="F58" s="73" t="str">
        <f t="shared" ref="F58:N58" si="22">IF(COUNTIF(F53:F57,"C")=5,"C",IF(COUNTIF(F53:F57,"C")&gt;0,"P"," "))</f>
        <v xml:space="preserve"> </v>
      </c>
      <c r="G58" s="73" t="str">
        <f t="shared" si="22"/>
        <v xml:space="preserve"> </v>
      </c>
      <c r="H58" s="73" t="str">
        <f t="shared" si="22"/>
        <v xml:space="preserve"> </v>
      </c>
      <c r="I58" s="73" t="str">
        <f t="shared" si="22"/>
        <v xml:space="preserve"> </v>
      </c>
      <c r="J58" s="73" t="str">
        <f t="shared" si="22"/>
        <v xml:space="preserve"> </v>
      </c>
      <c r="K58" s="73" t="str">
        <f t="shared" si="22"/>
        <v xml:space="preserve"> </v>
      </c>
      <c r="L58" s="73" t="str">
        <f t="shared" si="22"/>
        <v xml:space="preserve"> </v>
      </c>
      <c r="M58" s="73" t="str">
        <f t="shared" si="22"/>
        <v xml:space="preserve"> </v>
      </c>
      <c r="N58" s="73" t="str">
        <f t="shared" si="22"/>
        <v xml:space="preserve"> </v>
      </c>
      <c r="O58" s="73" t="str">
        <f t="shared" si="21"/>
        <v xml:space="preserve"> </v>
      </c>
      <c r="P58" s="73" t="str">
        <f t="shared" si="21"/>
        <v xml:space="preserve"> </v>
      </c>
      <c r="Q58" s="73" t="str">
        <f t="shared" si="21"/>
        <v xml:space="preserve"> </v>
      </c>
      <c r="R58" s="73" t="str">
        <f t="shared" si="21"/>
        <v xml:space="preserve"> </v>
      </c>
      <c r="S58" s="73" t="str">
        <f t="shared" si="21"/>
        <v xml:space="preserve"> </v>
      </c>
      <c r="T58" s="73" t="str">
        <f t="shared" si="21"/>
        <v xml:space="preserve"> </v>
      </c>
      <c r="U58" s="73" t="str">
        <f t="shared" si="21"/>
        <v xml:space="preserve"> </v>
      </c>
      <c r="V58" s="73" t="str">
        <f t="shared" si="21"/>
        <v xml:space="preserve"> </v>
      </c>
      <c r="W58" s="73" t="str">
        <f t="shared" si="21"/>
        <v xml:space="preserve"> </v>
      </c>
    </row>
    <row r="59" spans="1:23" s="98" customFormat="1">
      <c r="A59" s="209"/>
      <c r="B59" s="210" t="s">
        <v>100</v>
      </c>
      <c r="C59" s="123"/>
      <c r="D59" s="122"/>
      <c r="E59" s="122"/>
      <c r="F59" s="122"/>
      <c r="G59" s="122"/>
      <c r="H59" s="122"/>
      <c r="I59" s="122"/>
      <c r="J59" s="122"/>
      <c r="K59" s="122"/>
      <c r="L59" s="122"/>
      <c r="M59" s="122"/>
      <c r="N59" s="122"/>
      <c r="O59" s="122"/>
      <c r="P59" s="122"/>
      <c r="Q59" s="122"/>
      <c r="R59" s="122"/>
      <c r="S59" s="122"/>
      <c r="T59" s="122"/>
      <c r="U59" s="122"/>
      <c r="V59" s="122"/>
      <c r="W59" s="122"/>
    </row>
    <row r="60" spans="1:23" s="98" customFormat="1">
      <c r="A60" s="209"/>
      <c r="B60" s="123"/>
      <c r="C60" s="211" t="s">
        <v>100</v>
      </c>
      <c r="D60" s="316" t="str">
        <f>IF(COUNTIF(Journey!D7:'Journey'!D74,"B")&gt;2,"C",IF(COUNTIF(Journey!D7:'Journey'!D74,"B")&gt;0,"P"," "))</f>
        <v xml:space="preserve"> </v>
      </c>
      <c r="E60" s="316" t="str">
        <f>IF(COUNTIF(Journey!E7:'Journey'!E74,"B")&gt;2,"C",IF(COUNTIF(Journey!E7:'Journey'!E74,"B")&gt;0,"P"," "))</f>
        <v xml:space="preserve"> </v>
      </c>
      <c r="F60" s="316" t="str">
        <f>IF(COUNTIF(Journey!F7:'Journey'!F74,"B")&gt;2,"C",IF(COUNTIF(Journey!F7:'Journey'!F74,"B")&gt;0,"P"," "))</f>
        <v xml:space="preserve"> </v>
      </c>
      <c r="G60" s="316" t="str">
        <f>IF(COUNTIF(Journey!G7:'Journey'!G74,"B")&gt;2,"C",IF(COUNTIF(Journey!G7:'Journey'!G74,"B")&gt;0,"P"," "))</f>
        <v xml:space="preserve"> </v>
      </c>
      <c r="H60" s="316" t="str">
        <f>IF(COUNTIF(Journey!H7:'Journey'!H74,"B")&gt;2,"C",IF(COUNTIF(Journey!H7:'Journey'!H74,"B")&gt;0,"P"," "))</f>
        <v xml:space="preserve"> </v>
      </c>
      <c r="I60" s="316" t="str">
        <f>IF(COUNTIF(Journey!I7:'Journey'!I74,"B")&gt;2,"C",IF(COUNTIF(Journey!I7:'Journey'!I74,"B")&gt;0,"P"," "))</f>
        <v xml:space="preserve"> </v>
      </c>
      <c r="J60" s="316" t="str">
        <f>IF(COUNTIF(Journey!J7:'Journey'!J74,"B")&gt;2,"C",IF(COUNTIF(Journey!J7:'Journey'!J74,"B")&gt;0,"P"," "))</f>
        <v xml:space="preserve"> </v>
      </c>
      <c r="K60" s="316" t="str">
        <f>IF(COUNTIF(Journey!K7:'Journey'!K74,"B")&gt;2,"C",IF(COUNTIF(Journey!K7:'Journey'!K74,"B")&gt;0,"P"," "))</f>
        <v xml:space="preserve"> </v>
      </c>
      <c r="L60" s="316" t="str">
        <f>IF(COUNTIF(Journey!L7:'Journey'!L74,"B")&gt;2,"C",IF(COUNTIF(Journey!L7:'Journey'!L74,"B")&gt;0,"P"," "))</f>
        <v xml:space="preserve"> </v>
      </c>
      <c r="M60" s="316" t="str">
        <f>IF(COUNTIF(Journey!M7:'Journey'!M74,"B")&gt;2,"C",IF(COUNTIF(Journey!M7:'Journey'!M74,"B")&gt;0,"P"," "))</f>
        <v xml:space="preserve"> </v>
      </c>
      <c r="N60" s="316" t="str">
        <f>IF(COUNTIF(Journey!N7:'Journey'!N74,"B")&gt;2,"C",IF(COUNTIF(Journey!N7:'Journey'!N74,"B")&gt;0,"P"," "))</f>
        <v xml:space="preserve"> </v>
      </c>
      <c r="O60" s="316" t="str">
        <f>IF(COUNTIF(Journey!O7:'Journey'!O74,"B")&gt;2,"C",IF(COUNTIF(Journey!O7:'Journey'!O74,"B")&gt;0,"P"," "))</f>
        <v xml:space="preserve"> </v>
      </c>
      <c r="P60" s="316" t="str">
        <f>IF(COUNTIF(Journey!P7:'Journey'!P74,"B")&gt;2,"C",IF(COUNTIF(Journey!P7:'Journey'!P74,"B")&gt;0,"P"," "))</f>
        <v xml:space="preserve"> </v>
      </c>
      <c r="Q60" s="316" t="str">
        <f>IF(COUNTIF(Journey!Q7:'Journey'!Q74,"B")&gt;2,"C",IF(COUNTIF(Journey!Q7:'Journey'!Q74,"B")&gt;0,"P"," "))</f>
        <v xml:space="preserve"> </v>
      </c>
      <c r="R60" s="316" t="str">
        <f>IF(COUNTIF(Journey!R7:'Journey'!R74,"B")&gt;2,"C",IF(COUNTIF(Journey!R7:'Journey'!R74,"B")&gt;0,"P"," "))</f>
        <v xml:space="preserve"> </v>
      </c>
      <c r="S60" s="316" t="str">
        <f>IF(COUNTIF(Journey!S7:'Journey'!S74,"B")&gt;2,"C",IF(COUNTIF(Journey!S7:'Journey'!S74,"B")&gt;0,"P"," "))</f>
        <v xml:space="preserve"> </v>
      </c>
      <c r="T60" s="316" t="str">
        <f>IF(COUNTIF(Journey!T7:'Journey'!T74,"B")&gt;2,"C",IF(COUNTIF(Journey!T7:'Journey'!T74,"B")&gt;0,"P"," "))</f>
        <v xml:space="preserve"> </v>
      </c>
      <c r="U60" s="316" t="str">
        <f>IF(COUNTIF(Journey!U7:'Journey'!U74,"B")&gt;2,"C",IF(COUNTIF(Journey!U7:'Journey'!U74,"B")&gt;0,"P"," "))</f>
        <v xml:space="preserve"> </v>
      </c>
      <c r="V60" s="316" t="str">
        <f>IF(COUNTIF(Journey!V7:'Journey'!V74,"B")&gt;2,"C",IF(COUNTIF(Journey!V7:'Journey'!V74,"B")&gt;0,"P"," "))</f>
        <v xml:space="preserve"> </v>
      </c>
      <c r="W60" s="316" t="str">
        <f>IF(COUNTIF(Journey!W7:'Journey'!W74,"B")&gt;2,"C",IF(COUNTIF(Journey!W7:'Journey'!W74,"B")&gt;0,"P"," "))</f>
        <v xml:space="preserve"> </v>
      </c>
    </row>
    <row r="61" spans="1:23">
      <c r="A61" s="6"/>
      <c r="B61" s="618" t="s">
        <v>142</v>
      </c>
      <c r="C61" s="619"/>
      <c r="D61" s="625"/>
      <c r="E61" s="625"/>
      <c r="F61" s="625"/>
      <c r="G61" s="625"/>
      <c r="H61" s="625"/>
      <c r="I61" s="625"/>
      <c r="J61" s="625"/>
      <c r="K61" s="625"/>
      <c r="L61" s="625"/>
      <c r="M61" s="625"/>
      <c r="N61" s="625"/>
      <c r="O61" s="625"/>
      <c r="P61" s="625"/>
      <c r="Q61" s="625"/>
      <c r="R61" s="625"/>
      <c r="S61" s="625"/>
      <c r="T61" s="625"/>
      <c r="U61" s="625"/>
      <c r="V61" s="625"/>
      <c r="W61" s="625"/>
    </row>
    <row r="62" spans="1:23">
      <c r="A62" s="62"/>
      <c r="B62" s="63">
        <v>1</v>
      </c>
      <c r="C62" s="193" t="s">
        <v>143</v>
      </c>
      <c r="D62" s="316" t="str">
        <f>IF(COUNTIF(Journey!D9:'Journey'!D76,"B")&gt;2,"C",IF(COUNTIF(Journey!D9:'Journey'!D76,"B")&gt;0,"P"," "))</f>
        <v xml:space="preserve"> </v>
      </c>
      <c r="E62" s="316" t="str">
        <f>IF(COUNTIF(Journey!E9:'Journey'!E76,"B")&gt;2,"C",IF(COUNTIF(Journey!E9:'Journey'!E76,"B")&gt;0,"P"," "))</f>
        <v xml:space="preserve"> </v>
      </c>
      <c r="F62" s="316" t="str">
        <f>IF(COUNTIF(Journey!F9:'Journey'!F76,"B")&gt;2,"C",IF(COUNTIF(Journey!F9:'Journey'!F76,"B")&gt;0,"P"," "))</f>
        <v xml:space="preserve"> </v>
      </c>
      <c r="G62" s="316" t="str">
        <f>IF(COUNTIF(Journey!G9:'Journey'!G76,"B")&gt;2,"C",IF(COUNTIF(Journey!G9:'Journey'!G76,"B")&gt;0,"P"," "))</f>
        <v xml:space="preserve"> </v>
      </c>
      <c r="H62" s="316" t="str">
        <f>IF(COUNTIF(Journey!H9:'Journey'!H76,"B")&gt;2,"C",IF(COUNTIF(Journey!H9:'Journey'!H76,"B")&gt;0,"P"," "))</f>
        <v xml:space="preserve"> </v>
      </c>
      <c r="I62" s="316" t="str">
        <f>IF(COUNTIF(Journey!I9:'Journey'!I76,"B")&gt;2,"C",IF(COUNTIF(Journey!I9:'Journey'!I76,"B")&gt;0,"P"," "))</f>
        <v xml:space="preserve"> </v>
      </c>
      <c r="J62" s="316" t="str">
        <f>IF(COUNTIF(Journey!J9:'Journey'!J76,"B")&gt;2,"C",IF(COUNTIF(Journey!J9:'Journey'!J76,"B")&gt;0,"P"," "))</f>
        <v xml:space="preserve"> </v>
      </c>
      <c r="K62" s="316" t="str">
        <f>IF(COUNTIF(Journey!K9:'Journey'!K76,"B")&gt;2,"C",IF(COUNTIF(Journey!K9:'Journey'!K76,"B")&gt;0,"P"," "))</f>
        <v xml:space="preserve"> </v>
      </c>
      <c r="L62" s="316" t="str">
        <f>IF(COUNTIF(Journey!L9:'Journey'!L76,"B")&gt;2,"C",IF(COUNTIF(Journey!L9:'Journey'!L76,"B")&gt;0,"P"," "))</f>
        <v xml:space="preserve"> </v>
      </c>
      <c r="M62" s="316" t="str">
        <f>IF(COUNTIF(Journey!M9:'Journey'!M76,"B")&gt;2,"C",IF(COUNTIF(Journey!M9:'Journey'!M76,"B")&gt;0,"P"," "))</f>
        <v xml:space="preserve"> </v>
      </c>
      <c r="N62" s="316" t="str">
        <f>IF(COUNTIF(Journey!N9:'Journey'!N76,"B")&gt;2,"C",IF(COUNTIF(Journey!N9:'Journey'!N76,"B")&gt;0,"P"," "))</f>
        <v xml:space="preserve"> </v>
      </c>
      <c r="O62" s="316" t="str">
        <f>IF(COUNTIF(Journey!O9:'Journey'!O76,"B")&gt;2,"C",IF(COUNTIF(Journey!O9:'Journey'!O76,"B")&gt;0,"P"," "))</f>
        <v xml:space="preserve"> </v>
      </c>
      <c r="P62" s="316" t="str">
        <f>IF(COUNTIF(Journey!P9:'Journey'!P76,"B")&gt;2,"C",IF(COUNTIF(Journey!P9:'Journey'!P76,"B")&gt;0,"P"," "))</f>
        <v xml:space="preserve"> </v>
      </c>
      <c r="Q62" s="316" t="str">
        <f>IF(COUNTIF(Journey!Q9:'Journey'!Q76,"B")&gt;2,"C",IF(COUNTIF(Journey!Q9:'Journey'!Q76,"B")&gt;0,"P"," "))</f>
        <v xml:space="preserve"> </v>
      </c>
      <c r="R62" s="316" t="str">
        <f>IF(COUNTIF(Journey!R9:'Journey'!R76,"B")&gt;2,"C",IF(COUNTIF(Journey!R9:'Journey'!R76,"B")&gt;0,"P"," "))</f>
        <v xml:space="preserve"> </v>
      </c>
      <c r="S62" s="316" t="str">
        <f>IF(COUNTIF(Journey!S9:'Journey'!S76,"B")&gt;2,"C",IF(COUNTIF(Journey!S9:'Journey'!S76,"B")&gt;0,"P"," "))</f>
        <v xml:space="preserve"> </v>
      </c>
      <c r="T62" s="316" t="str">
        <f>IF(COUNTIF(Journey!T9:'Journey'!T76,"B")&gt;2,"C",IF(COUNTIF(Journey!T9:'Journey'!T76,"B")&gt;0,"P"," "))</f>
        <v xml:space="preserve"> </v>
      </c>
      <c r="U62" s="316" t="str">
        <f>IF(COUNTIF(Journey!U9:'Journey'!U76,"B")&gt;2,"C",IF(COUNTIF(Journey!U9:'Journey'!U76,"B")&gt;0,"P"," "))</f>
        <v xml:space="preserve"> </v>
      </c>
      <c r="V62" s="316" t="str">
        <f>IF(COUNTIF(Journey!V9:'Journey'!V76,"B")&gt;2,"C",IF(COUNTIF(Journey!V9:'Journey'!V76,"B")&gt;0,"P"," "))</f>
        <v xml:space="preserve"> </v>
      </c>
      <c r="W62" s="316" t="str">
        <f>IF(COUNTIF(Journey!W9:'Journey'!W76,"B")&gt;2,"C",IF(COUNTIF(Journey!W9:'Journey'!W76,"B")&gt;0,"P"," "))</f>
        <v xml:space="preserve"> </v>
      </c>
    </row>
    <row r="63" spans="1:23" ht="13.5" thickBot="1">
      <c r="A63" s="64"/>
      <c r="B63" s="63">
        <v>2</v>
      </c>
      <c r="C63" s="193" t="s">
        <v>97</v>
      </c>
      <c r="D63" s="59"/>
      <c r="E63" s="15"/>
      <c r="F63" s="15"/>
      <c r="G63" s="15"/>
      <c r="H63" s="15"/>
      <c r="I63" s="15"/>
      <c r="J63" s="15"/>
      <c r="K63" s="15"/>
      <c r="L63" s="15"/>
      <c r="M63" s="15"/>
      <c r="N63" s="15"/>
      <c r="O63" s="15"/>
      <c r="P63" s="15"/>
      <c r="Q63" s="15"/>
      <c r="R63" s="15"/>
      <c r="S63" s="15"/>
      <c r="T63" s="15"/>
      <c r="U63" s="15"/>
      <c r="V63" s="15"/>
      <c r="W63" s="15"/>
    </row>
    <row r="64" spans="1:23" ht="13.5" customHeight="1" thickBot="1">
      <c r="A64" s="6"/>
      <c r="B64" s="6"/>
      <c r="C64" s="65" t="s">
        <v>23</v>
      </c>
      <c r="D64" s="66" t="str">
        <f t="shared" ref="D64:W64" si="23">IF(COUNTIF(D62:D63,"C")=2,"C",IF(COUNTIF(D62:D63,"C")&gt;0,"P"," "))</f>
        <v xml:space="preserve"> </v>
      </c>
      <c r="E64" s="66" t="str">
        <f t="shared" si="23"/>
        <v xml:space="preserve"> </v>
      </c>
      <c r="F64" s="66" t="str">
        <f t="shared" ref="F64:N64" si="24">IF(COUNTIF(F62:F63,"C")=2,"C",IF(COUNTIF(F62:F63,"C")&gt;0,"P"," "))</f>
        <v xml:space="preserve"> </v>
      </c>
      <c r="G64" s="66" t="str">
        <f t="shared" si="24"/>
        <v xml:space="preserve"> </v>
      </c>
      <c r="H64" s="66" t="str">
        <f t="shared" si="24"/>
        <v xml:space="preserve"> </v>
      </c>
      <c r="I64" s="66" t="str">
        <f t="shared" si="24"/>
        <v xml:space="preserve"> </v>
      </c>
      <c r="J64" s="66" t="str">
        <f t="shared" si="24"/>
        <v xml:space="preserve"> </v>
      </c>
      <c r="K64" s="66" t="str">
        <f t="shared" si="24"/>
        <v xml:space="preserve"> </v>
      </c>
      <c r="L64" s="66" t="str">
        <f t="shared" si="24"/>
        <v xml:space="preserve"> </v>
      </c>
      <c r="M64" s="66" t="str">
        <f t="shared" si="24"/>
        <v xml:space="preserve"> </v>
      </c>
      <c r="N64" s="66" t="str">
        <f t="shared" si="24"/>
        <v xml:space="preserve"> </v>
      </c>
      <c r="O64" s="66" t="str">
        <f t="shared" si="23"/>
        <v xml:space="preserve"> </v>
      </c>
      <c r="P64" s="66" t="str">
        <f t="shared" si="23"/>
        <v xml:space="preserve"> </v>
      </c>
      <c r="Q64" s="66" t="str">
        <f t="shared" si="23"/>
        <v xml:space="preserve"> </v>
      </c>
      <c r="R64" s="66" t="str">
        <f t="shared" si="23"/>
        <v xml:space="preserve"> </v>
      </c>
      <c r="S64" s="66" t="str">
        <f t="shared" si="23"/>
        <v xml:space="preserve"> </v>
      </c>
      <c r="T64" s="66" t="str">
        <f t="shared" si="23"/>
        <v xml:space="preserve"> </v>
      </c>
      <c r="U64" s="66" t="str">
        <f t="shared" si="23"/>
        <v xml:space="preserve"> </v>
      </c>
      <c r="V64" s="66" t="str">
        <f t="shared" si="23"/>
        <v xml:space="preserve"> </v>
      </c>
      <c r="W64" s="66" t="str">
        <f t="shared" si="23"/>
        <v xml:space="preserve"> </v>
      </c>
    </row>
    <row r="65" spans="1:23" ht="13.5" customHeight="1">
      <c r="A65" s="6"/>
      <c r="B65" s="6"/>
      <c r="C65" s="67"/>
      <c r="D65" s="341"/>
      <c r="E65" s="341"/>
      <c r="F65" s="341"/>
      <c r="G65" s="341"/>
      <c r="H65" s="341"/>
      <c r="I65" s="341"/>
      <c r="J65" s="341"/>
      <c r="K65" s="341"/>
      <c r="L65" s="341"/>
      <c r="M65" s="341"/>
      <c r="N65" s="341"/>
      <c r="O65" s="341"/>
      <c r="P65" s="341"/>
      <c r="Q65" s="341"/>
      <c r="R65" s="341"/>
      <c r="S65" s="341"/>
      <c r="T65" s="341"/>
      <c r="U65" s="341"/>
      <c r="V65" s="341"/>
      <c r="W65" s="341"/>
    </row>
    <row r="66" spans="1:23">
      <c r="B66" s="1" t="s">
        <v>583</v>
      </c>
      <c r="C66" s="181"/>
      <c r="D66" s="530" t="s">
        <v>86</v>
      </c>
      <c r="E66" s="310"/>
      <c r="F66" s="310"/>
      <c r="G66" s="310"/>
      <c r="H66" s="310"/>
      <c r="I66" s="310"/>
      <c r="J66" s="310"/>
      <c r="K66" s="310"/>
      <c r="L66" s="310"/>
      <c r="M66" s="310"/>
      <c r="N66" s="310"/>
      <c r="O66" s="310"/>
      <c r="P66" s="310"/>
      <c r="Q66" s="310"/>
      <c r="R66" s="310"/>
      <c r="S66" s="310"/>
      <c r="T66" s="310"/>
      <c r="U66" s="310"/>
      <c r="V66" s="310"/>
      <c r="W66" s="310"/>
    </row>
    <row r="67" spans="1:23">
      <c r="B67">
        <v>1</v>
      </c>
      <c r="C67" s="311" t="s">
        <v>669</v>
      </c>
      <c r="D67" s="304" t="str">
        <f t="shared" ref="D67:W67" si="25">IF(COUNTIF(D68:D70,"C")&gt;=1,"A",IF(COUNTIF(D68:D70,"C")&gt;0,"P"," "))</f>
        <v xml:space="preserve"> </v>
      </c>
      <c r="E67" s="304" t="str">
        <f t="shared" si="25"/>
        <v xml:space="preserve"> </v>
      </c>
      <c r="F67" s="304" t="str">
        <f t="shared" ref="F67:N67" si="26">IF(COUNTIF(F68:F70,"C")&gt;=1,"A",IF(COUNTIF(F68:F70,"C")&gt;0,"P"," "))</f>
        <v xml:space="preserve"> </v>
      </c>
      <c r="G67" s="304" t="str">
        <f t="shared" si="26"/>
        <v xml:space="preserve"> </v>
      </c>
      <c r="H67" s="304" t="str">
        <f t="shared" si="26"/>
        <v xml:space="preserve"> </v>
      </c>
      <c r="I67" s="304" t="str">
        <f t="shared" si="26"/>
        <v xml:space="preserve"> </v>
      </c>
      <c r="J67" s="304" t="str">
        <f t="shared" si="26"/>
        <v xml:space="preserve"> </v>
      </c>
      <c r="K67" s="304" t="str">
        <f t="shared" si="26"/>
        <v xml:space="preserve"> </v>
      </c>
      <c r="L67" s="304" t="str">
        <f t="shared" si="26"/>
        <v xml:space="preserve"> </v>
      </c>
      <c r="M67" s="304" t="str">
        <f t="shared" si="26"/>
        <v xml:space="preserve"> </v>
      </c>
      <c r="N67" s="304" t="str">
        <f t="shared" si="26"/>
        <v xml:space="preserve"> </v>
      </c>
      <c r="O67" s="304" t="str">
        <f t="shared" si="25"/>
        <v xml:space="preserve"> </v>
      </c>
      <c r="P67" s="304" t="str">
        <f t="shared" si="25"/>
        <v xml:space="preserve"> </v>
      </c>
      <c r="Q67" s="304" t="str">
        <f t="shared" si="25"/>
        <v xml:space="preserve"> </v>
      </c>
      <c r="R67" s="304" t="str">
        <f t="shared" si="25"/>
        <v xml:space="preserve"> </v>
      </c>
      <c r="S67" s="304" t="str">
        <f t="shared" si="25"/>
        <v xml:space="preserve"> </v>
      </c>
      <c r="T67" s="304" t="str">
        <f t="shared" si="25"/>
        <v xml:space="preserve"> </v>
      </c>
      <c r="U67" s="304" t="str">
        <f t="shared" si="25"/>
        <v xml:space="preserve"> </v>
      </c>
      <c r="V67" s="304" t="str">
        <f t="shared" si="25"/>
        <v xml:space="preserve"> </v>
      </c>
      <c r="W67" s="304" t="str">
        <f t="shared" si="25"/>
        <v xml:space="preserve"> </v>
      </c>
    </row>
    <row r="68" spans="1:23">
      <c r="B68" s="107"/>
      <c r="C68" s="118" t="s">
        <v>670</v>
      </c>
      <c r="D68" s="119"/>
      <c r="E68" s="119"/>
      <c r="F68" s="119"/>
      <c r="G68" s="119"/>
      <c r="H68" s="119"/>
      <c r="I68" s="119"/>
      <c r="J68" s="119"/>
      <c r="K68" s="119"/>
      <c r="L68" s="119"/>
      <c r="M68" s="119"/>
      <c r="N68" s="119"/>
      <c r="O68" s="119"/>
      <c r="P68" s="119"/>
      <c r="Q68" s="119"/>
      <c r="R68" s="119"/>
      <c r="S68" s="119"/>
      <c r="T68" s="119"/>
      <c r="U68" s="119"/>
      <c r="V68" s="119"/>
      <c r="W68" s="119"/>
    </row>
    <row r="69" spans="1:23">
      <c r="B69" s="107"/>
      <c r="C69" s="118" t="s">
        <v>671</v>
      </c>
      <c r="D69" s="119"/>
      <c r="E69" s="119"/>
      <c r="F69" s="119"/>
      <c r="G69" s="119"/>
      <c r="H69" s="119"/>
      <c r="I69" s="119"/>
      <c r="J69" s="119"/>
      <c r="K69" s="119"/>
      <c r="L69" s="119"/>
      <c r="M69" s="119"/>
      <c r="N69" s="119"/>
      <c r="O69" s="119"/>
      <c r="P69" s="119"/>
      <c r="Q69" s="119"/>
      <c r="R69" s="119"/>
      <c r="S69" s="119"/>
      <c r="T69" s="119"/>
      <c r="U69" s="119"/>
      <c r="V69" s="119"/>
      <c r="W69" s="119"/>
    </row>
    <row r="70" spans="1:23">
      <c r="B70" s="107"/>
      <c r="C70" s="118" t="s">
        <v>672</v>
      </c>
      <c r="D70" s="119"/>
      <c r="E70" s="119"/>
      <c r="F70" s="119"/>
      <c r="G70" s="119"/>
      <c r="H70" s="119"/>
      <c r="I70" s="119"/>
      <c r="J70" s="119"/>
      <c r="K70" s="119"/>
      <c r="L70" s="119"/>
      <c r="M70" s="119"/>
      <c r="N70" s="119"/>
      <c r="O70" s="119"/>
      <c r="P70" s="119"/>
      <c r="Q70" s="119"/>
      <c r="R70" s="119"/>
      <c r="S70" s="119"/>
      <c r="T70" s="119"/>
      <c r="U70" s="119"/>
      <c r="V70" s="119"/>
      <c r="W70" s="119"/>
    </row>
    <row r="71" spans="1:23">
      <c r="B71">
        <v>2</v>
      </c>
      <c r="C71" s="305" t="s">
        <v>673</v>
      </c>
      <c r="D71" s="306" t="str">
        <f t="shared" ref="D71:W71" si="27">IF(COUNTIF(D72:D74,"C")&gt;=1,"A",IF(COUNTIF(D72:D74,"C")&gt;0,"P"," "))</f>
        <v xml:space="preserve"> </v>
      </c>
      <c r="E71" s="306" t="str">
        <f t="shared" si="27"/>
        <v xml:space="preserve"> </v>
      </c>
      <c r="F71" s="306" t="str">
        <f t="shared" ref="F71:N71" si="28">IF(COUNTIF(F72:F74,"C")&gt;=1,"A",IF(COUNTIF(F72:F74,"C")&gt;0,"P"," "))</f>
        <v xml:space="preserve"> </v>
      </c>
      <c r="G71" s="306" t="str">
        <f t="shared" si="28"/>
        <v xml:space="preserve"> </v>
      </c>
      <c r="H71" s="306" t="str">
        <f t="shared" si="28"/>
        <v xml:space="preserve"> </v>
      </c>
      <c r="I71" s="306" t="str">
        <f t="shared" si="28"/>
        <v xml:space="preserve"> </v>
      </c>
      <c r="J71" s="306" t="str">
        <f t="shared" si="28"/>
        <v xml:space="preserve"> </v>
      </c>
      <c r="K71" s="306" t="str">
        <f t="shared" si="28"/>
        <v xml:space="preserve"> </v>
      </c>
      <c r="L71" s="306" t="str">
        <f t="shared" si="28"/>
        <v xml:space="preserve"> </v>
      </c>
      <c r="M71" s="306" t="str">
        <f t="shared" si="28"/>
        <v xml:space="preserve"> </v>
      </c>
      <c r="N71" s="306" t="str">
        <f t="shared" si="28"/>
        <v xml:space="preserve"> </v>
      </c>
      <c r="O71" s="306" t="str">
        <f t="shared" si="27"/>
        <v xml:space="preserve"> </v>
      </c>
      <c r="P71" s="306" t="str">
        <f t="shared" si="27"/>
        <v xml:space="preserve"> </v>
      </c>
      <c r="Q71" s="306" t="str">
        <f t="shared" si="27"/>
        <v xml:space="preserve"> </v>
      </c>
      <c r="R71" s="306" t="str">
        <f t="shared" si="27"/>
        <v xml:space="preserve"> </v>
      </c>
      <c r="S71" s="306" t="str">
        <f t="shared" si="27"/>
        <v xml:space="preserve"> </v>
      </c>
      <c r="T71" s="306" t="str">
        <f t="shared" si="27"/>
        <v xml:space="preserve"> </v>
      </c>
      <c r="U71" s="306" t="str">
        <f t="shared" si="27"/>
        <v xml:space="preserve"> </v>
      </c>
      <c r="V71" s="306" t="str">
        <f t="shared" si="27"/>
        <v xml:space="preserve"> </v>
      </c>
      <c r="W71" s="306" t="str">
        <f t="shared" si="27"/>
        <v xml:space="preserve"> </v>
      </c>
    </row>
    <row r="72" spans="1:23">
      <c r="B72" s="107"/>
      <c r="C72" s="118" t="s">
        <v>674</v>
      </c>
      <c r="D72" s="119"/>
      <c r="E72" s="119"/>
      <c r="F72" s="119"/>
      <c r="G72" s="119"/>
      <c r="H72" s="119"/>
      <c r="I72" s="119"/>
      <c r="J72" s="119"/>
      <c r="K72" s="119"/>
      <c r="L72" s="119"/>
      <c r="M72" s="119"/>
      <c r="N72" s="119"/>
      <c r="O72" s="119"/>
      <c r="P72" s="119"/>
      <c r="Q72" s="119"/>
      <c r="R72" s="119"/>
      <c r="S72" s="119"/>
      <c r="T72" s="119"/>
      <c r="U72" s="119"/>
      <c r="V72" s="119"/>
      <c r="W72" s="119"/>
    </row>
    <row r="73" spans="1:23">
      <c r="B73" s="107"/>
      <c r="C73" s="118" t="s">
        <v>675</v>
      </c>
      <c r="D73" s="119"/>
      <c r="E73" s="119"/>
      <c r="F73" s="119"/>
      <c r="G73" s="119"/>
      <c r="H73" s="119"/>
      <c r="I73" s="119"/>
      <c r="J73" s="119"/>
      <c r="K73" s="119"/>
      <c r="L73" s="119"/>
      <c r="M73" s="119"/>
      <c r="N73" s="119"/>
      <c r="O73" s="119"/>
      <c r="P73" s="119"/>
      <c r="Q73" s="119"/>
      <c r="R73" s="119"/>
      <c r="S73" s="119"/>
      <c r="T73" s="119"/>
      <c r="U73" s="119"/>
      <c r="V73" s="119"/>
      <c r="W73" s="119"/>
    </row>
    <row r="74" spans="1:23">
      <c r="B74" s="107"/>
      <c r="C74" s="118" t="s">
        <v>676</v>
      </c>
      <c r="D74" s="119"/>
      <c r="E74" s="119"/>
      <c r="F74" s="119"/>
      <c r="G74" s="119"/>
      <c r="H74" s="119"/>
      <c r="I74" s="119"/>
      <c r="J74" s="119"/>
      <c r="K74" s="119"/>
      <c r="L74" s="119"/>
      <c r="M74" s="119"/>
      <c r="N74" s="119"/>
      <c r="O74" s="119"/>
      <c r="P74" s="119"/>
      <c r="Q74" s="119"/>
      <c r="R74" s="119"/>
      <c r="S74" s="119"/>
      <c r="T74" s="119"/>
      <c r="U74" s="119"/>
      <c r="V74" s="119"/>
      <c r="W74" s="119"/>
    </row>
    <row r="75" spans="1:23">
      <c r="B75">
        <v>3</v>
      </c>
      <c r="C75" s="305" t="s">
        <v>677</v>
      </c>
      <c r="D75" s="306" t="str">
        <f t="shared" ref="D75:W75" si="29">IF(COUNTIF(D76:D78,"C")&gt;=1,"A",IF(COUNTIF(D76:D78,"C")&gt;0,"P"," "))</f>
        <v xml:space="preserve"> </v>
      </c>
      <c r="E75" s="306" t="str">
        <f t="shared" si="29"/>
        <v xml:space="preserve"> </v>
      </c>
      <c r="F75" s="306" t="str">
        <f t="shared" ref="F75:N75" si="30">IF(COUNTIF(F76:F78,"C")&gt;=1,"A",IF(COUNTIF(F76:F78,"C")&gt;0,"P"," "))</f>
        <v xml:space="preserve"> </v>
      </c>
      <c r="G75" s="306" t="str">
        <f t="shared" si="30"/>
        <v xml:space="preserve"> </v>
      </c>
      <c r="H75" s="306" t="str">
        <f t="shared" si="30"/>
        <v xml:space="preserve"> </v>
      </c>
      <c r="I75" s="306" t="str">
        <f t="shared" si="30"/>
        <v xml:space="preserve"> </v>
      </c>
      <c r="J75" s="306" t="str">
        <f t="shared" si="30"/>
        <v xml:space="preserve"> </v>
      </c>
      <c r="K75" s="306" t="str">
        <f t="shared" si="30"/>
        <v xml:space="preserve"> </v>
      </c>
      <c r="L75" s="306" t="str">
        <f t="shared" si="30"/>
        <v xml:space="preserve"> </v>
      </c>
      <c r="M75" s="306" t="str">
        <f t="shared" si="30"/>
        <v xml:space="preserve"> </v>
      </c>
      <c r="N75" s="306" t="str">
        <f t="shared" si="30"/>
        <v xml:space="preserve"> </v>
      </c>
      <c r="O75" s="306" t="str">
        <f t="shared" si="29"/>
        <v xml:space="preserve"> </v>
      </c>
      <c r="P75" s="306" t="str">
        <f t="shared" si="29"/>
        <v xml:space="preserve"> </v>
      </c>
      <c r="Q75" s="306" t="str">
        <f t="shared" si="29"/>
        <v xml:space="preserve"> </v>
      </c>
      <c r="R75" s="306" t="str">
        <f t="shared" si="29"/>
        <v xml:space="preserve"> </v>
      </c>
      <c r="S75" s="306" t="str">
        <f t="shared" si="29"/>
        <v xml:space="preserve"> </v>
      </c>
      <c r="T75" s="306" t="str">
        <f t="shared" si="29"/>
        <v xml:space="preserve"> </v>
      </c>
      <c r="U75" s="306" t="str">
        <f t="shared" si="29"/>
        <v xml:space="preserve"> </v>
      </c>
      <c r="V75" s="306" t="str">
        <f t="shared" si="29"/>
        <v xml:space="preserve"> </v>
      </c>
      <c r="W75" s="306" t="str">
        <f t="shared" si="29"/>
        <v xml:space="preserve"> </v>
      </c>
    </row>
    <row r="76" spans="1:23">
      <c r="B76" s="107"/>
      <c r="C76" s="118" t="s">
        <v>678</v>
      </c>
      <c r="D76" s="119"/>
      <c r="E76" s="119"/>
      <c r="F76" s="119"/>
      <c r="G76" s="119"/>
      <c r="H76" s="119"/>
      <c r="I76" s="119"/>
      <c r="J76" s="119"/>
      <c r="K76" s="119"/>
      <c r="L76" s="119"/>
      <c r="M76" s="119"/>
      <c r="N76" s="119"/>
      <c r="O76" s="119"/>
      <c r="P76" s="119"/>
      <c r="Q76" s="119"/>
      <c r="R76" s="119"/>
      <c r="S76" s="119"/>
      <c r="T76" s="119"/>
      <c r="U76" s="119"/>
      <c r="V76" s="119"/>
      <c r="W76" s="119"/>
    </row>
    <row r="77" spans="1:23">
      <c r="B77" s="107"/>
      <c r="C77" s="118" t="s">
        <v>679</v>
      </c>
      <c r="D77" s="119"/>
      <c r="E77" s="119"/>
      <c r="F77" s="119"/>
      <c r="G77" s="119"/>
      <c r="H77" s="119"/>
      <c r="I77" s="119"/>
      <c r="J77" s="119"/>
      <c r="K77" s="119"/>
      <c r="L77" s="119"/>
      <c r="M77" s="119"/>
      <c r="N77" s="119"/>
      <c r="O77" s="119"/>
      <c r="P77" s="119"/>
      <c r="Q77" s="119"/>
      <c r="R77" s="119"/>
      <c r="S77" s="119"/>
      <c r="T77" s="119"/>
      <c r="U77" s="119"/>
      <c r="V77" s="119"/>
      <c r="W77" s="119"/>
    </row>
    <row r="78" spans="1:23">
      <c r="B78" s="107"/>
      <c r="C78" s="118" t="s">
        <v>680</v>
      </c>
      <c r="D78" s="119"/>
      <c r="E78" s="119"/>
      <c r="F78" s="119"/>
      <c r="G78" s="119"/>
      <c r="H78" s="119"/>
      <c r="I78" s="119"/>
      <c r="J78" s="119"/>
      <c r="K78" s="119"/>
      <c r="L78" s="119"/>
      <c r="M78" s="119"/>
      <c r="N78" s="119"/>
      <c r="O78" s="119"/>
      <c r="P78" s="119"/>
      <c r="Q78" s="119"/>
      <c r="R78" s="119"/>
      <c r="S78" s="119"/>
      <c r="T78" s="119"/>
      <c r="U78" s="119"/>
      <c r="V78" s="119"/>
      <c r="W78" s="119"/>
    </row>
    <row r="79" spans="1:23">
      <c r="B79" s="107">
        <v>4</v>
      </c>
      <c r="C79" s="118" t="s">
        <v>666</v>
      </c>
      <c r="D79" s="119"/>
      <c r="E79" s="119"/>
      <c r="F79" s="119"/>
      <c r="G79" s="119"/>
      <c r="H79" s="119"/>
      <c r="I79" s="119"/>
      <c r="J79" s="119"/>
      <c r="K79" s="119"/>
      <c r="L79" s="119"/>
      <c r="M79" s="119"/>
      <c r="N79" s="119"/>
      <c r="O79" s="119"/>
      <c r="P79" s="119"/>
      <c r="Q79" s="119"/>
      <c r="R79" s="119"/>
      <c r="S79" s="119"/>
      <c r="T79" s="119"/>
      <c r="U79" s="119"/>
      <c r="V79" s="119"/>
      <c r="W79" s="119"/>
    </row>
    <row r="80" spans="1:23" hidden="1">
      <c r="C80" s="305"/>
      <c r="D80" s="307" t="str">
        <f>IF(COUNTIF(D79,"C")&gt;0,"A",IF(COUNTIF(D79,"C")&gt;0,"P"," "))</f>
        <v xml:space="preserve"> </v>
      </c>
      <c r="E80" s="307" t="str">
        <f t="shared" ref="E80" si="31">IF(COUNTIF(E79,"C")&gt;0,"A",IF(COUNTIF(E79,"C")&gt;0,"P"," "))</f>
        <v xml:space="preserve"> </v>
      </c>
      <c r="F80" s="307" t="str">
        <f t="shared" ref="F80:N80" si="32">IF(COUNTIF(F79,"C")&gt;0,"A",IF(COUNTIF(F79,"C")&gt;0,"P"," "))</f>
        <v xml:space="preserve"> </v>
      </c>
      <c r="G80" s="307" t="str">
        <f t="shared" si="32"/>
        <v xml:space="preserve"> </v>
      </c>
      <c r="H80" s="307" t="str">
        <f t="shared" si="32"/>
        <v xml:space="preserve"> </v>
      </c>
      <c r="I80" s="307" t="str">
        <f t="shared" si="32"/>
        <v xml:space="preserve"> </v>
      </c>
      <c r="J80" s="307" t="str">
        <f t="shared" si="32"/>
        <v xml:space="preserve"> </v>
      </c>
      <c r="K80" s="307" t="str">
        <f t="shared" si="32"/>
        <v xml:space="preserve"> </v>
      </c>
      <c r="L80" s="307" t="str">
        <f t="shared" si="32"/>
        <v xml:space="preserve"> </v>
      </c>
      <c r="M80" s="307" t="str">
        <f t="shared" si="32"/>
        <v xml:space="preserve"> </v>
      </c>
      <c r="N80" s="307" t="str">
        <f t="shared" si="32"/>
        <v xml:space="preserve"> </v>
      </c>
      <c r="O80" s="307" t="str">
        <f t="shared" ref="O80:W82" si="33">IF(COUNTIF(O79,"C")&gt;0,"A",IF(COUNTIF(O79,"C")&gt;0,"P"," "))</f>
        <v xml:space="preserve"> </v>
      </c>
      <c r="P80" s="307" t="str">
        <f t="shared" si="33"/>
        <v xml:space="preserve"> </v>
      </c>
      <c r="Q80" s="307" t="str">
        <f t="shared" si="33"/>
        <v xml:space="preserve"> </v>
      </c>
      <c r="R80" s="307" t="str">
        <f t="shared" si="33"/>
        <v xml:space="preserve"> </v>
      </c>
      <c r="S80" s="307" t="str">
        <f t="shared" si="33"/>
        <v xml:space="preserve"> </v>
      </c>
      <c r="T80" s="307" t="str">
        <f t="shared" si="33"/>
        <v xml:space="preserve"> </v>
      </c>
      <c r="U80" s="307" t="str">
        <f t="shared" si="33"/>
        <v xml:space="preserve"> </v>
      </c>
      <c r="V80" s="307" t="str">
        <f t="shared" si="33"/>
        <v xml:space="preserve"> </v>
      </c>
      <c r="W80" s="307" t="str">
        <f t="shared" si="33"/>
        <v xml:space="preserve"> </v>
      </c>
    </row>
    <row r="81" spans="2:23" ht="13.5" thickBot="1">
      <c r="B81" s="107">
        <v>5</v>
      </c>
      <c r="C81" s="118" t="s">
        <v>667</v>
      </c>
      <c r="D81" s="119"/>
      <c r="E81" s="119"/>
      <c r="F81" s="119"/>
      <c r="G81" s="119"/>
      <c r="H81" s="119"/>
      <c r="I81" s="119"/>
      <c r="J81" s="119"/>
      <c r="K81" s="119"/>
      <c r="L81" s="119"/>
      <c r="M81" s="119"/>
      <c r="N81" s="119"/>
      <c r="O81" s="119"/>
      <c r="P81" s="119"/>
      <c r="Q81" s="119"/>
      <c r="R81" s="119"/>
      <c r="S81" s="119"/>
      <c r="T81" s="119"/>
      <c r="U81" s="119"/>
      <c r="V81" s="119"/>
      <c r="W81" s="119"/>
    </row>
    <row r="82" spans="2:23" ht="13.5" hidden="1" thickBot="1">
      <c r="D82" s="307" t="str">
        <f>IF(COUNTIF(D81,"C")&gt;0,"A",IF(COUNTIF(D81,"C")&gt;0,"P"," "))</f>
        <v xml:space="preserve"> </v>
      </c>
      <c r="E82" s="307" t="str">
        <f t="shared" ref="E82" si="34">IF(COUNTIF(E81,"C")&gt;0,"A",IF(COUNTIF(E81,"C")&gt;0,"P"," "))</f>
        <v xml:space="preserve"> </v>
      </c>
      <c r="F82" s="307" t="str">
        <f t="shared" ref="F82:N82" si="35">IF(COUNTIF(F81,"C")&gt;0,"A",IF(COUNTIF(F81,"C")&gt;0,"P"," "))</f>
        <v xml:space="preserve"> </v>
      </c>
      <c r="G82" s="307" t="str">
        <f t="shared" si="35"/>
        <v xml:space="preserve"> </v>
      </c>
      <c r="H82" s="307" t="str">
        <f t="shared" si="35"/>
        <v xml:space="preserve"> </v>
      </c>
      <c r="I82" s="307" t="str">
        <f t="shared" si="35"/>
        <v xml:space="preserve"> </v>
      </c>
      <c r="J82" s="307" t="str">
        <f t="shared" si="35"/>
        <v xml:space="preserve"> </v>
      </c>
      <c r="K82" s="307" t="str">
        <f t="shared" si="35"/>
        <v xml:space="preserve"> </v>
      </c>
      <c r="L82" s="307" t="str">
        <f t="shared" si="35"/>
        <v xml:space="preserve"> </v>
      </c>
      <c r="M82" s="307" t="str">
        <f t="shared" si="35"/>
        <v xml:space="preserve"> </v>
      </c>
      <c r="N82" s="307" t="str">
        <f t="shared" si="35"/>
        <v xml:space="preserve"> </v>
      </c>
      <c r="O82" s="307" t="str">
        <f t="shared" si="33"/>
        <v xml:space="preserve"> </v>
      </c>
      <c r="P82" s="307" t="str">
        <f t="shared" si="33"/>
        <v xml:space="preserve"> </v>
      </c>
      <c r="Q82" s="307" t="str">
        <f t="shared" si="33"/>
        <v xml:space="preserve"> </v>
      </c>
      <c r="R82" s="307" t="str">
        <f t="shared" si="33"/>
        <v xml:space="preserve"> </v>
      </c>
      <c r="S82" s="307" t="str">
        <f t="shared" si="33"/>
        <v xml:space="preserve"> </v>
      </c>
      <c r="T82" s="307" t="str">
        <f t="shared" si="33"/>
        <v xml:space="preserve"> </v>
      </c>
      <c r="U82" s="307" t="str">
        <f t="shared" si="33"/>
        <v xml:space="preserve"> </v>
      </c>
      <c r="V82" s="307" t="str">
        <f t="shared" si="33"/>
        <v xml:space="preserve"> </v>
      </c>
      <c r="W82" s="307" t="str">
        <f t="shared" si="33"/>
        <v xml:space="preserve"> </v>
      </c>
    </row>
    <row r="83" spans="2:23" ht="13.5" thickBot="1">
      <c r="C83" s="312" t="s">
        <v>23</v>
      </c>
      <c r="D83" s="128" t="str">
        <f>IF(COUNTIF(D67:D82,"A")&gt;4,"C",IF(COUNTIF(D67:D82,"P")&gt;0,"P",IF(COUNTIF(D67:D82,"A")&gt;0,"P"," ")))</f>
        <v xml:space="preserve"> </v>
      </c>
      <c r="E83" s="128" t="str">
        <f t="shared" ref="E83" si="36">IF(COUNTIF(E67:E82,"A")&gt;4,"C",IF(COUNTIF(E67:E82,"P")&gt;0,"P",IF(COUNTIF(E67:E82,"A")&gt;0,"P"," ")))</f>
        <v xml:space="preserve"> </v>
      </c>
      <c r="F83" s="128" t="str">
        <f t="shared" ref="F83:N83" si="37">IF(COUNTIF(F67:F82,"A")&gt;4,"C",IF(COUNTIF(F67:F82,"P")&gt;0,"P",IF(COUNTIF(F67:F82,"A")&gt;0,"P"," ")))</f>
        <v xml:space="preserve"> </v>
      </c>
      <c r="G83" s="128" t="str">
        <f t="shared" si="37"/>
        <v xml:space="preserve"> </v>
      </c>
      <c r="H83" s="128" t="str">
        <f t="shared" si="37"/>
        <v xml:space="preserve"> </v>
      </c>
      <c r="I83" s="128" t="str">
        <f t="shared" si="37"/>
        <v xml:space="preserve"> </v>
      </c>
      <c r="J83" s="128" t="str">
        <f t="shared" si="37"/>
        <v xml:space="preserve"> </v>
      </c>
      <c r="K83" s="128" t="str">
        <f t="shared" si="37"/>
        <v xml:space="preserve"> </v>
      </c>
      <c r="L83" s="128" t="str">
        <f t="shared" si="37"/>
        <v xml:space="preserve"> </v>
      </c>
      <c r="M83" s="128" t="str">
        <f t="shared" si="37"/>
        <v xml:space="preserve"> </v>
      </c>
      <c r="N83" s="128" t="str">
        <f t="shared" si="37"/>
        <v xml:space="preserve"> </v>
      </c>
      <c r="O83" s="128" t="str">
        <f t="shared" ref="O83:W83" si="38">IF(COUNTIF(O67:O82,"A")&gt;4,"C",IF(COUNTIF(O67:O82,"P")&gt;0,"P",IF(COUNTIF(O67:O82,"A")&gt;0,"P"," ")))</f>
        <v xml:space="preserve"> </v>
      </c>
      <c r="P83" s="128" t="str">
        <f t="shared" si="38"/>
        <v xml:space="preserve"> </v>
      </c>
      <c r="Q83" s="128" t="str">
        <f t="shared" si="38"/>
        <v xml:space="preserve"> </v>
      </c>
      <c r="R83" s="128" t="str">
        <f t="shared" si="38"/>
        <v xml:space="preserve"> </v>
      </c>
      <c r="S83" s="128" t="str">
        <f t="shared" si="38"/>
        <v xml:space="preserve"> </v>
      </c>
      <c r="T83" s="128" t="str">
        <f t="shared" si="38"/>
        <v xml:space="preserve"> </v>
      </c>
      <c r="U83" s="128" t="str">
        <f t="shared" si="38"/>
        <v xml:space="preserve"> </v>
      </c>
      <c r="V83" s="128" t="str">
        <f t="shared" si="38"/>
        <v xml:space="preserve"> </v>
      </c>
      <c r="W83" s="128" t="str">
        <f t="shared" si="38"/>
        <v xml:space="preserve"> </v>
      </c>
    </row>
    <row r="84" spans="2:23">
      <c r="B84" s="1" t="s">
        <v>584</v>
      </c>
      <c r="C84" s="181"/>
      <c r="D84" s="530"/>
      <c r="E84" s="310"/>
      <c r="F84" s="310"/>
      <c r="G84" s="310"/>
      <c r="H84" s="310"/>
      <c r="I84" s="310"/>
      <c r="J84" s="310"/>
      <c r="K84" s="310"/>
      <c r="L84" s="310"/>
      <c r="M84" s="310"/>
      <c r="N84" s="310"/>
      <c r="O84" s="310"/>
      <c r="P84" s="310"/>
      <c r="Q84" s="310"/>
      <c r="R84" s="310"/>
      <c r="S84" s="310"/>
      <c r="T84" s="310"/>
      <c r="U84" s="310"/>
      <c r="V84" s="310"/>
      <c r="W84" s="310"/>
    </row>
    <row r="85" spans="2:23">
      <c r="B85">
        <v>1</v>
      </c>
      <c r="C85" s="311" t="s">
        <v>669</v>
      </c>
      <c r="D85" s="304" t="str">
        <f t="shared" ref="D85:W85" si="39">IF(COUNTIF(D86:D88,"C")&gt;=1,"A",IF(COUNTIF(D86:D88,"C")&gt;0,"P"," "))</f>
        <v xml:space="preserve"> </v>
      </c>
      <c r="E85" s="304" t="str">
        <f t="shared" si="39"/>
        <v xml:space="preserve"> </v>
      </c>
      <c r="F85" s="304" t="str">
        <f t="shared" ref="F85:N85" si="40">IF(COUNTIF(F86:F88,"C")&gt;=1,"A",IF(COUNTIF(F86:F88,"C")&gt;0,"P"," "))</f>
        <v xml:space="preserve"> </v>
      </c>
      <c r="G85" s="304" t="str">
        <f t="shared" si="40"/>
        <v xml:space="preserve"> </v>
      </c>
      <c r="H85" s="304" t="str">
        <f t="shared" si="40"/>
        <v xml:space="preserve"> </v>
      </c>
      <c r="I85" s="304" t="str">
        <f t="shared" si="40"/>
        <v xml:space="preserve"> </v>
      </c>
      <c r="J85" s="304" t="str">
        <f t="shared" si="40"/>
        <v xml:space="preserve"> </v>
      </c>
      <c r="K85" s="304" t="str">
        <f t="shared" si="40"/>
        <v xml:space="preserve"> </v>
      </c>
      <c r="L85" s="304" t="str">
        <f t="shared" si="40"/>
        <v xml:space="preserve"> </v>
      </c>
      <c r="M85" s="304" t="str">
        <f t="shared" si="40"/>
        <v xml:space="preserve"> </v>
      </c>
      <c r="N85" s="304" t="str">
        <f t="shared" si="40"/>
        <v xml:space="preserve"> </v>
      </c>
      <c r="O85" s="304" t="str">
        <f t="shared" si="39"/>
        <v xml:space="preserve"> </v>
      </c>
      <c r="P85" s="304" t="str">
        <f t="shared" si="39"/>
        <v xml:space="preserve"> </v>
      </c>
      <c r="Q85" s="304" t="str">
        <f t="shared" si="39"/>
        <v xml:space="preserve"> </v>
      </c>
      <c r="R85" s="304" t="str">
        <f t="shared" si="39"/>
        <v xml:space="preserve"> </v>
      </c>
      <c r="S85" s="304" t="str">
        <f t="shared" si="39"/>
        <v xml:space="preserve"> </v>
      </c>
      <c r="T85" s="304" t="str">
        <f t="shared" si="39"/>
        <v xml:space="preserve"> </v>
      </c>
      <c r="U85" s="304" t="str">
        <f t="shared" si="39"/>
        <v xml:space="preserve"> </v>
      </c>
      <c r="V85" s="304" t="str">
        <f t="shared" si="39"/>
        <v xml:space="preserve"> </v>
      </c>
      <c r="W85" s="304" t="str">
        <f t="shared" si="39"/>
        <v xml:space="preserve"> </v>
      </c>
    </row>
    <row r="86" spans="2:23">
      <c r="B86" s="107"/>
      <c r="C86" s="118" t="s">
        <v>670</v>
      </c>
      <c r="D86" s="119"/>
      <c r="E86" s="119"/>
      <c r="F86" s="119"/>
      <c r="G86" s="119"/>
      <c r="H86" s="119"/>
      <c r="I86" s="119"/>
      <c r="J86" s="119"/>
      <c r="K86" s="119"/>
      <c r="L86" s="119"/>
      <c r="M86" s="119"/>
      <c r="N86" s="119"/>
      <c r="O86" s="119"/>
      <c r="P86" s="119"/>
      <c r="Q86" s="119"/>
      <c r="R86" s="119"/>
      <c r="S86" s="119"/>
      <c r="T86" s="119"/>
      <c r="U86" s="119"/>
      <c r="V86" s="119"/>
      <c r="W86" s="119"/>
    </row>
    <row r="87" spans="2:23">
      <c r="B87" s="107"/>
      <c r="C87" s="118" t="s">
        <v>671</v>
      </c>
      <c r="D87" s="119"/>
      <c r="E87" s="119"/>
      <c r="F87" s="119"/>
      <c r="G87" s="119"/>
      <c r="H87" s="119"/>
      <c r="I87" s="119"/>
      <c r="J87" s="119"/>
      <c r="K87" s="119"/>
      <c r="L87" s="119"/>
      <c r="M87" s="119"/>
      <c r="N87" s="119"/>
      <c r="O87" s="119"/>
      <c r="P87" s="119"/>
      <c r="Q87" s="119"/>
      <c r="R87" s="119"/>
      <c r="S87" s="119"/>
      <c r="T87" s="119"/>
      <c r="U87" s="119"/>
      <c r="V87" s="119"/>
      <c r="W87" s="119"/>
    </row>
    <row r="88" spans="2:23">
      <c r="B88" s="107"/>
      <c r="C88" s="118" t="s">
        <v>672</v>
      </c>
      <c r="D88" s="119"/>
      <c r="E88" s="119"/>
      <c r="F88" s="119"/>
      <c r="G88" s="119"/>
      <c r="H88" s="119"/>
      <c r="I88" s="119"/>
      <c r="J88" s="119"/>
      <c r="K88" s="119"/>
      <c r="L88" s="119"/>
      <c r="M88" s="119"/>
      <c r="N88" s="119"/>
      <c r="O88" s="119"/>
      <c r="P88" s="119"/>
      <c r="Q88" s="119"/>
      <c r="R88" s="119"/>
      <c r="S88" s="119"/>
      <c r="T88" s="119"/>
      <c r="U88" s="119"/>
      <c r="V88" s="119"/>
      <c r="W88" s="119"/>
    </row>
    <row r="89" spans="2:23">
      <c r="B89">
        <v>2</v>
      </c>
      <c r="C89" s="305" t="s">
        <v>673</v>
      </c>
      <c r="D89" s="306" t="str">
        <f t="shared" ref="D89:W89" si="41">IF(COUNTIF(D90:D92,"C")&gt;=1,"A",IF(COUNTIF(D90:D92,"C")&gt;0,"P"," "))</f>
        <v xml:space="preserve"> </v>
      </c>
      <c r="E89" s="306" t="str">
        <f t="shared" si="41"/>
        <v xml:space="preserve"> </v>
      </c>
      <c r="F89" s="306" t="str">
        <f t="shared" ref="F89:N89" si="42">IF(COUNTIF(F90:F92,"C")&gt;=1,"A",IF(COUNTIF(F90:F92,"C")&gt;0,"P"," "))</f>
        <v xml:space="preserve"> </v>
      </c>
      <c r="G89" s="306" t="str">
        <f t="shared" si="42"/>
        <v xml:space="preserve"> </v>
      </c>
      <c r="H89" s="306" t="str">
        <f t="shared" si="42"/>
        <v xml:space="preserve"> </v>
      </c>
      <c r="I89" s="306" t="str">
        <f t="shared" si="42"/>
        <v xml:space="preserve"> </v>
      </c>
      <c r="J89" s="306" t="str">
        <f t="shared" si="42"/>
        <v xml:space="preserve"> </v>
      </c>
      <c r="K89" s="306" t="str">
        <f t="shared" si="42"/>
        <v xml:space="preserve"> </v>
      </c>
      <c r="L89" s="306" t="str">
        <f t="shared" si="42"/>
        <v xml:space="preserve"> </v>
      </c>
      <c r="M89" s="306" t="str">
        <f t="shared" si="42"/>
        <v xml:space="preserve"> </v>
      </c>
      <c r="N89" s="306" t="str">
        <f t="shared" si="42"/>
        <v xml:space="preserve"> </v>
      </c>
      <c r="O89" s="306" t="str">
        <f t="shared" si="41"/>
        <v xml:space="preserve"> </v>
      </c>
      <c r="P89" s="306" t="str">
        <f t="shared" si="41"/>
        <v xml:space="preserve"> </v>
      </c>
      <c r="Q89" s="306" t="str">
        <f t="shared" si="41"/>
        <v xml:space="preserve"> </v>
      </c>
      <c r="R89" s="306" t="str">
        <f t="shared" si="41"/>
        <v xml:space="preserve"> </v>
      </c>
      <c r="S89" s="306" t="str">
        <f t="shared" si="41"/>
        <v xml:space="preserve"> </v>
      </c>
      <c r="T89" s="306" t="str">
        <f t="shared" si="41"/>
        <v xml:space="preserve"> </v>
      </c>
      <c r="U89" s="306" t="str">
        <f t="shared" si="41"/>
        <v xml:space="preserve"> </v>
      </c>
      <c r="V89" s="306" t="str">
        <f t="shared" si="41"/>
        <v xml:space="preserve"> </v>
      </c>
      <c r="W89" s="306" t="str">
        <f t="shared" si="41"/>
        <v xml:space="preserve"> </v>
      </c>
    </row>
    <row r="90" spans="2:23">
      <c r="B90" s="107"/>
      <c r="C90" s="118" t="s">
        <v>674</v>
      </c>
      <c r="D90" s="119"/>
      <c r="E90" s="119"/>
      <c r="F90" s="119"/>
      <c r="G90" s="119"/>
      <c r="H90" s="119"/>
      <c r="I90" s="119"/>
      <c r="J90" s="119"/>
      <c r="K90" s="119"/>
      <c r="L90" s="119"/>
      <c r="M90" s="119"/>
      <c r="N90" s="119"/>
      <c r="O90" s="119"/>
      <c r="P90" s="119"/>
      <c r="Q90" s="119"/>
      <c r="R90" s="119"/>
      <c r="S90" s="119"/>
      <c r="T90" s="119"/>
      <c r="U90" s="119"/>
      <c r="V90" s="119"/>
      <c r="W90" s="119"/>
    </row>
    <row r="91" spans="2:23">
      <c r="B91" s="107"/>
      <c r="C91" s="118" t="s">
        <v>675</v>
      </c>
      <c r="D91" s="119"/>
      <c r="E91" s="119"/>
      <c r="F91" s="119"/>
      <c r="G91" s="119"/>
      <c r="H91" s="119"/>
      <c r="I91" s="119"/>
      <c r="J91" s="119"/>
      <c r="K91" s="119"/>
      <c r="L91" s="119"/>
      <c r="M91" s="119"/>
      <c r="N91" s="119"/>
      <c r="O91" s="119"/>
      <c r="P91" s="119"/>
      <c r="Q91" s="119"/>
      <c r="R91" s="119"/>
      <c r="S91" s="119"/>
      <c r="T91" s="119"/>
      <c r="U91" s="119"/>
      <c r="V91" s="119"/>
      <c r="W91" s="119"/>
    </row>
    <row r="92" spans="2:23">
      <c r="B92" s="107"/>
      <c r="C92" s="118" t="s">
        <v>676</v>
      </c>
      <c r="D92" s="119"/>
      <c r="E92" s="119"/>
      <c r="F92" s="119"/>
      <c r="G92" s="119"/>
      <c r="H92" s="119"/>
      <c r="I92" s="119"/>
      <c r="J92" s="119"/>
      <c r="K92" s="119"/>
      <c r="L92" s="119"/>
      <c r="M92" s="119"/>
      <c r="N92" s="119"/>
      <c r="O92" s="119"/>
      <c r="P92" s="119"/>
      <c r="Q92" s="119"/>
      <c r="R92" s="119"/>
      <c r="S92" s="119"/>
      <c r="T92" s="119"/>
      <c r="U92" s="119"/>
      <c r="V92" s="119"/>
      <c r="W92" s="119"/>
    </row>
    <row r="93" spans="2:23">
      <c r="B93">
        <v>3</v>
      </c>
      <c r="C93" s="305" t="s">
        <v>677</v>
      </c>
      <c r="D93" s="306" t="str">
        <f t="shared" ref="D93:W93" si="43">IF(COUNTIF(D94:D96,"C")&gt;=1,"A",IF(COUNTIF(D94:D96,"C")&gt;0,"P"," "))</f>
        <v xml:space="preserve"> </v>
      </c>
      <c r="E93" s="306" t="str">
        <f t="shared" si="43"/>
        <v xml:space="preserve"> </v>
      </c>
      <c r="F93" s="306" t="str">
        <f t="shared" ref="F93:N93" si="44">IF(COUNTIF(F94:F96,"C")&gt;=1,"A",IF(COUNTIF(F94:F96,"C")&gt;0,"P"," "))</f>
        <v xml:space="preserve"> </v>
      </c>
      <c r="G93" s="306" t="str">
        <f t="shared" si="44"/>
        <v xml:space="preserve"> </v>
      </c>
      <c r="H93" s="306" t="str">
        <f t="shared" si="44"/>
        <v xml:space="preserve"> </v>
      </c>
      <c r="I93" s="306" t="str">
        <f t="shared" si="44"/>
        <v xml:space="preserve"> </v>
      </c>
      <c r="J93" s="306" t="str">
        <f t="shared" si="44"/>
        <v xml:space="preserve"> </v>
      </c>
      <c r="K93" s="306" t="str">
        <f t="shared" si="44"/>
        <v xml:space="preserve"> </v>
      </c>
      <c r="L93" s="306" t="str">
        <f t="shared" si="44"/>
        <v xml:space="preserve"> </v>
      </c>
      <c r="M93" s="306" t="str">
        <f t="shared" si="44"/>
        <v xml:space="preserve"> </v>
      </c>
      <c r="N93" s="306" t="str">
        <f t="shared" si="44"/>
        <v xml:space="preserve"> </v>
      </c>
      <c r="O93" s="306" t="str">
        <f t="shared" si="43"/>
        <v xml:space="preserve"> </v>
      </c>
      <c r="P93" s="306" t="str">
        <f t="shared" si="43"/>
        <v xml:space="preserve"> </v>
      </c>
      <c r="Q93" s="306" t="str">
        <f t="shared" si="43"/>
        <v xml:space="preserve"> </v>
      </c>
      <c r="R93" s="306" t="str">
        <f t="shared" si="43"/>
        <v xml:space="preserve"> </v>
      </c>
      <c r="S93" s="306" t="str">
        <f t="shared" si="43"/>
        <v xml:space="preserve"> </v>
      </c>
      <c r="T93" s="306" t="str">
        <f t="shared" si="43"/>
        <v xml:space="preserve"> </v>
      </c>
      <c r="U93" s="306" t="str">
        <f t="shared" si="43"/>
        <v xml:space="preserve"> </v>
      </c>
      <c r="V93" s="306" t="str">
        <f t="shared" si="43"/>
        <v xml:space="preserve"> </v>
      </c>
      <c r="W93" s="306" t="str">
        <f t="shared" si="43"/>
        <v xml:space="preserve"> </v>
      </c>
    </row>
    <row r="94" spans="2:23">
      <c r="B94" s="107"/>
      <c r="C94" s="118" t="s">
        <v>678</v>
      </c>
      <c r="D94" s="119"/>
      <c r="E94" s="119"/>
      <c r="F94" s="119"/>
      <c r="G94" s="119"/>
      <c r="H94" s="119"/>
      <c r="I94" s="119"/>
      <c r="J94" s="119"/>
      <c r="K94" s="119"/>
      <c r="L94" s="119"/>
      <c r="M94" s="119"/>
      <c r="N94" s="119"/>
      <c r="O94" s="119"/>
      <c r="P94" s="119"/>
      <c r="Q94" s="119"/>
      <c r="R94" s="119"/>
      <c r="S94" s="119"/>
      <c r="T94" s="119"/>
      <c r="U94" s="119"/>
      <c r="V94" s="119"/>
      <c r="W94" s="119"/>
    </row>
    <row r="95" spans="2:23">
      <c r="B95" s="107"/>
      <c r="C95" s="118" t="s">
        <v>679</v>
      </c>
      <c r="D95" s="119"/>
      <c r="E95" s="119"/>
      <c r="F95" s="119"/>
      <c r="G95" s="119"/>
      <c r="H95" s="119"/>
      <c r="I95" s="119"/>
      <c r="J95" s="119"/>
      <c r="K95" s="119"/>
      <c r="L95" s="119"/>
      <c r="M95" s="119"/>
      <c r="N95" s="119"/>
      <c r="O95" s="119"/>
      <c r="P95" s="119"/>
      <c r="Q95" s="119"/>
      <c r="R95" s="119"/>
      <c r="S95" s="119"/>
      <c r="T95" s="119"/>
      <c r="U95" s="119"/>
      <c r="V95" s="119"/>
      <c r="W95" s="119"/>
    </row>
    <row r="96" spans="2:23">
      <c r="B96" s="107"/>
      <c r="C96" s="118" t="s">
        <v>680</v>
      </c>
      <c r="D96" s="119"/>
      <c r="E96" s="119"/>
      <c r="F96" s="119"/>
      <c r="G96" s="119"/>
      <c r="H96" s="119"/>
      <c r="I96" s="119"/>
      <c r="J96" s="119"/>
      <c r="K96" s="119"/>
      <c r="L96" s="119"/>
      <c r="M96" s="119"/>
      <c r="N96" s="119"/>
      <c r="O96" s="119"/>
      <c r="P96" s="119"/>
      <c r="Q96" s="119"/>
      <c r="R96" s="119"/>
      <c r="S96" s="119"/>
      <c r="T96" s="119"/>
      <c r="U96" s="119"/>
      <c r="V96" s="119"/>
      <c r="W96" s="119"/>
    </row>
    <row r="97" spans="2:23">
      <c r="B97" s="107">
        <v>4</v>
      </c>
      <c r="C97" s="118" t="s">
        <v>666</v>
      </c>
      <c r="D97" s="119"/>
      <c r="E97" s="119"/>
      <c r="F97" s="119"/>
      <c r="G97" s="119"/>
      <c r="H97" s="119"/>
      <c r="I97" s="119"/>
      <c r="J97" s="119"/>
      <c r="K97" s="119"/>
      <c r="L97" s="119"/>
      <c r="M97" s="119"/>
      <c r="N97" s="119"/>
      <c r="O97" s="119"/>
      <c r="P97" s="119"/>
      <c r="Q97" s="119"/>
      <c r="R97" s="119"/>
      <c r="S97" s="119"/>
      <c r="T97" s="119"/>
      <c r="U97" s="119"/>
      <c r="V97" s="119"/>
      <c r="W97" s="119"/>
    </row>
    <row r="98" spans="2:23" hidden="1">
      <c r="C98" s="305"/>
      <c r="D98" s="307" t="str">
        <f>IF(COUNTIF(D97,"C")&gt;0,"A",IF(COUNTIF(D97,"C")&gt;0,"P"," "))</f>
        <v xml:space="preserve"> </v>
      </c>
      <c r="E98" s="307" t="str">
        <f t="shared" ref="E98" si="45">IF(COUNTIF(E97,"C")&gt;0,"A",IF(COUNTIF(E97,"C")&gt;0,"P"," "))</f>
        <v xml:space="preserve"> </v>
      </c>
      <c r="F98" s="307" t="str">
        <f t="shared" ref="F98:N98" si="46">IF(COUNTIF(F97,"C")&gt;0,"A",IF(COUNTIF(F97,"C")&gt;0,"P"," "))</f>
        <v xml:space="preserve"> </v>
      </c>
      <c r="G98" s="307" t="str">
        <f t="shared" si="46"/>
        <v xml:space="preserve"> </v>
      </c>
      <c r="H98" s="307" t="str">
        <f t="shared" si="46"/>
        <v xml:space="preserve"> </v>
      </c>
      <c r="I98" s="307" t="str">
        <f t="shared" si="46"/>
        <v xml:space="preserve"> </v>
      </c>
      <c r="J98" s="307" t="str">
        <f t="shared" si="46"/>
        <v xml:space="preserve"> </v>
      </c>
      <c r="K98" s="307" t="str">
        <f t="shared" si="46"/>
        <v xml:space="preserve"> </v>
      </c>
      <c r="L98" s="307" t="str">
        <f t="shared" si="46"/>
        <v xml:space="preserve"> </v>
      </c>
      <c r="M98" s="307" t="str">
        <f t="shared" si="46"/>
        <v xml:space="preserve"> </v>
      </c>
      <c r="N98" s="307" t="str">
        <f t="shared" si="46"/>
        <v xml:space="preserve"> </v>
      </c>
      <c r="O98" s="307" t="str">
        <f t="shared" ref="O98:W98" si="47">IF(COUNTIF(O97,"C")&gt;0,"A",IF(COUNTIF(O97,"C")&gt;0,"P"," "))</f>
        <v xml:space="preserve"> </v>
      </c>
      <c r="P98" s="307" t="str">
        <f t="shared" si="47"/>
        <v xml:space="preserve"> </v>
      </c>
      <c r="Q98" s="307" t="str">
        <f t="shared" si="47"/>
        <v xml:space="preserve"> </v>
      </c>
      <c r="R98" s="307" t="str">
        <f t="shared" si="47"/>
        <v xml:space="preserve"> </v>
      </c>
      <c r="S98" s="307" t="str">
        <f t="shared" si="47"/>
        <v xml:space="preserve"> </v>
      </c>
      <c r="T98" s="307" t="str">
        <f t="shared" si="47"/>
        <v xml:space="preserve"> </v>
      </c>
      <c r="U98" s="307" t="str">
        <f t="shared" si="47"/>
        <v xml:space="preserve"> </v>
      </c>
      <c r="V98" s="307" t="str">
        <f t="shared" si="47"/>
        <v xml:space="preserve"> </v>
      </c>
      <c r="W98" s="307" t="str">
        <f t="shared" si="47"/>
        <v xml:space="preserve"> </v>
      </c>
    </row>
    <row r="99" spans="2:23" ht="13.5" thickBot="1">
      <c r="B99" s="107">
        <v>5</v>
      </c>
      <c r="C99" s="118" t="s">
        <v>667</v>
      </c>
      <c r="D99" s="119"/>
      <c r="E99" s="119"/>
      <c r="F99" s="119"/>
      <c r="G99" s="119"/>
      <c r="H99" s="119"/>
      <c r="I99" s="119"/>
      <c r="J99" s="119"/>
      <c r="K99" s="119"/>
      <c r="L99" s="119"/>
      <c r="M99" s="119"/>
      <c r="N99" s="119"/>
      <c r="O99" s="119"/>
      <c r="P99" s="119"/>
      <c r="Q99" s="119"/>
      <c r="R99" s="119"/>
      <c r="S99" s="119"/>
      <c r="T99" s="119"/>
      <c r="U99" s="119"/>
      <c r="V99" s="119"/>
      <c r="W99" s="119"/>
    </row>
    <row r="100" spans="2:23" ht="13.5" hidden="1" thickBot="1">
      <c r="D100" s="307" t="str">
        <f>IF(COUNTIF(D99,"C")&gt;0,"A",IF(COUNTIF(D99,"C")&gt;0,"P"," "))</f>
        <v xml:space="preserve"> </v>
      </c>
      <c r="E100" s="307" t="str">
        <f t="shared" ref="E100" si="48">IF(COUNTIF(E99,"C")&gt;0,"A",IF(COUNTIF(E99,"C")&gt;0,"P"," "))</f>
        <v xml:space="preserve"> </v>
      </c>
      <c r="F100" s="307" t="str">
        <f t="shared" ref="F100:N100" si="49">IF(COUNTIF(F99,"C")&gt;0,"A",IF(COUNTIF(F99,"C")&gt;0,"P"," "))</f>
        <v xml:space="preserve"> </v>
      </c>
      <c r="G100" s="307" t="str">
        <f t="shared" si="49"/>
        <v xml:space="preserve"> </v>
      </c>
      <c r="H100" s="307" t="str">
        <f t="shared" si="49"/>
        <v xml:space="preserve"> </v>
      </c>
      <c r="I100" s="307" t="str">
        <f t="shared" si="49"/>
        <v xml:space="preserve"> </v>
      </c>
      <c r="J100" s="307" t="str">
        <f t="shared" si="49"/>
        <v xml:space="preserve"> </v>
      </c>
      <c r="K100" s="307" t="str">
        <f t="shared" si="49"/>
        <v xml:space="preserve"> </v>
      </c>
      <c r="L100" s="307" t="str">
        <f t="shared" si="49"/>
        <v xml:space="preserve"> </v>
      </c>
      <c r="M100" s="307" t="str">
        <f t="shared" si="49"/>
        <v xml:space="preserve"> </v>
      </c>
      <c r="N100" s="307" t="str">
        <f t="shared" si="49"/>
        <v xml:space="preserve"> </v>
      </c>
      <c r="O100" s="307" t="str">
        <f t="shared" ref="O100:W100" si="50">IF(COUNTIF(O99,"C")&gt;0,"A",IF(COUNTIF(O99,"C")&gt;0,"P"," "))</f>
        <v xml:space="preserve"> </v>
      </c>
      <c r="P100" s="307" t="str">
        <f t="shared" si="50"/>
        <v xml:space="preserve"> </v>
      </c>
      <c r="Q100" s="307" t="str">
        <f t="shared" si="50"/>
        <v xml:space="preserve"> </v>
      </c>
      <c r="R100" s="307" t="str">
        <f t="shared" si="50"/>
        <v xml:space="preserve"> </v>
      </c>
      <c r="S100" s="307" t="str">
        <f t="shared" si="50"/>
        <v xml:space="preserve"> </v>
      </c>
      <c r="T100" s="307" t="str">
        <f t="shared" si="50"/>
        <v xml:space="preserve"> </v>
      </c>
      <c r="U100" s="307" t="str">
        <f t="shared" si="50"/>
        <v xml:space="preserve"> </v>
      </c>
      <c r="V100" s="307" t="str">
        <f t="shared" si="50"/>
        <v xml:space="preserve"> </v>
      </c>
      <c r="W100" s="307" t="str">
        <f t="shared" si="50"/>
        <v xml:space="preserve"> </v>
      </c>
    </row>
    <row r="101" spans="2:23" ht="13.5" thickBot="1">
      <c r="C101" s="312" t="s">
        <v>23</v>
      </c>
      <c r="D101" s="128" t="str">
        <f>IF(COUNTIF(D85:D100,"A")&gt;4,"C",IF(COUNTIF(D85:D100,"P")&gt;0,"P",IF(COUNTIF(D85:D100,"A")&gt;0,"P"," ")))</f>
        <v xml:space="preserve"> </v>
      </c>
      <c r="E101" s="128" t="str">
        <f t="shared" ref="E101" si="51">IF(COUNTIF(E85:E100,"A")&gt;4,"C",IF(COUNTIF(E85:E100,"P")&gt;0,"P",IF(COUNTIF(E85:E100,"A")&gt;0,"P"," ")))</f>
        <v xml:space="preserve"> </v>
      </c>
      <c r="F101" s="128" t="str">
        <f t="shared" ref="F101:N101" si="52">IF(COUNTIF(F85:F100,"A")&gt;4,"C",IF(COUNTIF(F85:F100,"P")&gt;0,"P",IF(COUNTIF(F85:F100,"A")&gt;0,"P"," ")))</f>
        <v xml:space="preserve"> </v>
      </c>
      <c r="G101" s="128" t="str">
        <f t="shared" si="52"/>
        <v xml:space="preserve"> </v>
      </c>
      <c r="H101" s="128" t="str">
        <f t="shared" si="52"/>
        <v xml:space="preserve"> </v>
      </c>
      <c r="I101" s="128" t="str">
        <f t="shared" si="52"/>
        <v xml:space="preserve"> </v>
      </c>
      <c r="J101" s="128" t="str">
        <f t="shared" si="52"/>
        <v xml:space="preserve"> </v>
      </c>
      <c r="K101" s="128" t="str">
        <f t="shared" si="52"/>
        <v xml:space="preserve"> </v>
      </c>
      <c r="L101" s="128" t="str">
        <f t="shared" si="52"/>
        <v xml:space="preserve"> </v>
      </c>
      <c r="M101" s="128" t="str">
        <f t="shared" si="52"/>
        <v xml:space="preserve"> </v>
      </c>
      <c r="N101" s="128" t="str">
        <f t="shared" si="52"/>
        <v xml:space="preserve"> </v>
      </c>
      <c r="O101" s="128" t="str">
        <f t="shared" ref="O101:W101" si="53">IF(COUNTIF(O85:O100,"A")&gt;4,"C",IF(COUNTIF(O85:O100,"P")&gt;0,"P",IF(COUNTIF(O85:O100,"A")&gt;0,"P"," ")))</f>
        <v xml:space="preserve"> </v>
      </c>
      <c r="P101" s="128" t="str">
        <f t="shared" si="53"/>
        <v xml:space="preserve"> </v>
      </c>
      <c r="Q101" s="128" t="str">
        <f t="shared" si="53"/>
        <v xml:space="preserve"> </v>
      </c>
      <c r="R101" s="128" t="str">
        <f t="shared" si="53"/>
        <v xml:space="preserve"> </v>
      </c>
      <c r="S101" s="128" t="str">
        <f t="shared" si="53"/>
        <v xml:space="preserve"> </v>
      </c>
      <c r="T101" s="128" t="str">
        <f t="shared" si="53"/>
        <v xml:space="preserve"> </v>
      </c>
      <c r="U101" s="128" t="str">
        <f t="shared" si="53"/>
        <v xml:space="preserve"> </v>
      </c>
      <c r="V101" s="128" t="str">
        <f t="shared" si="53"/>
        <v xml:space="preserve"> </v>
      </c>
      <c r="W101" s="128" t="str">
        <f t="shared" si="53"/>
        <v xml:space="preserve"> </v>
      </c>
    </row>
    <row r="102" spans="2:23">
      <c r="B102" s="1" t="s">
        <v>653</v>
      </c>
      <c r="D102" s="531" t="s">
        <v>98</v>
      </c>
    </row>
    <row r="103" spans="2:23">
      <c r="B103">
        <v>1</v>
      </c>
      <c r="C103" s="287" t="s">
        <v>654</v>
      </c>
      <c r="D103" s="304" t="str">
        <f t="shared" ref="D103:W103" si="54">IF(COUNTIF(D104:D106,"C")&gt;=1,"A",IF(COUNTIF(D104:D106,"C")&gt;0,"P"," "))</f>
        <v xml:space="preserve"> </v>
      </c>
      <c r="E103" s="304" t="str">
        <f t="shared" si="54"/>
        <v xml:space="preserve"> </v>
      </c>
      <c r="F103" s="304" t="str">
        <f t="shared" ref="F103:N103" si="55">IF(COUNTIF(F104:F106,"C")&gt;=1,"A",IF(COUNTIF(F104:F106,"C")&gt;0,"P"," "))</f>
        <v xml:space="preserve"> </v>
      </c>
      <c r="G103" s="304" t="str">
        <f t="shared" si="55"/>
        <v xml:space="preserve"> </v>
      </c>
      <c r="H103" s="304" t="str">
        <f t="shared" si="55"/>
        <v xml:space="preserve"> </v>
      </c>
      <c r="I103" s="304" t="str">
        <f t="shared" si="55"/>
        <v xml:space="preserve"> </v>
      </c>
      <c r="J103" s="304" t="str">
        <f t="shared" si="55"/>
        <v xml:space="preserve"> </v>
      </c>
      <c r="K103" s="304" t="str">
        <f t="shared" si="55"/>
        <v xml:space="preserve"> </v>
      </c>
      <c r="L103" s="304" t="str">
        <f t="shared" si="55"/>
        <v xml:space="preserve"> </v>
      </c>
      <c r="M103" s="304" t="str">
        <f t="shared" si="55"/>
        <v xml:space="preserve"> </v>
      </c>
      <c r="N103" s="304" t="str">
        <f t="shared" si="55"/>
        <v xml:space="preserve"> </v>
      </c>
      <c r="O103" s="304" t="str">
        <f t="shared" si="54"/>
        <v xml:space="preserve"> </v>
      </c>
      <c r="P103" s="304" t="str">
        <f t="shared" si="54"/>
        <v xml:space="preserve"> </v>
      </c>
      <c r="Q103" s="304" t="str">
        <f t="shared" si="54"/>
        <v xml:space="preserve"> </v>
      </c>
      <c r="R103" s="304" t="str">
        <f t="shared" si="54"/>
        <v xml:space="preserve"> </v>
      </c>
      <c r="S103" s="304" t="str">
        <f t="shared" si="54"/>
        <v xml:space="preserve"> </v>
      </c>
      <c r="T103" s="304" t="str">
        <f t="shared" si="54"/>
        <v xml:space="preserve"> </v>
      </c>
      <c r="U103" s="304" t="str">
        <f t="shared" si="54"/>
        <v xml:space="preserve"> </v>
      </c>
      <c r="V103" s="304" t="str">
        <f t="shared" si="54"/>
        <v xml:space="preserve"> </v>
      </c>
      <c r="W103" s="304" t="str">
        <f t="shared" si="54"/>
        <v xml:space="preserve"> </v>
      </c>
    </row>
    <row r="104" spans="2:23">
      <c r="B104" s="107"/>
      <c r="C104" s="118" t="s">
        <v>655</v>
      </c>
      <c r="D104" s="119"/>
      <c r="E104" s="119"/>
      <c r="F104" s="119"/>
      <c r="G104" s="119"/>
      <c r="H104" s="119"/>
      <c r="I104" s="119"/>
      <c r="J104" s="119"/>
      <c r="K104" s="119"/>
      <c r="L104" s="119"/>
      <c r="M104" s="119"/>
      <c r="N104" s="119"/>
      <c r="O104" s="119"/>
      <c r="P104" s="119"/>
      <c r="Q104" s="119"/>
      <c r="R104" s="119"/>
      <c r="S104" s="119"/>
      <c r="T104" s="119"/>
      <c r="U104" s="119"/>
      <c r="V104" s="119"/>
      <c r="W104" s="119"/>
    </row>
    <row r="105" spans="2:23">
      <c r="B105" s="107"/>
      <c r="C105" s="118" t="s">
        <v>656</v>
      </c>
      <c r="D105" s="119"/>
      <c r="E105" s="119"/>
      <c r="F105" s="119"/>
      <c r="G105" s="119"/>
      <c r="H105" s="119"/>
      <c r="I105" s="119"/>
      <c r="J105" s="119"/>
      <c r="K105" s="119"/>
      <c r="L105" s="119"/>
      <c r="M105" s="119"/>
      <c r="N105" s="119"/>
      <c r="O105" s="119"/>
      <c r="P105" s="119"/>
      <c r="Q105" s="119"/>
      <c r="R105" s="119"/>
      <c r="S105" s="119"/>
      <c r="T105" s="119"/>
      <c r="U105" s="119"/>
      <c r="V105" s="119"/>
      <c r="W105" s="119"/>
    </row>
    <row r="106" spans="2:23">
      <c r="B106" s="107"/>
      <c r="C106" s="118" t="s">
        <v>657</v>
      </c>
      <c r="D106" s="119"/>
      <c r="E106" s="119"/>
      <c r="F106" s="119"/>
      <c r="G106" s="119"/>
      <c r="H106" s="119"/>
      <c r="I106" s="119"/>
      <c r="J106" s="119"/>
      <c r="K106" s="119"/>
      <c r="L106" s="119"/>
      <c r="M106" s="119"/>
      <c r="N106" s="119"/>
      <c r="O106" s="119"/>
      <c r="P106" s="119"/>
      <c r="Q106" s="119"/>
      <c r="R106" s="119"/>
      <c r="S106" s="119"/>
      <c r="T106" s="119"/>
      <c r="U106" s="119"/>
      <c r="V106" s="119"/>
      <c r="W106" s="119"/>
    </row>
    <row r="107" spans="2:23">
      <c r="B107">
        <v>2</v>
      </c>
      <c r="C107" s="305" t="s">
        <v>658</v>
      </c>
      <c r="D107" s="306" t="str">
        <f t="shared" ref="D107:W107" si="56">IF(COUNTIF(D108:D110,"C")&gt;=1,"A",IF(COUNTIF(D108:D110,"C")&gt;0,"P"," "))</f>
        <v xml:space="preserve"> </v>
      </c>
      <c r="E107" s="306" t="str">
        <f t="shared" si="56"/>
        <v xml:space="preserve"> </v>
      </c>
      <c r="F107" s="306" t="str">
        <f t="shared" ref="F107:N107" si="57">IF(COUNTIF(F108:F110,"C")&gt;=1,"A",IF(COUNTIF(F108:F110,"C")&gt;0,"P"," "))</f>
        <v xml:space="preserve"> </v>
      </c>
      <c r="G107" s="306" t="str">
        <f t="shared" si="57"/>
        <v xml:space="preserve"> </v>
      </c>
      <c r="H107" s="306" t="str">
        <f t="shared" si="57"/>
        <v xml:space="preserve"> </v>
      </c>
      <c r="I107" s="306" t="str">
        <f t="shared" si="57"/>
        <v xml:space="preserve"> </v>
      </c>
      <c r="J107" s="306" t="str">
        <f t="shared" si="57"/>
        <v xml:space="preserve"> </v>
      </c>
      <c r="K107" s="306" t="str">
        <f t="shared" si="57"/>
        <v xml:space="preserve"> </v>
      </c>
      <c r="L107" s="306" t="str">
        <f t="shared" si="57"/>
        <v xml:space="preserve"> </v>
      </c>
      <c r="M107" s="306" t="str">
        <f t="shared" si="57"/>
        <v xml:space="preserve"> </v>
      </c>
      <c r="N107" s="306" t="str">
        <f t="shared" si="57"/>
        <v xml:space="preserve"> </v>
      </c>
      <c r="O107" s="306" t="str">
        <f t="shared" si="56"/>
        <v xml:space="preserve"> </v>
      </c>
      <c r="P107" s="306" t="str">
        <f t="shared" si="56"/>
        <v xml:space="preserve"> </v>
      </c>
      <c r="Q107" s="306" t="str">
        <f t="shared" si="56"/>
        <v xml:space="preserve"> </v>
      </c>
      <c r="R107" s="306" t="str">
        <f t="shared" si="56"/>
        <v xml:space="preserve"> </v>
      </c>
      <c r="S107" s="306" t="str">
        <f t="shared" si="56"/>
        <v xml:space="preserve"> </v>
      </c>
      <c r="T107" s="306" t="str">
        <f t="shared" si="56"/>
        <v xml:space="preserve"> </v>
      </c>
      <c r="U107" s="306" t="str">
        <f t="shared" si="56"/>
        <v xml:space="preserve"> </v>
      </c>
      <c r="V107" s="306" t="str">
        <f t="shared" si="56"/>
        <v xml:space="preserve"> </v>
      </c>
      <c r="W107" s="306" t="str">
        <f t="shared" si="56"/>
        <v xml:space="preserve"> </v>
      </c>
    </row>
    <row r="108" spans="2:23">
      <c r="B108" s="107"/>
      <c r="C108" s="118" t="s">
        <v>659</v>
      </c>
      <c r="D108" s="119"/>
      <c r="E108" s="119"/>
      <c r="F108" s="119"/>
      <c r="G108" s="119"/>
      <c r="H108" s="119"/>
      <c r="I108" s="119"/>
      <c r="J108" s="119"/>
      <c r="K108" s="119"/>
      <c r="L108" s="119"/>
      <c r="M108" s="119"/>
      <c r="N108" s="119"/>
      <c r="O108" s="119"/>
      <c r="P108" s="119"/>
      <c r="Q108" s="119"/>
      <c r="R108" s="119"/>
      <c r="S108" s="119"/>
      <c r="T108" s="119"/>
      <c r="U108" s="119"/>
      <c r="V108" s="119"/>
      <c r="W108" s="119"/>
    </row>
    <row r="109" spans="2:23">
      <c r="B109" s="107"/>
      <c r="C109" s="118" t="s">
        <v>660</v>
      </c>
      <c r="D109" s="119"/>
      <c r="E109" s="119"/>
      <c r="F109" s="119"/>
      <c r="G109" s="119"/>
      <c r="H109" s="119"/>
      <c r="I109" s="119"/>
      <c r="J109" s="119"/>
      <c r="K109" s="119"/>
      <c r="L109" s="119"/>
      <c r="M109" s="119"/>
      <c r="N109" s="119"/>
      <c r="O109" s="119"/>
      <c r="P109" s="119"/>
      <c r="Q109" s="119"/>
      <c r="R109" s="119"/>
      <c r="S109" s="119"/>
      <c r="T109" s="119"/>
      <c r="U109" s="119"/>
      <c r="V109" s="119"/>
      <c r="W109" s="119"/>
    </row>
    <row r="110" spans="2:23">
      <c r="B110" s="107"/>
      <c r="C110" s="118" t="s">
        <v>661</v>
      </c>
      <c r="D110" s="119"/>
      <c r="E110" s="119"/>
      <c r="F110" s="119"/>
      <c r="G110" s="119"/>
      <c r="H110" s="119"/>
      <c r="I110" s="119"/>
      <c r="J110" s="119"/>
      <c r="K110" s="119"/>
      <c r="L110" s="119"/>
      <c r="M110" s="119"/>
      <c r="N110" s="119"/>
      <c r="O110" s="119"/>
      <c r="P110" s="119"/>
      <c r="Q110" s="119"/>
      <c r="R110" s="119"/>
      <c r="S110" s="119"/>
      <c r="T110" s="119"/>
      <c r="U110" s="119"/>
      <c r="V110" s="119"/>
      <c r="W110" s="119"/>
    </row>
    <row r="111" spans="2:23">
      <c r="B111">
        <v>3</v>
      </c>
      <c r="C111" s="305" t="s">
        <v>662</v>
      </c>
      <c r="D111" s="306" t="str">
        <f t="shared" ref="D111:W111" si="58">IF(COUNTIF(D112:D114,"C")&gt;=1,"A",IF(COUNTIF(D112:D114,"C")&gt;0,"P"," "))</f>
        <v xml:space="preserve"> </v>
      </c>
      <c r="E111" s="306" t="str">
        <f t="shared" si="58"/>
        <v xml:space="preserve"> </v>
      </c>
      <c r="F111" s="306" t="str">
        <f t="shared" ref="F111:N111" si="59">IF(COUNTIF(F112:F114,"C")&gt;=1,"A",IF(COUNTIF(F112:F114,"C")&gt;0,"P"," "))</f>
        <v xml:space="preserve"> </v>
      </c>
      <c r="G111" s="306" t="str">
        <f t="shared" si="59"/>
        <v xml:space="preserve"> </v>
      </c>
      <c r="H111" s="306" t="str">
        <f t="shared" si="59"/>
        <v xml:space="preserve"> </v>
      </c>
      <c r="I111" s="306" t="str">
        <f t="shared" si="59"/>
        <v xml:space="preserve"> </v>
      </c>
      <c r="J111" s="306" t="str">
        <f t="shared" si="59"/>
        <v xml:space="preserve"> </v>
      </c>
      <c r="K111" s="306" t="str">
        <f t="shared" si="59"/>
        <v xml:space="preserve"> </v>
      </c>
      <c r="L111" s="306" t="str">
        <f t="shared" si="59"/>
        <v xml:space="preserve"> </v>
      </c>
      <c r="M111" s="306" t="str">
        <f t="shared" si="59"/>
        <v xml:space="preserve"> </v>
      </c>
      <c r="N111" s="306" t="str">
        <f t="shared" si="59"/>
        <v xml:space="preserve"> </v>
      </c>
      <c r="O111" s="306" t="str">
        <f t="shared" si="58"/>
        <v xml:space="preserve"> </v>
      </c>
      <c r="P111" s="306" t="str">
        <f t="shared" si="58"/>
        <v xml:space="preserve"> </v>
      </c>
      <c r="Q111" s="306" t="str">
        <f t="shared" si="58"/>
        <v xml:space="preserve"> </v>
      </c>
      <c r="R111" s="306" t="str">
        <f t="shared" si="58"/>
        <v xml:space="preserve"> </v>
      </c>
      <c r="S111" s="306" t="str">
        <f t="shared" si="58"/>
        <v xml:space="preserve"> </v>
      </c>
      <c r="T111" s="306" t="str">
        <f t="shared" si="58"/>
        <v xml:space="preserve"> </v>
      </c>
      <c r="U111" s="306" t="str">
        <f t="shared" si="58"/>
        <v xml:space="preserve"> </v>
      </c>
      <c r="V111" s="306" t="str">
        <f t="shared" si="58"/>
        <v xml:space="preserve"> </v>
      </c>
      <c r="W111" s="306" t="str">
        <f t="shared" si="58"/>
        <v xml:space="preserve"> </v>
      </c>
    </row>
    <row r="112" spans="2:23">
      <c r="B112" s="107"/>
      <c r="C112" s="118" t="s">
        <v>663</v>
      </c>
      <c r="D112" s="119"/>
      <c r="E112" s="119"/>
      <c r="F112" s="119"/>
      <c r="G112" s="119"/>
      <c r="H112" s="119"/>
      <c r="I112" s="119"/>
      <c r="J112" s="119"/>
      <c r="K112" s="119"/>
      <c r="L112" s="119"/>
      <c r="M112" s="119"/>
      <c r="N112" s="119"/>
      <c r="O112" s="119"/>
      <c r="P112" s="119"/>
      <c r="Q112" s="119"/>
      <c r="R112" s="119"/>
      <c r="S112" s="119"/>
      <c r="T112" s="119"/>
      <c r="U112" s="119"/>
      <c r="V112" s="119"/>
      <c r="W112" s="119"/>
    </row>
    <row r="113" spans="1:23">
      <c r="B113" s="107"/>
      <c r="C113" s="118" t="s">
        <v>664</v>
      </c>
      <c r="D113" s="119"/>
      <c r="E113" s="119"/>
      <c r="F113" s="119"/>
      <c r="G113" s="119"/>
      <c r="H113" s="119"/>
      <c r="I113" s="119"/>
      <c r="J113" s="119"/>
      <c r="K113" s="119"/>
      <c r="L113" s="119"/>
      <c r="M113" s="119"/>
      <c r="N113" s="119"/>
      <c r="O113" s="119"/>
      <c r="P113" s="119"/>
      <c r="Q113" s="119"/>
      <c r="R113" s="119"/>
      <c r="S113" s="119"/>
      <c r="T113" s="119"/>
      <c r="U113" s="119"/>
      <c r="V113" s="119"/>
      <c r="W113" s="119"/>
    </row>
    <row r="114" spans="1:23">
      <c r="B114" s="107"/>
      <c r="C114" s="118" t="s">
        <v>665</v>
      </c>
      <c r="D114" s="119"/>
      <c r="E114" s="119"/>
      <c r="F114" s="119"/>
      <c r="G114" s="119"/>
      <c r="H114" s="119"/>
      <c r="I114" s="119"/>
      <c r="J114" s="119"/>
      <c r="K114" s="119"/>
      <c r="L114" s="119"/>
      <c r="M114" s="119"/>
      <c r="N114" s="119"/>
      <c r="O114" s="119"/>
      <c r="P114" s="119"/>
      <c r="Q114" s="119"/>
      <c r="R114" s="119"/>
      <c r="S114" s="119"/>
      <c r="T114" s="119"/>
      <c r="U114" s="119"/>
      <c r="V114" s="119"/>
      <c r="W114" s="119"/>
    </row>
    <row r="115" spans="1:23">
      <c r="B115" s="107">
        <v>4</v>
      </c>
      <c r="C115" s="118" t="s">
        <v>666</v>
      </c>
      <c r="D115" s="119"/>
      <c r="E115" s="119"/>
      <c r="F115" s="119"/>
      <c r="G115" s="119"/>
      <c r="H115" s="119"/>
      <c r="I115" s="119"/>
      <c r="J115" s="119"/>
      <c r="K115" s="119"/>
      <c r="L115" s="119"/>
      <c r="M115" s="119"/>
      <c r="N115" s="119"/>
      <c r="O115" s="119"/>
      <c r="P115" s="119"/>
      <c r="Q115" s="119"/>
      <c r="R115" s="119"/>
      <c r="S115" s="119"/>
      <c r="T115" s="119"/>
      <c r="U115" s="119"/>
      <c r="V115" s="119"/>
      <c r="W115" s="119"/>
    </row>
    <row r="116" spans="1:23" hidden="1">
      <c r="C116" s="305"/>
      <c r="D116" s="307" t="str">
        <f>IF(COUNTIF(D115,"C")&gt;0,"A",IF(COUNTIF(D115,"C")&gt;0,"P"," "))</f>
        <v xml:space="preserve"> </v>
      </c>
      <c r="E116" s="307" t="str">
        <f t="shared" ref="E116" si="60">IF(COUNTIF(E115,"C")&gt;0,"A",IF(COUNTIF(E115,"C")&gt;0,"P"," "))</f>
        <v xml:space="preserve"> </v>
      </c>
      <c r="F116" s="307" t="str">
        <f t="shared" ref="F116:N116" si="61">IF(COUNTIF(F115,"C")&gt;0,"A",IF(COUNTIF(F115,"C")&gt;0,"P"," "))</f>
        <v xml:space="preserve"> </v>
      </c>
      <c r="G116" s="307" t="str">
        <f t="shared" si="61"/>
        <v xml:space="preserve"> </v>
      </c>
      <c r="H116" s="307" t="str">
        <f t="shared" si="61"/>
        <v xml:space="preserve"> </v>
      </c>
      <c r="I116" s="307" t="str">
        <f t="shared" si="61"/>
        <v xml:space="preserve"> </v>
      </c>
      <c r="J116" s="307" t="str">
        <f t="shared" si="61"/>
        <v xml:space="preserve"> </v>
      </c>
      <c r="K116" s="307" t="str">
        <f t="shared" si="61"/>
        <v xml:space="preserve"> </v>
      </c>
      <c r="L116" s="307" t="str">
        <f t="shared" si="61"/>
        <v xml:space="preserve"> </v>
      </c>
      <c r="M116" s="307" t="str">
        <f t="shared" si="61"/>
        <v xml:space="preserve"> </v>
      </c>
      <c r="N116" s="307" t="str">
        <f t="shared" si="61"/>
        <v xml:space="preserve"> </v>
      </c>
      <c r="O116" s="307" t="str">
        <f t="shared" ref="O116:W116" si="62">IF(COUNTIF(O115,"C")&gt;0,"A",IF(COUNTIF(O115,"C")&gt;0,"P"," "))</f>
        <v xml:space="preserve"> </v>
      </c>
      <c r="P116" s="307" t="str">
        <f t="shared" si="62"/>
        <v xml:space="preserve"> </v>
      </c>
      <c r="Q116" s="307" t="str">
        <f t="shared" si="62"/>
        <v xml:space="preserve"> </v>
      </c>
      <c r="R116" s="307" t="str">
        <f t="shared" si="62"/>
        <v xml:space="preserve"> </v>
      </c>
      <c r="S116" s="307" t="str">
        <f t="shared" si="62"/>
        <v xml:space="preserve"> </v>
      </c>
      <c r="T116" s="307" t="str">
        <f t="shared" si="62"/>
        <v xml:space="preserve"> </v>
      </c>
      <c r="U116" s="307" t="str">
        <f t="shared" si="62"/>
        <v xml:space="preserve"> </v>
      </c>
      <c r="V116" s="307" t="str">
        <f t="shared" si="62"/>
        <v xml:space="preserve"> </v>
      </c>
      <c r="W116" s="307" t="str">
        <f t="shared" si="62"/>
        <v xml:space="preserve"> </v>
      </c>
    </row>
    <row r="117" spans="1:23" ht="13.5" thickBot="1">
      <c r="B117" s="107">
        <v>5</v>
      </c>
      <c r="C117" s="118" t="s">
        <v>667</v>
      </c>
      <c r="D117" s="119"/>
      <c r="E117" s="119"/>
      <c r="F117" s="119"/>
      <c r="G117" s="119"/>
      <c r="H117" s="119"/>
      <c r="I117" s="119"/>
      <c r="J117" s="119"/>
      <c r="K117" s="119"/>
      <c r="L117" s="119"/>
      <c r="M117" s="119"/>
      <c r="N117" s="119"/>
      <c r="O117" s="119"/>
      <c r="P117" s="119"/>
      <c r="Q117" s="119"/>
      <c r="R117" s="119"/>
      <c r="S117" s="119"/>
      <c r="T117" s="119"/>
      <c r="U117" s="119"/>
      <c r="V117" s="119"/>
      <c r="W117" s="119"/>
    </row>
    <row r="118" spans="1:23" ht="13.5" hidden="1" thickBot="1">
      <c r="D118" s="307" t="str">
        <f>IF(COUNTIF(D117,"C")&gt;0,"A",IF(COUNTIF(D117,"C")&gt;0,"P"," "))</f>
        <v xml:space="preserve"> </v>
      </c>
      <c r="E118" s="307" t="str">
        <f t="shared" ref="E118" si="63">IF(COUNTIF(E117,"C")&gt;0,"A",IF(COUNTIF(E117,"C")&gt;0,"P"," "))</f>
        <v xml:space="preserve"> </v>
      </c>
      <c r="F118" s="307" t="str">
        <f t="shared" ref="F118:N118" si="64">IF(COUNTIF(F117,"C")&gt;0,"A",IF(COUNTIF(F117,"C")&gt;0,"P"," "))</f>
        <v xml:space="preserve"> </v>
      </c>
      <c r="G118" s="307" t="str">
        <f t="shared" si="64"/>
        <v xml:space="preserve"> </v>
      </c>
      <c r="H118" s="307" t="str">
        <f t="shared" si="64"/>
        <v xml:space="preserve"> </v>
      </c>
      <c r="I118" s="307" t="str">
        <f t="shared" si="64"/>
        <v xml:space="preserve"> </v>
      </c>
      <c r="J118" s="307" t="str">
        <f t="shared" si="64"/>
        <v xml:space="preserve"> </v>
      </c>
      <c r="K118" s="307" t="str">
        <f t="shared" si="64"/>
        <v xml:space="preserve"> </v>
      </c>
      <c r="L118" s="307" t="str">
        <f t="shared" si="64"/>
        <v xml:space="preserve"> </v>
      </c>
      <c r="M118" s="307" t="str">
        <f t="shared" si="64"/>
        <v xml:space="preserve"> </v>
      </c>
      <c r="N118" s="307" t="str">
        <f t="shared" si="64"/>
        <v xml:space="preserve"> </v>
      </c>
      <c r="O118" s="307" t="str">
        <f t="shared" ref="O118:W118" si="65">IF(COUNTIF(O117,"C")&gt;0,"A",IF(COUNTIF(O117,"C")&gt;0,"P"," "))</f>
        <v xml:space="preserve"> </v>
      </c>
      <c r="P118" s="307" t="str">
        <f t="shared" si="65"/>
        <v xml:space="preserve"> </v>
      </c>
      <c r="Q118" s="307" t="str">
        <f t="shared" si="65"/>
        <v xml:space="preserve"> </v>
      </c>
      <c r="R118" s="307" t="str">
        <f t="shared" si="65"/>
        <v xml:space="preserve"> </v>
      </c>
      <c r="S118" s="307" t="str">
        <f t="shared" si="65"/>
        <v xml:space="preserve"> </v>
      </c>
      <c r="T118" s="307" t="str">
        <f t="shared" si="65"/>
        <v xml:space="preserve"> </v>
      </c>
      <c r="U118" s="307" t="str">
        <f t="shared" si="65"/>
        <v xml:space="preserve"> </v>
      </c>
      <c r="V118" s="307" t="str">
        <f t="shared" si="65"/>
        <v xml:space="preserve"> </v>
      </c>
      <c r="W118" s="307" t="str">
        <f t="shared" si="65"/>
        <v xml:space="preserve"> </v>
      </c>
    </row>
    <row r="119" spans="1:23" ht="13.5" thickBot="1">
      <c r="C119" s="289" t="s">
        <v>23</v>
      </c>
      <c r="D119" s="128" t="str">
        <f>IF(COUNTIF(D103:D118,"A")&gt;4,"C",IF(COUNTIF(D103:D118,"P")&gt;0,"P",IF(COUNTIF(D103:D118,"A")&gt;0,"P"," ")))</f>
        <v xml:space="preserve"> </v>
      </c>
      <c r="E119" s="128" t="str">
        <f t="shared" ref="E119" si="66">IF(COUNTIF(E103:E118,"A")&gt;4,"C",IF(COUNTIF(E103:E118,"P")&gt;0,"P",IF(COUNTIF(E103:E118,"A")&gt;0,"P"," ")))</f>
        <v xml:space="preserve"> </v>
      </c>
      <c r="F119" s="128" t="str">
        <f t="shared" ref="F119:N119" si="67">IF(COUNTIF(F103:F118,"A")&gt;4,"C",IF(COUNTIF(F103:F118,"P")&gt;0,"P",IF(COUNTIF(F103:F118,"A")&gt;0,"P"," ")))</f>
        <v xml:space="preserve"> </v>
      </c>
      <c r="G119" s="128" t="str">
        <f t="shared" si="67"/>
        <v xml:space="preserve"> </v>
      </c>
      <c r="H119" s="128" t="str">
        <f t="shared" si="67"/>
        <v xml:space="preserve"> </v>
      </c>
      <c r="I119" s="128" t="str">
        <f t="shared" si="67"/>
        <v xml:space="preserve"> </v>
      </c>
      <c r="J119" s="128" t="str">
        <f t="shared" si="67"/>
        <v xml:space="preserve"> </v>
      </c>
      <c r="K119" s="128" t="str">
        <f t="shared" si="67"/>
        <v xml:space="preserve"> </v>
      </c>
      <c r="L119" s="128" t="str">
        <f t="shared" si="67"/>
        <v xml:space="preserve"> </v>
      </c>
      <c r="M119" s="128" t="str">
        <f t="shared" si="67"/>
        <v xml:space="preserve"> </v>
      </c>
      <c r="N119" s="128" t="str">
        <f t="shared" si="67"/>
        <v xml:space="preserve"> </v>
      </c>
      <c r="O119" s="128" t="str">
        <f t="shared" ref="O119:W119" si="68">IF(COUNTIF(O103:O118,"A")&gt;4,"C",IF(COUNTIF(O103:O118,"P")&gt;0,"P",IF(COUNTIF(O103:O118,"A")&gt;0,"P"," ")))</f>
        <v xml:space="preserve"> </v>
      </c>
      <c r="P119" s="128" t="str">
        <f t="shared" si="68"/>
        <v xml:space="preserve"> </v>
      </c>
      <c r="Q119" s="128" t="str">
        <f t="shared" si="68"/>
        <v xml:space="preserve"> </v>
      </c>
      <c r="R119" s="128" t="str">
        <f t="shared" si="68"/>
        <v xml:space="preserve"> </v>
      </c>
      <c r="S119" s="128" t="str">
        <f t="shared" si="68"/>
        <v xml:space="preserve"> </v>
      </c>
      <c r="T119" s="128" t="str">
        <f t="shared" si="68"/>
        <v xml:space="preserve"> </v>
      </c>
      <c r="U119" s="128" t="str">
        <f t="shared" si="68"/>
        <v xml:space="preserve"> </v>
      </c>
      <c r="V119" s="128" t="str">
        <f t="shared" si="68"/>
        <v xml:space="preserve"> </v>
      </c>
      <c r="W119" s="128" t="str">
        <f t="shared" si="68"/>
        <v xml:space="preserve"> </v>
      </c>
    </row>
    <row r="120" spans="1:23">
      <c r="A120" s="308"/>
      <c r="B120" s="288" t="s">
        <v>668</v>
      </c>
      <c r="C120" s="295"/>
      <c r="D120" s="532"/>
      <c r="E120" s="309"/>
      <c r="F120" s="309"/>
      <c r="G120" s="309"/>
      <c r="H120" s="309"/>
      <c r="I120" s="309"/>
      <c r="J120" s="309"/>
      <c r="K120" s="309"/>
      <c r="L120" s="309"/>
      <c r="M120" s="309"/>
      <c r="N120" s="309"/>
      <c r="O120" s="309"/>
      <c r="P120" s="309"/>
      <c r="Q120" s="309"/>
      <c r="R120" s="309"/>
      <c r="S120" s="309"/>
      <c r="T120" s="309"/>
      <c r="U120" s="309"/>
      <c r="V120" s="309"/>
      <c r="W120" s="309"/>
    </row>
    <row r="121" spans="1:23">
      <c r="B121">
        <v>1</v>
      </c>
      <c r="C121" s="287" t="s">
        <v>654</v>
      </c>
      <c r="D121" s="304" t="str">
        <f t="shared" ref="D121:W121" si="69">IF(COUNTIF(D122:D124,"C")&gt;=1,"A",IF(COUNTIF(D122:D124,"C")&gt;0,"P"," "))</f>
        <v xml:space="preserve"> </v>
      </c>
      <c r="E121" s="304" t="str">
        <f t="shared" si="69"/>
        <v xml:space="preserve"> </v>
      </c>
      <c r="F121" s="304" t="str">
        <f t="shared" ref="F121:N121" si="70">IF(COUNTIF(F122:F124,"C")&gt;=1,"A",IF(COUNTIF(F122:F124,"C")&gt;0,"P"," "))</f>
        <v xml:space="preserve"> </v>
      </c>
      <c r="G121" s="304" t="str">
        <f t="shared" si="70"/>
        <v xml:space="preserve"> </v>
      </c>
      <c r="H121" s="304" t="str">
        <f t="shared" si="70"/>
        <v xml:space="preserve"> </v>
      </c>
      <c r="I121" s="304" t="str">
        <f t="shared" si="70"/>
        <v xml:space="preserve"> </v>
      </c>
      <c r="J121" s="304" t="str">
        <f t="shared" si="70"/>
        <v xml:space="preserve"> </v>
      </c>
      <c r="K121" s="304" t="str">
        <f t="shared" si="70"/>
        <v xml:space="preserve"> </v>
      </c>
      <c r="L121" s="304" t="str">
        <f t="shared" si="70"/>
        <v xml:space="preserve"> </v>
      </c>
      <c r="M121" s="304" t="str">
        <f t="shared" si="70"/>
        <v xml:space="preserve"> </v>
      </c>
      <c r="N121" s="304" t="str">
        <f t="shared" si="70"/>
        <v xml:space="preserve"> </v>
      </c>
      <c r="O121" s="304" t="str">
        <f t="shared" si="69"/>
        <v xml:space="preserve"> </v>
      </c>
      <c r="P121" s="304" t="str">
        <f t="shared" si="69"/>
        <v xml:space="preserve"> </v>
      </c>
      <c r="Q121" s="304" t="str">
        <f t="shared" si="69"/>
        <v xml:space="preserve"> </v>
      </c>
      <c r="R121" s="304" t="str">
        <f t="shared" si="69"/>
        <v xml:space="preserve"> </v>
      </c>
      <c r="S121" s="304" t="str">
        <f t="shared" si="69"/>
        <v xml:space="preserve"> </v>
      </c>
      <c r="T121" s="304" t="str">
        <f t="shared" si="69"/>
        <v xml:space="preserve"> </v>
      </c>
      <c r="U121" s="304" t="str">
        <f t="shared" si="69"/>
        <v xml:space="preserve"> </v>
      </c>
      <c r="V121" s="304" t="str">
        <f t="shared" si="69"/>
        <v xml:space="preserve"> </v>
      </c>
      <c r="W121" s="304" t="str">
        <f t="shared" si="69"/>
        <v xml:space="preserve"> </v>
      </c>
    </row>
    <row r="122" spans="1:23">
      <c r="B122" s="107"/>
      <c r="C122" s="118" t="s">
        <v>655</v>
      </c>
      <c r="D122" s="119"/>
      <c r="E122" s="119"/>
      <c r="F122" s="119"/>
      <c r="G122" s="119"/>
      <c r="H122" s="119"/>
      <c r="I122" s="119"/>
      <c r="J122" s="119"/>
      <c r="K122" s="119"/>
      <c r="L122" s="119"/>
      <c r="M122" s="119"/>
      <c r="N122" s="119"/>
      <c r="O122" s="119"/>
      <c r="P122" s="119"/>
      <c r="Q122" s="119"/>
      <c r="R122" s="119"/>
      <c r="S122" s="119"/>
      <c r="T122" s="119"/>
      <c r="U122" s="119"/>
      <c r="V122" s="119"/>
      <c r="W122" s="119"/>
    </row>
    <row r="123" spans="1:23">
      <c r="B123" s="107"/>
      <c r="C123" s="118" t="s">
        <v>656</v>
      </c>
      <c r="D123" s="119"/>
      <c r="E123" s="119"/>
      <c r="F123" s="119"/>
      <c r="G123" s="119"/>
      <c r="H123" s="119"/>
      <c r="I123" s="119"/>
      <c r="J123" s="119"/>
      <c r="K123" s="119"/>
      <c r="L123" s="119"/>
      <c r="M123" s="119"/>
      <c r="N123" s="119"/>
      <c r="O123" s="119"/>
      <c r="P123" s="119"/>
      <c r="Q123" s="119"/>
      <c r="R123" s="119"/>
      <c r="S123" s="119"/>
      <c r="T123" s="119"/>
      <c r="U123" s="119"/>
      <c r="V123" s="119"/>
      <c r="W123" s="119"/>
    </row>
    <row r="124" spans="1:23">
      <c r="B124" s="107"/>
      <c r="C124" s="118" t="s">
        <v>657</v>
      </c>
      <c r="D124" s="119"/>
      <c r="E124" s="119"/>
      <c r="F124" s="119"/>
      <c r="G124" s="119"/>
      <c r="H124" s="119"/>
      <c r="I124" s="119"/>
      <c r="J124" s="119"/>
      <c r="K124" s="119"/>
      <c r="L124" s="119"/>
      <c r="M124" s="119"/>
      <c r="N124" s="119"/>
      <c r="O124" s="119"/>
      <c r="P124" s="119"/>
      <c r="Q124" s="119"/>
      <c r="R124" s="119"/>
      <c r="S124" s="119"/>
      <c r="T124" s="119"/>
      <c r="U124" s="119"/>
      <c r="V124" s="119"/>
      <c r="W124" s="119"/>
    </row>
    <row r="125" spans="1:23">
      <c r="B125">
        <v>2</v>
      </c>
      <c r="C125" s="305" t="s">
        <v>658</v>
      </c>
      <c r="D125" s="306" t="str">
        <f t="shared" ref="D125:W125" si="71">IF(COUNTIF(D126:D128,"C")&gt;=1,"A",IF(COUNTIF(D126:D128,"C")&gt;0,"P"," "))</f>
        <v xml:space="preserve"> </v>
      </c>
      <c r="E125" s="306" t="str">
        <f t="shared" si="71"/>
        <v xml:space="preserve"> </v>
      </c>
      <c r="F125" s="306" t="str">
        <f t="shared" ref="F125:N125" si="72">IF(COUNTIF(F126:F128,"C")&gt;=1,"A",IF(COUNTIF(F126:F128,"C")&gt;0,"P"," "))</f>
        <v xml:space="preserve"> </v>
      </c>
      <c r="G125" s="306" t="str">
        <f t="shared" si="72"/>
        <v xml:space="preserve"> </v>
      </c>
      <c r="H125" s="306" t="str">
        <f t="shared" si="72"/>
        <v xml:space="preserve"> </v>
      </c>
      <c r="I125" s="306" t="str">
        <f t="shared" si="72"/>
        <v xml:space="preserve"> </v>
      </c>
      <c r="J125" s="306" t="str">
        <f t="shared" si="72"/>
        <v xml:space="preserve"> </v>
      </c>
      <c r="K125" s="306" t="str">
        <f t="shared" si="72"/>
        <v xml:space="preserve"> </v>
      </c>
      <c r="L125" s="306" t="str">
        <f t="shared" si="72"/>
        <v xml:space="preserve"> </v>
      </c>
      <c r="M125" s="306" t="str">
        <f t="shared" si="72"/>
        <v xml:space="preserve"> </v>
      </c>
      <c r="N125" s="306" t="str">
        <f t="shared" si="72"/>
        <v xml:space="preserve"> </v>
      </c>
      <c r="O125" s="306" t="str">
        <f t="shared" si="71"/>
        <v xml:space="preserve"> </v>
      </c>
      <c r="P125" s="306" t="str">
        <f t="shared" si="71"/>
        <v xml:space="preserve"> </v>
      </c>
      <c r="Q125" s="306" t="str">
        <f t="shared" si="71"/>
        <v xml:space="preserve"> </v>
      </c>
      <c r="R125" s="306" t="str">
        <f t="shared" si="71"/>
        <v xml:space="preserve"> </v>
      </c>
      <c r="S125" s="306" t="str">
        <f t="shared" si="71"/>
        <v xml:space="preserve"> </v>
      </c>
      <c r="T125" s="306" t="str">
        <f t="shared" si="71"/>
        <v xml:space="preserve"> </v>
      </c>
      <c r="U125" s="306" t="str">
        <f t="shared" si="71"/>
        <v xml:space="preserve"> </v>
      </c>
      <c r="V125" s="306" t="str">
        <f t="shared" si="71"/>
        <v xml:space="preserve"> </v>
      </c>
      <c r="W125" s="306" t="str">
        <f t="shared" si="71"/>
        <v xml:space="preserve"> </v>
      </c>
    </row>
    <row r="126" spans="1:23">
      <c r="B126" s="107"/>
      <c r="C126" s="118" t="s">
        <v>659</v>
      </c>
      <c r="D126" s="119"/>
      <c r="E126" s="119"/>
      <c r="F126" s="119"/>
      <c r="G126" s="119"/>
      <c r="H126" s="119"/>
      <c r="I126" s="119"/>
      <c r="J126" s="119"/>
      <c r="K126" s="119"/>
      <c r="L126" s="119"/>
      <c r="M126" s="119"/>
      <c r="N126" s="119"/>
      <c r="O126" s="119"/>
      <c r="P126" s="119"/>
      <c r="Q126" s="119"/>
      <c r="R126" s="119"/>
      <c r="S126" s="119"/>
      <c r="T126" s="119"/>
      <c r="U126" s="119"/>
      <c r="V126" s="119"/>
      <c r="W126" s="119"/>
    </row>
    <row r="127" spans="1:23">
      <c r="B127" s="107"/>
      <c r="C127" s="118" t="s">
        <v>660</v>
      </c>
      <c r="D127" s="119"/>
      <c r="E127" s="119"/>
      <c r="F127" s="119"/>
      <c r="G127" s="119"/>
      <c r="H127" s="119"/>
      <c r="I127" s="119"/>
      <c r="J127" s="119"/>
      <c r="K127" s="119"/>
      <c r="L127" s="119"/>
      <c r="M127" s="119"/>
      <c r="N127" s="119"/>
      <c r="O127" s="119"/>
      <c r="P127" s="119"/>
      <c r="Q127" s="119"/>
      <c r="R127" s="119"/>
      <c r="S127" s="119"/>
      <c r="T127" s="119"/>
      <c r="U127" s="119"/>
      <c r="V127" s="119"/>
      <c r="W127" s="119"/>
    </row>
    <row r="128" spans="1:23">
      <c r="B128" s="107"/>
      <c r="C128" s="118" t="s">
        <v>661</v>
      </c>
      <c r="D128" s="119"/>
      <c r="E128" s="119"/>
      <c r="F128" s="119"/>
      <c r="G128" s="119"/>
      <c r="H128" s="119"/>
      <c r="I128" s="119"/>
      <c r="J128" s="119"/>
      <c r="K128" s="119"/>
      <c r="L128" s="119"/>
      <c r="M128" s="119"/>
      <c r="N128" s="119"/>
      <c r="O128" s="119"/>
      <c r="P128" s="119"/>
      <c r="Q128" s="119"/>
      <c r="R128" s="119"/>
      <c r="S128" s="119"/>
      <c r="T128" s="119"/>
      <c r="U128" s="119"/>
      <c r="V128" s="119"/>
      <c r="W128" s="119"/>
    </row>
    <row r="129" spans="2:23">
      <c r="B129">
        <v>3</v>
      </c>
      <c r="C129" s="305" t="s">
        <v>662</v>
      </c>
      <c r="D129" s="306" t="str">
        <f t="shared" ref="D129:W129" si="73">IF(COUNTIF(D130:D132,"C")&gt;=1,"A",IF(COUNTIF(D130:D132,"C")&gt;0,"P"," "))</f>
        <v xml:space="preserve"> </v>
      </c>
      <c r="E129" s="306" t="str">
        <f t="shared" si="73"/>
        <v xml:space="preserve"> </v>
      </c>
      <c r="F129" s="306" t="str">
        <f t="shared" ref="F129:N129" si="74">IF(COUNTIF(F130:F132,"C")&gt;=1,"A",IF(COUNTIF(F130:F132,"C")&gt;0,"P"," "))</f>
        <v xml:space="preserve"> </v>
      </c>
      <c r="G129" s="306" t="str">
        <f t="shared" si="74"/>
        <v xml:space="preserve"> </v>
      </c>
      <c r="H129" s="306" t="str">
        <f t="shared" si="74"/>
        <v xml:space="preserve"> </v>
      </c>
      <c r="I129" s="306" t="str">
        <f t="shared" si="74"/>
        <v xml:space="preserve"> </v>
      </c>
      <c r="J129" s="306" t="str">
        <f t="shared" si="74"/>
        <v xml:space="preserve"> </v>
      </c>
      <c r="K129" s="306" t="str">
        <f t="shared" si="74"/>
        <v xml:space="preserve"> </v>
      </c>
      <c r="L129" s="306" t="str">
        <f t="shared" si="74"/>
        <v xml:space="preserve"> </v>
      </c>
      <c r="M129" s="306" t="str">
        <f t="shared" si="74"/>
        <v xml:space="preserve"> </v>
      </c>
      <c r="N129" s="306" t="str">
        <f t="shared" si="74"/>
        <v xml:space="preserve"> </v>
      </c>
      <c r="O129" s="306" t="str">
        <f t="shared" si="73"/>
        <v xml:space="preserve"> </v>
      </c>
      <c r="P129" s="306" t="str">
        <f t="shared" si="73"/>
        <v xml:space="preserve"> </v>
      </c>
      <c r="Q129" s="306" t="str">
        <f t="shared" si="73"/>
        <v xml:space="preserve"> </v>
      </c>
      <c r="R129" s="306" t="str">
        <f t="shared" si="73"/>
        <v xml:space="preserve"> </v>
      </c>
      <c r="S129" s="306" t="str">
        <f t="shared" si="73"/>
        <v xml:space="preserve"> </v>
      </c>
      <c r="T129" s="306" t="str">
        <f t="shared" si="73"/>
        <v xml:space="preserve"> </v>
      </c>
      <c r="U129" s="306" t="str">
        <f t="shared" si="73"/>
        <v xml:space="preserve"> </v>
      </c>
      <c r="V129" s="306" t="str">
        <f t="shared" si="73"/>
        <v xml:space="preserve"> </v>
      </c>
      <c r="W129" s="306" t="str">
        <f t="shared" si="73"/>
        <v xml:space="preserve"> </v>
      </c>
    </row>
    <row r="130" spans="2:23">
      <c r="B130" s="107"/>
      <c r="C130" s="118" t="s">
        <v>663</v>
      </c>
      <c r="D130" s="119"/>
      <c r="E130" s="119"/>
      <c r="F130" s="119"/>
      <c r="G130" s="119"/>
      <c r="H130" s="119"/>
      <c r="I130" s="119"/>
      <c r="J130" s="119"/>
      <c r="K130" s="119"/>
      <c r="L130" s="119"/>
      <c r="M130" s="119"/>
      <c r="N130" s="119"/>
      <c r="O130" s="119"/>
      <c r="P130" s="119"/>
      <c r="Q130" s="119"/>
      <c r="R130" s="119"/>
      <c r="S130" s="119"/>
      <c r="T130" s="119"/>
      <c r="U130" s="119"/>
      <c r="V130" s="119"/>
      <c r="W130" s="119"/>
    </row>
    <row r="131" spans="2:23">
      <c r="B131" s="107"/>
      <c r="C131" s="118" t="s">
        <v>664</v>
      </c>
      <c r="D131" s="119"/>
      <c r="E131" s="119"/>
      <c r="F131" s="119"/>
      <c r="G131" s="119"/>
      <c r="H131" s="119"/>
      <c r="I131" s="119"/>
      <c r="J131" s="119"/>
      <c r="K131" s="119"/>
      <c r="L131" s="119"/>
      <c r="M131" s="119"/>
      <c r="N131" s="119"/>
      <c r="O131" s="119"/>
      <c r="P131" s="119"/>
      <c r="Q131" s="119"/>
      <c r="R131" s="119"/>
      <c r="S131" s="119"/>
      <c r="T131" s="119"/>
      <c r="U131" s="119"/>
      <c r="V131" s="119"/>
      <c r="W131" s="119"/>
    </row>
    <row r="132" spans="2:23">
      <c r="B132" s="107"/>
      <c r="C132" s="118" t="s">
        <v>665</v>
      </c>
      <c r="D132" s="119"/>
      <c r="E132" s="119"/>
      <c r="F132" s="119"/>
      <c r="G132" s="119"/>
      <c r="H132" s="119"/>
      <c r="I132" s="119"/>
      <c r="J132" s="119"/>
      <c r="K132" s="119"/>
      <c r="L132" s="119"/>
      <c r="M132" s="119"/>
      <c r="N132" s="119"/>
      <c r="O132" s="119"/>
      <c r="P132" s="119"/>
      <c r="Q132" s="119"/>
      <c r="R132" s="119"/>
      <c r="S132" s="119"/>
      <c r="T132" s="119"/>
      <c r="U132" s="119"/>
      <c r="V132" s="119"/>
      <c r="W132" s="119"/>
    </row>
    <row r="133" spans="2:23">
      <c r="B133" s="107">
        <v>4</v>
      </c>
      <c r="C133" s="118" t="s">
        <v>666</v>
      </c>
      <c r="D133" s="119"/>
      <c r="E133" s="119"/>
      <c r="F133" s="119"/>
      <c r="G133" s="119"/>
      <c r="H133" s="119"/>
      <c r="I133" s="119"/>
      <c r="J133" s="119"/>
      <c r="K133" s="119"/>
      <c r="L133" s="119"/>
      <c r="M133" s="119"/>
      <c r="N133" s="119"/>
      <c r="O133" s="119"/>
      <c r="P133" s="119"/>
      <c r="Q133" s="119"/>
      <c r="R133" s="119"/>
      <c r="S133" s="119"/>
      <c r="T133" s="119"/>
      <c r="U133" s="119"/>
      <c r="V133" s="119"/>
      <c r="W133" s="119"/>
    </row>
    <row r="134" spans="2:23" hidden="1">
      <c r="C134" s="305"/>
      <c r="D134" s="307" t="str">
        <f>IF(COUNTIF(D133,"C")&gt;0,"A",IF(COUNTIF(D133,"C")&gt;0,"P"," "))</f>
        <v xml:space="preserve"> </v>
      </c>
      <c r="E134" s="307" t="str">
        <f t="shared" ref="E134" si="75">IF(COUNTIF(E133,"C")&gt;0,"A",IF(COUNTIF(E133,"C")&gt;0,"P"," "))</f>
        <v xml:space="preserve"> </v>
      </c>
      <c r="F134" s="307" t="str">
        <f t="shared" ref="F134:N134" si="76">IF(COUNTIF(F133,"C")&gt;0,"A",IF(COUNTIF(F133,"C")&gt;0,"P"," "))</f>
        <v xml:space="preserve"> </v>
      </c>
      <c r="G134" s="307" t="str">
        <f t="shared" si="76"/>
        <v xml:space="preserve"> </v>
      </c>
      <c r="H134" s="307" t="str">
        <f t="shared" si="76"/>
        <v xml:space="preserve"> </v>
      </c>
      <c r="I134" s="307" t="str">
        <f t="shared" si="76"/>
        <v xml:space="preserve"> </v>
      </c>
      <c r="J134" s="307" t="str">
        <f t="shared" si="76"/>
        <v xml:space="preserve"> </v>
      </c>
      <c r="K134" s="307" t="str">
        <f t="shared" si="76"/>
        <v xml:space="preserve"> </v>
      </c>
      <c r="L134" s="307" t="str">
        <f t="shared" si="76"/>
        <v xml:space="preserve"> </v>
      </c>
      <c r="M134" s="307" t="str">
        <f t="shared" si="76"/>
        <v xml:space="preserve"> </v>
      </c>
      <c r="N134" s="307" t="str">
        <f t="shared" si="76"/>
        <v xml:space="preserve"> </v>
      </c>
      <c r="O134" s="307" t="str">
        <f t="shared" ref="O134:W134" si="77">IF(COUNTIF(O133,"C")&gt;0,"A",IF(COUNTIF(O133,"C")&gt;0,"P"," "))</f>
        <v xml:space="preserve"> </v>
      </c>
      <c r="P134" s="307" t="str">
        <f t="shared" si="77"/>
        <v xml:space="preserve"> </v>
      </c>
      <c r="Q134" s="307" t="str">
        <f t="shared" si="77"/>
        <v xml:space="preserve"> </v>
      </c>
      <c r="R134" s="307" t="str">
        <f t="shared" si="77"/>
        <v xml:space="preserve"> </v>
      </c>
      <c r="S134" s="307" t="str">
        <f t="shared" si="77"/>
        <v xml:space="preserve"> </v>
      </c>
      <c r="T134" s="307" t="str">
        <f t="shared" si="77"/>
        <v xml:space="preserve"> </v>
      </c>
      <c r="U134" s="307" t="str">
        <f t="shared" si="77"/>
        <v xml:space="preserve"> </v>
      </c>
      <c r="V134" s="307" t="str">
        <f t="shared" si="77"/>
        <v xml:space="preserve"> </v>
      </c>
      <c r="W134" s="307" t="str">
        <f t="shared" si="77"/>
        <v xml:space="preserve"> </v>
      </c>
    </row>
    <row r="135" spans="2:23" ht="13.5" thickBot="1">
      <c r="B135" s="107">
        <v>5</v>
      </c>
      <c r="C135" s="118" t="s">
        <v>667</v>
      </c>
      <c r="D135" s="119"/>
      <c r="E135" s="119"/>
      <c r="F135" s="119"/>
      <c r="G135" s="119"/>
      <c r="H135" s="119"/>
      <c r="I135" s="119"/>
      <c r="J135" s="119"/>
      <c r="K135" s="119"/>
      <c r="L135" s="119"/>
      <c r="M135" s="119"/>
      <c r="N135" s="119"/>
      <c r="O135" s="119"/>
      <c r="P135" s="119"/>
      <c r="Q135" s="119"/>
      <c r="R135" s="119"/>
      <c r="S135" s="119"/>
      <c r="T135" s="119"/>
      <c r="U135" s="119"/>
      <c r="V135" s="119"/>
      <c r="W135" s="119"/>
    </row>
    <row r="136" spans="2:23" ht="13.5" hidden="1" thickBot="1">
      <c r="D136" s="307" t="str">
        <f>IF(COUNTIF(D135,"C")&gt;0,"A",IF(COUNTIF(D135,"C")&gt;0,"P"," "))</f>
        <v xml:space="preserve"> </v>
      </c>
      <c r="E136" s="307" t="str">
        <f t="shared" ref="E136" si="78">IF(COUNTIF(E135,"C")&gt;0,"A",IF(COUNTIF(E135,"C")&gt;0,"P"," "))</f>
        <v xml:space="preserve"> </v>
      </c>
      <c r="F136" s="307" t="str">
        <f t="shared" ref="F136:N136" si="79">IF(COUNTIF(F135,"C")&gt;0,"A",IF(COUNTIF(F135,"C")&gt;0,"P"," "))</f>
        <v xml:space="preserve"> </v>
      </c>
      <c r="G136" s="307" t="str">
        <f t="shared" si="79"/>
        <v xml:space="preserve"> </v>
      </c>
      <c r="H136" s="307" t="str">
        <f t="shared" si="79"/>
        <v xml:space="preserve"> </v>
      </c>
      <c r="I136" s="307" t="str">
        <f t="shared" si="79"/>
        <v xml:space="preserve"> </v>
      </c>
      <c r="J136" s="307" t="str">
        <f t="shared" si="79"/>
        <v xml:space="preserve"> </v>
      </c>
      <c r="K136" s="307" t="str">
        <f t="shared" si="79"/>
        <v xml:space="preserve"> </v>
      </c>
      <c r="L136" s="307" t="str">
        <f t="shared" si="79"/>
        <v xml:space="preserve"> </v>
      </c>
      <c r="M136" s="307" t="str">
        <f t="shared" si="79"/>
        <v xml:space="preserve"> </v>
      </c>
      <c r="N136" s="307" t="str">
        <f t="shared" si="79"/>
        <v xml:space="preserve"> </v>
      </c>
      <c r="O136" s="307" t="str">
        <f t="shared" ref="O136:W136" si="80">IF(COUNTIF(O135,"C")&gt;0,"A",IF(COUNTIF(O135,"C")&gt;0,"P"," "))</f>
        <v xml:space="preserve"> </v>
      </c>
      <c r="P136" s="307" t="str">
        <f t="shared" si="80"/>
        <v xml:space="preserve"> </v>
      </c>
      <c r="Q136" s="307" t="str">
        <f t="shared" si="80"/>
        <v xml:space="preserve"> </v>
      </c>
      <c r="R136" s="307" t="str">
        <f t="shared" si="80"/>
        <v xml:space="preserve"> </v>
      </c>
      <c r="S136" s="307" t="str">
        <f t="shared" si="80"/>
        <v xml:space="preserve"> </v>
      </c>
      <c r="T136" s="307" t="str">
        <f t="shared" si="80"/>
        <v xml:space="preserve"> </v>
      </c>
      <c r="U136" s="307" t="str">
        <f t="shared" si="80"/>
        <v xml:space="preserve"> </v>
      </c>
      <c r="V136" s="307" t="str">
        <f t="shared" si="80"/>
        <v xml:space="preserve"> </v>
      </c>
      <c r="W136" s="307" t="str">
        <f t="shared" si="80"/>
        <v xml:space="preserve"> </v>
      </c>
    </row>
    <row r="137" spans="2:23" ht="13.5" thickBot="1">
      <c r="C137" s="289" t="s">
        <v>23</v>
      </c>
      <c r="D137" s="128" t="str">
        <f>IF(COUNTIF(D121:D136,"A")&gt;4,"C",IF(COUNTIF(D121:D136,"P")&gt;0,"P",IF(COUNTIF(D121:D136,"A")&gt;0,"P"," ")))</f>
        <v xml:space="preserve"> </v>
      </c>
      <c r="E137" s="128" t="str">
        <f t="shared" ref="E137" si="81">IF(COUNTIF(E121:E136,"A")&gt;4,"C",IF(COUNTIF(E121:E136,"P")&gt;0,"P",IF(COUNTIF(E121:E136,"A")&gt;0,"P"," ")))</f>
        <v xml:space="preserve"> </v>
      </c>
      <c r="F137" s="128" t="str">
        <f t="shared" ref="F137:N137" si="82">IF(COUNTIF(F121:F136,"A")&gt;4,"C",IF(COUNTIF(F121:F136,"P")&gt;0,"P",IF(COUNTIF(F121:F136,"A")&gt;0,"P"," ")))</f>
        <v xml:space="preserve"> </v>
      </c>
      <c r="G137" s="128" t="str">
        <f t="shared" si="82"/>
        <v xml:space="preserve"> </v>
      </c>
      <c r="H137" s="128" t="str">
        <f t="shared" si="82"/>
        <v xml:space="preserve"> </v>
      </c>
      <c r="I137" s="128" t="str">
        <f t="shared" si="82"/>
        <v xml:space="preserve"> </v>
      </c>
      <c r="J137" s="128" t="str">
        <f t="shared" si="82"/>
        <v xml:space="preserve"> </v>
      </c>
      <c r="K137" s="128" t="str">
        <f t="shared" si="82"/>
        <v xml:space="preserve"> </v>
      </c>
      <c r="L137" s="128" t="str">
        <f t="shared" si="82"/>
        <v xml:space="preserve"> </v>
      </c>
      <c r="M137" s="128" t="str">
        <f t="shared" si="82"/>
        <v xml:space="preserve"> </v>
      </c>
      <c r="N137" s="128" t="str">
        <f t="shared" si="82"/>
        <v xml:space="preserve"> </v>
      </c>
      <c r="O137" s="128" t="str">
        <f t="shared" ref="O137:W137" si="83">IF(COUNTIF(O121:O136,"A")&gt;4,"C",IF(COUNTIF(O121:O136,"P")&gt;0,"P",IF(COUNTIF(O121:O136,"A")&gt;0,"P"," ")))</f>
        <v xml:space="preserve"> </v>
      </c>
      <c r="P137" s="128" t="str">
        <f t="shared" si="83"/>
        <v xml:space="preserve"> </v>
      </c>
      <c r="Q137" s="128" t="str">
        <f t="shared" si="83"/>
        <v xml:space="preserve"> </v>
      </c>
      <c r="R137" s="128" t="str">
        <f t="shared" si="83"/>
        <v xml:space="preserve"> </v>
      </c>
      <c r="S137" s="128" t="str">
        <f t="shared" si="83"/>
        <v xml:space="preserve"> </v>
      </c>
      <c r="T137" s="128" t="str">
        <f t="shared" si="83"/>
        <v xml:space="preserve"> </v>
      </c>
      <c r="U137" s="128" t="str">
        <f t="shared" si="83"/>
        <v xml:space="preserve"> </v>
      </c>
      <c r="V137" s="128" t="str">
        <f t="shared" si="83"/>
        <v xml:space="preserve"> </v>
      </c>
      <c r="W137" s="128" t="str">
        <f t="shared" si="83"/>
        <v xml:space="preserve"> </v>
      </c>
    </row>
    <row r="138" spans="2:23">
      <c r="C138" s="409"/>
      <c r="D138" s="127"/>
      <c r="E138" s="127"/>
      <c r="F138" s="127"/>
      <c r="G138" s="127"/>
      <c r="H138" s="127"/>
      <c r="I138" s="127"/>
      <c r="J138" s="127"/>
      <c r="K138" s="127"/>
      <c r="L138" s="127"/>
      <c r="M138" s="127"/>
      <c r="N138" s="127"/>
      <c r="O138" s="127"/>
      <c r="P138" s="127"/>
      <c r="Q138" s="127"/>
      <c r="R138" s="127"/>
      <c r="S138" s="127"/>
      <c r="T138" s="127"/>
      <c r="U138" s="127"/>
      <c r="V138" s="127"/>
      <c r="W138" s="127"/>
    </row>
    <row r="139" spans="2:23">
      <c r="B139" s="1" t="s">
        <v>66</v>
      </c>
    </row>
    <row r="140" spans="2:23">
      <c r="C140" s="51" t="s">
        <v>14</v>
      </c>
      <c r="D140" s="9"/>
      <c r="E140" s="9"/>
      <c r="F140" s="9"/>
      <c r="G140" s="9"/>
      <c r="H140" s="9"/>
      <c r="I140" s="9"/>
      <c r="J140" s="9"/>
      <c r="K140" s="9"/>
      <c r="L140" s="9"/>
      <c r="M140" s="9"/>
      <c r="N140" s="9"/>
      <c r="O140" s="9"/>
      <c r="P140" s="9"/>
      <c r="Q140" s="9"/>
      <c r="R140" s="9"/>
      <c r="S140" s="9"/>
      <c r="T140" s="9"/>
      <c r="U140" s="9"/>
      <c r="V140" s="9"/>
      <c r="W140" s="9"/>
    </row>
    <row r="141" spans="2:23">
      <c r="C141" s="118" t="s">
        <v>77</v>
      </c>
      <c r="D141" s="9"/>
      <c r="E141" s="9"/>
      <c r="F141" s="9"/>
      <c r="G141" s="9"/>
      <c r="H141" s="9"/>
      <c r="I141" s="9"/>
      <c r="J141" s="9"/>
      <c r="K141" s="9"/>
      <c r="L141" s="9"/>
      <c r="M141" s="9"/>
      <c r="N141" s="9"/>
      <c r="O141" s="9"/>
      <c r="P141" s="9"/>
      <c r="Q141" s="9"/>
      <c r="R141" s="9"/>
      <c r="S141" s="9"/>
      <c r="T141" s="9"/>
      <c r="U141" s="9"/>
      <c r="V141" s="9"/>
      <c r="W141" s="9"/>
    </row>
    <row r="142" spans="2:23">
      <c r="C142" s="118" t="s">
        <v>78</v>
      </c>
      <c r="D142" s="9"/>
      <c r="E142" s="9"/>
      <c r="F142" s="9"/>
      <c r="G142" s="9"/>
      <c r="H142" s="9"/>
      <c r="I142" s="9"/>
      <c r="J142" s="9"/>
      <c r="K142" s="9"/>
      <c r="L142" s="9"/>
      <c r="M142" s="9"/>
      <c r="N142" s="9"/>
      <c r="O142" s="9"/>
      <c r="P142" s="9"/>
      <c r="Q142" s="9"/>
      <c r="R142" s="9"/>
      <c r="S142" s="9"/>
      <c r="T142" s="9"/>
      <c r="U142" s="9"/>
      <c r="V142" s="9"/>
      <c r="W142" s="9"/>
    </row>
    <row r="143" spans="2:23">
      <c r="C143" s="118" t="s">
        <v>388</v>
      </c>
      <c r="D143" s="9"/>
      <c r="E143" s="9"/>
      <c r="F143" s="9"/>
      <c r="G143" s="9"/>
      <c r="H143" s="9"/>
      <c r="I143" s="9"/>
      <c r="J143" s="9"/>
      <c r="K143" s="9"/>
      <c r="L143" s="9"/>
      <c r="M143" s="9"/>
      <c r="N143" s="9"/>
      <c r="O143" s="9"/>
      <c r="P143" s="9"/>
      <c r="Q143" s="9"/>
      <c r="R143" s="9"/>
      <c r="S143" s="9"/>
      <c r="T143" s="9"/>
      <c r="U143" s="9"/>
      <c r="V143" s="9"/>
      <c r="W143" s="9"/>
    </row>
    <row r="144" spans="2:23">
      <c r="C144" s="118" t="s">
        <v>389</v>
      </c>
      <c r="D144" s="9"/>
      <c r="E144" s="9"/>
      <c r="F144" s="9"/>
      <c r="G144" s="9"/>
      <c r="H144" s="9"/>
      <c r="I144" s="9"/>
      <c r="J144" s="9"/>
      <c r="K144" s="9"/>
      <c r="L144" s="9"/>
      <c r="M144" s="9"/>
      <c r="N144" s="9"/>
      <c r="O144" s="9"/>
      <c r="P144" s="9"/>
      <c r="Q144" s="9"/>
      <c r="R144" s="9"/>
      <c r="S144" s="9"/>
      <c r="T144" s="9"/>
      <c r="U144" s="9"/>
      <c r="V144" s="9"/>
      <c r="W144" s="9"/>
    </row>
    <row r="145" spans="2:23">
      <c r="C145" s="118" t="s">
        <v>390</v>
      </c>
      <c r="D145" s="9"/>
      <c r="E145" s="9"/>
      <c r="F145" s="9"/>
      <c r="G145" s="9"/>
      <c r="H145" s="9"/>
      <c r="I145" s="9"/>
      <c r="J145" s="9"/>
      <c r="K145" s="9"/>
      <c r="L145" s="9"/>
      <c r="M145" s="9"/>
      <c r="N145" s="9"/>
      <c r="O145" s="9"/>
      <c r="P145" s="9"/>
      <c r="Q145" s="9"/>
      <c r="R145" s="9"/>
      <c r="S145" s="9"/>
      <c r="T145" s="9"/>
      <c r="U145" s="9"/>
      <c r="V145" s="9"/>
      <c r="W145" s="9"/>
    </row>
    <row r="146" spans="2:23">
      <c r="C146" s="118" t="s">
        <v>391</v>
      </c>
      <c r="D146" s="9"/>
      <c r="E146" s="9"/>
      <c r="F146" s="9"/>
      <c r="G146" s="9"/>
      <c r="H146" s="9"/>
      <c r="I146" s="9"/>
      <c r="J146" s="9"/>
      <c r="K146" s="9"/>
      <c r="L146" s="9"/>
      <c r="M146" s="9"/>
      <c r="N146" s="9"/>
      <c r="O146" s="9"/>
      <c r="P146" s="9"/>
      <c r="Q146" s="9"/>
      <c r="R146" s="9"/>
      <c r="S146" s="9"/>
      <c r="T146" s="9"/>
      <c r="U146" s="9"/>
      <c r="V146" s="9"/>
      <c r="W146" s="9"/>
    </row>
    <row r="147" spans="2:23">
      <c r="C147" s="118" t="s">
        <v>392</v>
      </c>
      <c r="D147" s="9"/>
      <c r="E147" s="9"/>
      <c r="F147" s="9"/>
      <c r="G147" s="9"/>
      <c r="H147" s="9"/>
      <c r="I147" s="9"/>
      <c r="J147" s="9"/>
      <c r="K147" s="9"/>
      <c r="L147" s="9"/>
      <c r="M147" s="9"/>
      <c r="N147" s="9"/>
      <c r="O147" s="9"/>
      <c r="P147" s="9"/>
      <c r="Q147" s="9"/>
      <c r="R147" s="9"/>
      <c r="S147" s="9"/>
      <c r="T147" s="9"/>
      <c r="U147" s="9"/>
      <c r="V147" s="9"/>
      <c r="W147" s="9"/>
    </row>
    <row r="148" spans="2:23">
      <c r="C148" s="118" t="s">
        <v>393</v>
      </c>
      <c r="D148" s="9"/>
      <c r="E148" s="9"/>
      <c r="F148" s="9"/>
      <c r="G148" s="9"/>
      <c r="H148" s="9"/>
      <c r="I148" s="9"/>
      <c r="J148" s="9"/>
      <c r="K148" s="9"/>
      <c r="L148" s="9"/>
      <c r="M148" s="9"/>
      <c r="N148" s="9"/>
      <c r="O148" s="9"/>
      <c r="P148" s="9"/>
      <c r="Q148" s="9"/>
      <c r="R148" s="9"/>
      <c r="S148" s="9"/>
      <c r="T148" s="9"/>
      <c r="U148" s="9"/>
      <c r="V148" s="9"/>
      <c r="W148" s="9"/>
    </row>
    <row r="149" spans="2:23">
      <c r="C149" s="118" t="s">
        <v>394</v>
      </c>
      <c r="D149" s="9"/>
      <c r="E149" s="9"/>
      <c r="F149" s="9"/>
      <c r="G149" s="9"/>
      <c r="H149" s="9"/>
      <c r="I149" s="9"/>
      <c r="J149" s="9"/>
      <c r="K149" s="9"/>
      <c r="L149" s="9"/>
      <c r="M149" s="9"/>
      <c r="N149" s="9"/>
      <c r="O149" s="9"/>
      <c r="P149" s="9"/>
      <c r="Q149" s="9"/>
      <c r="R149" s="9"/>
      <c r="S149" s="9"/>
      <c r="T149" s="9"/>
      <c r="U149" s="9"/>
      <c r="V149" s="9"/>
      <c r="W149" s="9"/>
    </row>
    <row r="150" spans="2:23">
      <c r="C150" s="118" t="s">
        <v>395</v>
      </c>
      <c r="D150" s="9"/>
      <c r="E150" s="9"/>
      <c r="F150" s="9"/>
      <c r="G150" s="9"/>
      <c r="H150" s="9"/>
      <c r="I150" s="9"/>
      <c r="J150" s="9"/>
      <c r="K150" s="9"/>
      <c r="L150" s="9"/>
      <c r="M150" s="9"/>
      <c r="N150" s="9"/>
      <c r="O150" s="9"/>
      <c r="P150" s="9"/>
      <c r="Q150" s="9"/>
      <c r="R150" s="9"/>
      <c r="S150" s="9"/>
      <c r="T150" s="9"/>
      <c r="U150" s="9"/>
      <c r="V150" s="9"/>
      <c r="W150" s="9"/>
    </row>
    <row r="151" spans="2:23">
      <c r="C151" s="118" t="s">
        <v>396</v>
      </c>
      <c r="D151" s="9"/>
      <c r="E151" s="9"/>
      <c r="F151" s="9"/>
      <c r="G151" s="9"/>
      <c r="H151" s="9"/>
      <c r="I151" s="9"/>
      <c r="J151" s="9"/>
      <c r="K151" s="9"/>
      <c r="L151" s="9"/>
      <c r="M151" s="9"/>
      <c r="N151" s="9"/>
      <c r="O151" s="9"/>
      <c r="P151" s="9"/>
      <c r="Q151" s="9"/>
      <c r="R151" s="9"/>
      <c r="S151" s="9"/>
      <c r="T151" s="9"/>
      <c r="U151" s="9"/>
      <c r="V151" s="9"/>
      <c r="W151" s="9"/>
    </row>
    <row r="152" spans="2:23">
      <c r="C152" s="118" t="s">
        <v>397</v>
      </c>
      <c r="D152" s="9"/>
      <c r="E152" s="9"/>
      <c r="F152" s="9"/>
      <c r="G152" s="9"/>
      <c r="H152" s="9"/>
      <c r="I152" s="9"/>
      <c r="J152" s="9"/>
      <c r="K152" s="9"/>
      <c r="L152" s="9"/>
      <c r="M152" s="9"/>
      <c r="N152" s="9"/>
      <c r="O152" s="9"/>
      <c r="P152" s="9"/>
      <c r="Q152" s="9"/>
      <c r="R152" s="9"/>
      <c r="S152" s="9"/>
      <c r="T152" s="9"/>
      <c r="U152" s="9"/>
      <c r="V152" s="9"/>
      <c r="W152" s="9"/>
    </row>
    <row r="153" spans="2:23">
      <c r="B153" s="74"/>
      <c r="C153" s="72"/>
      <c r="D153" s="72"/>
      <c r="E153" s="72"/>
      <c r="F153" s="72"/>
      <c r="G153" s="72"/>
      <c r="H153" s="72"/>
      <c r="I153" s="72"/>
      <c r="J153" s="72"/>
      <c r="K153" s="72"/>
      <c r="L153" s="72"/>
      <c r="M153" s="72"/>
      <c r="N153" s="72"/>
      <c r="O153" s="72"/>
      <c r="P153" s="72"/>
      <c r="Q153" s="72"/>
      <c r="R153" s="72"/>
      <c r="S153" s="72"/>
      <c r="T153" s="72"/>
      <c r="U153" s="72"/>
      <c r="V153" s="72"/>
      <c r="W153" s="72"/>
    </row>
  </sheetData>
  <sheetProtection algorithmName="SHA-512" hashValue="SQpWHvRgRvbAVEvRUtL7GILFZOBGuopKK0DBoF0iXDvrh8cKdjDhLzQ0UMTNXrPoXY3Hpq87pLLPq107KgPHKw==" saltValue="wAkZ0A33n6CFXW6pUY6yLA==" spinCount="100000" sheet="1" objects="1" scenarios="1" selectLockedCells="1"/>
  <mergeCells count="30">
    <mergeCell ref="V1:V4"/>
    <mergeCell ref="T1:T4"/>
    <mergeCell ref="D1:D4"/>
    <mergeCell ref="Q1:Q4"/>
    <mergeCell ref="F1:F4"/>
    <mergeCell ref="G1:G4"/>
    <mergeCell ref="H1:H4"/>
    <mergeCell ref="I1:I4"/>
    <mergeCell ref="J1:J4"/>
    <mergeCell ref="K1:K4"/>
    <mergeCell ref="L1:L4"/>
    <mergeCell ref="M1:M4"/>
    <mergeCell ref="N1:N4"/>
    <mergeCell ref="E1:E4"/>
    <mergeCell ref="B47:C47"/>
    <mergeCell ref="A4:C4"/>
    <mergeCell ref="P1:P4"/>
    <mergeCell ref="B61:C61"/>
    <mergeCell ref="B3:C3"/>
    <mergeCell ref="D61:W61"/>
    <mergeCell ref="O1:O4"/>
    <mergeCell ref="W1:W4"/>
    <mergeCell ref="B33:C33"/>
    <mergeCell ref="D33:W33"/>
    <mergeCell ref="B36:C36"/>
    <mergeCell ref="S1:S4"/>
    <mergeCell ref="R1:R4"/>
    <mergeCell ref="U1:U4"/>
    <mergeCell ref="B39:C39"/>
    <mergeCell ref="B43:C43"/>
  </mergeCells>
  <phoneticPr fontId="2" type="noConversion"/>
  <conditionalFormatting sqref="D6:W10 D13:W17 D20:W24 D27:W31 D40:W41 D48:W50 D53:W57 D63:W63 D68:W81 D86:W99 D104:W117 D122:W135 D44:W45">
    <cfRule type="containsText" dxfId="188" priority="2" operator="containsText" text="C">
      <formula>NOT(ISERROR(SEARCH("C",D6)))</formula>
    </cfRule>
  </conditionalFormatting>
  <conditionalFormatting sqref="D11:W11 D18:W18 D25:W25 D32:W32 D35:W35 D38:W38 D42:W42 D46:W46 D51:W51 D58:W58 D64:W64 D83:W83 D101:W101 D119:W119 D137:W137">
    <cfRule type="containsText" dxfId="187" priority="1" operator="containsText" text="C">
      <formula>NOT(ISERROR(SEARCH("C",D11)))</formula>
    </cfRule>
  </conditionalFormatting>
  <hyperlinks>
    <hyperlink ref="D102" r:id="rId1" xr:uid="{97A64452-9016-493D-A7B7-E61B214E4FAC}"/>
    <hyperlink ref="D66" r:id="rId2" xr:uid="{51D907FD-1CAF-4189-B06D-3B9CA7F12B7C}"/>
  </hyperlinks>
  <pageMargins left="0.5" right="0.25" top="1" bottom="1" header="0.5" footer="0.5"/>
  <pageSetup scale="86" fitToWidth="0" orientation="portrait" r:id="rId3"/>
  <headerFooter alignWithMargins="0">
    <oddHeader>&amp;C&amp;"Arial,Bold"&amp;14AmbassadorTrax&amp;12
Age-Level Awards - &amp;D</oddHeader>
    <oddFooter>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C00"/>
    <pageSetUpPr fitToPage="1"/>
  </sheetPr>
  <dimension ref="A1:W13"/>
  <sheetViews>
    <sheetView showGridLines="0" zoomScaleNormal="100" workbookViewId="0">
      <selection activeCell="D6" sqref="D6"/>
    </sheetView>
  </sheetViews>
  <sheetFormatPr defaultColWidth="9.140625" defaultRowHeight="12"/>
  <cols>
    <col min="1" max="1" width="12.7109375" style="191" bestFit="1" customWidth="1"/>
    <col min="2" max="2" width="2" style="191" bestFit="1" customWidth="1"/>
    <col min="3" max="3" width="29.140625" style="191" bestFit="1" customWidth="1"/>
    <col min="4" max="23" width="3.42578125" style="192" bestFit="1" customWidth="1"/>
    <col min="24" max="16384" width="9.140625" style="191"/>
  </cols>
  <sheetData>
    <row r="1" spans="1:23" ht="18" customHeight="1">
      <c r="A1" s="626" t="s">
        <v>64</v>
      </c>
      <c r="B1" s="626"/>
      <c r="C1" s="238">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3" ht="18" customHeight="1">
      <c r="A2" s="627" t="s">
        <v>65</v>
      </c>
      <c r="B2" s="627"/>
      <c r="C2" s="239" t="e">
        <f>Instructions!#REF!</f>
        <v>#REF!</v>
      </c>
      <c r="D2" s="566"/>
      <c r="E2" s="566"/>
      <c r="F2" s="566"/>
      <c r="G2" s="566"/>
      <c r="H2" s="566"/>
      <c r="I2" s="566"/>
      <c r="J2" s="566"/>
      <c r="K2" s="566"/>
      <c r="L2" s="566"/>
      <c r="M2" s="566"/>
      <c r="N2" s="566"/>
      <c r="O2" s="566"/>
      <c r="P2" s="566"/>
      <c r="Q2" s="566"/>
      <c r="R2" s="566"/>
      <c r="S2" s="566"/>
      <c r="T2" s="566"/>
      <c r="U2" s="566"/>
      <c r="V2" s="566"/>
      <c r="W2" s="566"/>
    </row>
    <row r="3" spans="1:23" ht="18" customHeight="1">
      <c r="A3" s="628" t="s">
        <v>398</v>
      </c>
      <c r="B3" s="629"/>
      <c r="C3" s="630"/>
      <c r="D3" s="566"/>
      <c r="E3" s="566"/>
      <c r="F3" s="566"/>
      <c r="G3" s="566"/>
      <c r="H3" s="566"/>
      <c r="I3" s="566"/>
      <c r="J3" s="566"/>
      <c r="K3" s="566"/>
      <c r="L3" s="566"/>
      <c r="M3" s="566"/>
      <c r="N3" s="566"/>
      <c r="O3" s="566"/>
      <c r="P3" s="566"/>
      <c r="Q3" s="566"/>
      <c r="R3" s="566"/>
      <c r="S3" s="566"/>
      <c r="T3" s="566"/>
      <c r="U3" s="566"/>
      <c r="V3" s="566"/>
      <c r="W3" s="566"/>
    </row>
    <row r="4" spans="1:23" ht="18" customHeight="1">
      <c r="A4" s="241"/>
      <c r="B4" s="242"/>
      <c r="C4" s="242"/>
      <c r="D4" s="567"/>
      <c r="E4" s="567"/>
      <c r="F4" s="567"/>
      <c r="G4" s="567"/>
      <c r="H4" s="567"/>
      <c r="I4" s="567"/>
      <c r="J4" s="567"/>
      <c r="K4" s="567"/>
      <c r="L4" s="567"/>
      <c r="M4" s="567"/>
      <c r="N4" s="567"/>
      <c r="O4" s="567"/>
      <c r="P4" s="567"/>
      <c r="Q4" s="567"/>
      <c r="R4" s="567"/>
      <c r="S4" s="567"/>
      <c r="T4" s="567"/>
      <c r="U4" s="567"/>
      <c r="V4" s="567"/>
      <c r="W4" s="567"/>
    </row>
    <row r="5" spans="1:23" ht="12.75">
      <c r="A5" s="242"/>
      <c r="B5" s="242"/>
      <c r="C5" s="244"/>
      <c r="D5" s="94"/>
      <c r="E5" s="253"/>
      <c r="F5" s="253"/>
      <c r="G5" s="253"/>
      <c r="H5" s="253"/>
      <c r="I5" s="245"/>
      <c r="J5" s="245"/>
      <c r="K5" s="245"/>
      <c r="L5" s="245"/>
      <c r="M5" s="245"/>
      <c r="N5" s="245"/>
      <c r="O5" s="218"/>
      <c r="P5" s="218"/>
      <c r="Q5" s="218"/>
      <c r="R5" s="245"/>
      <c r="S5" s="245"/>
      <c r="T5" s="245"/>
      <c r="U5" s="245"/>
      <c r="V5" s="245"/>
      <c r="W5" s="245"/>
    </row>
    <row r="6" spans="1:23">
      <c r="A6" s="242"/>
      <c r="B6" s="234">
        <v>1</v>
      </c>
      <c r="C6" s="246" t="s">
        <v>171</v>
      </c>
      <c r="D6" s="33"/>
      <c r="E6" s="33"/>
      <c r="F6" s="33"/>
      <c r="G6" s="33"/>
      <c r="H6" s="33"/>
      <c r="I6" s="33"/>
      <c r="J6" s="33"/>
      <c r="K6" s="33"/>
      <c r="L6" s="33"/>
      <c r="M6" s="33"/>
      <c r="N6" s="33"/>
      <c r="O6" s="33"/>
      <c r="P6" s="33"/>
      <c r="Q6" s="33"/>
      <c r="R6" s="33"/>
      <c r="S6" s="33"/>
      <c r="T6" s="33"/>
      <c r="U6" s="33"/>
      <c r="V6" s="33"/>
      <c r="W6" s="33"/>
    </row>
    <row r="7" spans="1:23">
      <c r="A7" s="242"/>
      <c r="B7" s="234">
        <v>2</v>
      </c>
      <c r="C7" s="246" t="s">
        <v>172</v>
      </c>
      <c r="D7" s="33"/>
      <c r="E7" s="33"/>
      <c r="F7" s="33"/>
      <c r="G7" s="33"/>
      <c r="H7" s="33"/>
      <c r="I7" s="33"/>
      <c r="J7" s="33"/>
      <c r="K7" s="33"/>
      <c r="L7" s="33"/>
      <c r="M7" s="33"/>
      <c r="N7" s="33"/>
      <c r="O7" s="33"/>
      <c r="P7" s="33"/>
      <c r="Q7" s="33"/>
      <c r="R7" s="33"/>
      <c r="S7" s="33"/>
      <c r="T7" s="33"/>
      <c r="U7" s="33"/>
      <c r="V7" s="33"/>
      <c r="W7" s="33"/>
    </row>
    <row r="8" spans="1:23">
      <c r="A8" s="242"/>
      <c r="B8" s="234">
        <v>3</v>
      </c>
      <c r="C8" s="246" t="s">
        <v>173</v>
      </c>
      <c r="D8" s="33"/>
      <c r="E8" s="33"/>
      <c r="F8" s="33"/>
      <c r="G8" s="33"/>
      <c r="H8" s="33"/>
      <c r="I8" s="33"/>
      <c r="J8" s="33"/>
      <c r="K8" s="33"/>
      <c r="L8" s="33"/>
      <c r="M8" s="33"/>
      <c r="N8" s="33"/>
      <c r="O8" s="33"/>
      <c r="P8" s="33"/>
      <c r="Q8" s="33"/>
      <c r="R8" s="33"/>
      <c r="S8" s="33"/>
      <c r="T8" s="33"/>
      <c r="U8" s="33"/>
      <c r="V8" s="33"/>
      <c r="W8" s="33"/>
    </row>
    <row r="9" spans="1:23">
      <c r="A9" s="242"/>
      <c r="B9" s="234">
        <v>4</v>
      </c>
      <c r="C9" s="246" t="s">
        <v>174</v>
      </c>
      <c r="D9" s="33"/>
      <c r="E9" s="33"/>
      <c r="F9" s="33"/>
      <c r="G9" s="33"/>
      <c r="H9" s="33"/>
      <c r="I9" s="33"/>
      <c r="J9" s="33"/>
      <c r="K9" s="33"/>
      <c r="L9" s="33"/>
      <c r="M9" s="33"/>
      <c r="N9" s="33"/>
      <c r="O9" s="33"/>
      <c r="P9" s="33"/>
      <c r="Q9" s="33"/>
      <c r="R9" s="33"/>
      <c r="S9" s="33"/>
      <c r="T9" s="33"/>
      <c r="U9" s="33"/>
      <c r="V9" s="33"/>
      <c r="W9" s="33"/>
    </row>
    <row r="10" spans="1:23">
      <c r="A10" s="242"/>
      <c r="B10" s="242">
        <v>5</v>
      </c>
      <c r="C10" s="247" t="s">
        <v>175</v>
      </c>
      <c r="D10" s="33"/>
      <c r="E10" s="33"/>
      <c r="F10" s="33"/>
      <c r="G10" s="33"/>
      <c r="H10" s="33"/>
      <c r="I10" s="33"/>
      <c r="J10" s="33"/>
      <c r="K10" s="33"/>
      <c r="L10" s="33"/>
      <c r="M10" s="33"/>
      <c r="N10" s="33"/>
      <c r="O10" s="33"/>
      <c r="P10" s="33"/>
      <c r="Q10" s="33"/>
      <c r="R10" s="33"/>
      <c r="S10" s="33"/>
      <c r="T10" s="33"/>
      <c r="U10" s="33"/>
      <c r="V10" s="33"/>
      <c r="W10" s="33"/>
    </row>
    <row r="11" spans="1:23">
      <c r="A11" s="242"/>
      <c r="B11" s="242">
        <v>6</v>
      </c>
      <c r="C11" s="247" t="s">
        <v>176</v>
      </c>
      <c r="D11" s="33"/>
      <c r="E11" s="33"/>
      <c r="F11" s="33"/>
      <c r="G11" s="33"/>
      <c r="H11" s="33"/>
      <c r="I11" s="33"/>
      <c r="J11" s="33"/>
      <c r="K11" s="33"/>
      <c r="L11" s="33"/>
      <c r="M11" s="33"/>
      <c r="N11" s="33"/>
      <c r="O11" s="33"/>
      <c r="P11" s="33"/>
      <c r="Q11" s="33"/>
      <c r="R11" s="33"/>
      <c r="S11" s="33"/>
      <c r="T11" s="33"/>
      <c r="U11" s="33"/>
      <c r="V11" s="33"/>
      <c r="W11" s="33"/>
    </row>
    <row r="12" spans="1:23" ht="12.75" thickBot="1">
      <c r="A12" s="242"/>
      <c r="B12" s="242">
        <v>7</v>
      </c>
      <c r="C12" s="248" t="s">
        <v>177</v>
      </c>
      <c r="D12" s="33"/>
      <c r="E12" s="33"/>
      <c r="F12" s="33"/>
      <c r="G12" s="33"/>
      <c r="H12" s="33"/>
      <c r="I12" s="33"/>
      <c r="J12" s="33"/>
      <c r="K12" s="33"/>
      <c r="L12" s="33"/>
      <c r="M12" s="33"/>
      <c r="N12" s="33"/>
      <c r="O12" s="33"/>
      <c r="P12" s="33"/>
      <c r="Q12" s="33"/>
      <c r="R12" s="33"/>
      <c r="S12" s="33"/>
      <c r="T12" s="33"/>
      <c r="U12" s="33"/>
      <c r="V12" s="33"/>
      <c r="W12" s="33"/>
    </row>
    <row r="13" spans="1:23" ht="12.75" thickBot="1">
      <c r="A13" s="242"/>
      <c r="B13" s="242"/>
      <c r="C13" s="243"/>
      <c r="D13" s="320" t="str">
        <f t="shared" ref="D13:W13" si="0">IF(COUNTIF(D6:D12,"C")&gt;6,"C",IF(COUNTIF(D6:D12,"C")&gt;0,"P"," "))</f>
        <v xml:space="preserve"> </v>
      </c>
      <c r="E13" s="320" t="str">
        <f t="shared" si="0"/>
        <v xml:space="preserve"> </v>
      </c>
      <c r="F13" s="320" t="str">
        <f t="shared" ref="F13:N13" si="1">IF(COUNTIF(F6:F12,"C")&gt;6,"C",IF(COUNTIF(F6:F12,"C")&gt;0,"P"," "))</f>
        <v xml:space="preserve"> </v>
      </c>
      <c r="G13" s="320" t="str">
        <f t="shared" si="1"/>
        <v xml:space="preserve"> </v>
      </c>
      <c r="H13" s="320" t="str">
        <f t="shared" si="1"/>
        <v xml:space="preserve"> </v>
      </c>
      <c r="I13" s="320" t="str">
        <f t="shared" si="1"/>
        <v xml:space="preserve"> </v>
      </c>
      <c r="J13" s="320" t="str">
        <f t="shared" si="1"/>
        <v xml:space="preserve"> </v>
      </c>
      <c r="K13" s="320" t="str">
        <f t="shared" si="1"/>
        <v xml:space="preserve"> </v>
      </c>
      <c r="L13" s="320" t="str">
        <f t="shared" si="1"/>
        <v xml:space="preserve"> </v>
      </c>
      <c r="M13" s="320" t="str">
        <f t="shared" si="1"/>
        <v xml:space="preserve"> </v>
      </c>
      <c r="N13" s="320" t="str">
        <f t="shared" si="1"/>
        <v xml:space="preserve"> </v>
      </c>
      <c r="O13" s="320" t="str">
        <f t="shared" si="0"/>
        <v xml:space="preserve"> </v>
      </c>
      <c r="P13" s="320" t="str">
        <f t="shared" si="0"/>
        <v xml:space="preserve"> </v>
      </c>
      <c r="Q13" s="320" t="str">
        <f t="shared" si="0"/>
        <v xml:space="preserve"> </v>
      </c>
      <c r="R13" s="320" t="str">
        <f t="shared" si="0"/>
        <v xml:space="preserve"> </v>
      </c>
      <c r="S13" s="320" t="str">
        <f t="shared" si="0"/>
        <v xml:space="preserve"> </v>
      </c>
      <c r="T13" s="320" t="str">
        <f t="shared" si="0"/>
        <v xml:space="preserve"> </v>
      </c>
      <c r="U13" s="320" t="str">
        <f t="shared" si="0"/>
        <v xml:space="preserve"> </v>
      </c>
      <c r="V13" s="320" t="str">
        <f t="shared" si="0"/>
        <v xml:space="preserve"> </v>
      </c>
      <c r="W13" s="320" t="str">
        <f t="shared" si="0"/>
        <v xml:space="preserve"> </v>
      </c>
    </row>
  </sheetData>
  <sheetProtection algorithmName="SHA-512" hashValue="x+GJ1VBwHJjiZW00fY3xYfmFgiSrYlKmlZI9EHF0b7oV2fGxldGEbjOxMMGJPTzLQVE1TxOLwfoTiOUP94q12w==" saltValue="cCMt1t5BZElPgNZfL9hVDQ==" spinCount="100000" sheet="1" objects="1" scenarios="1" selectLockedCells="1"/>
  <mergeCells count="23">
    <mergeCell ref="N1:N4"/>
    <mergeCell ref="E1:E4"/>
    <mergeCell ref="I1:I4"/>
    <mergeCell ref="J1:J4"/>
    <mergeCell ref="K1:K4"/>
    <mergeCell ref="L1:L4"/>
    <mergeCell ref="M1:M4"/>
    <mergeCell ref="W1:W4"/>
    <mergeCell ref="A1:B1"/>
    <mergeCell ref="D1:D4"/>
    <mergeCell ref="O1:O4"/>
    <mergeCell ref="P1:P4"/>
    <mergeCell ref="Q1:Q4"/>
    <mergeCell ref="A2:B2"/>
    <mergeCell ref="A3:C3"/>
    <mergeCell ref="R1:R4"/>
    <mergeCell ref="S1:S4"/>
    <mergeCell ref="T1:T4"/>
    <mergeCell ref="U1:U4"/>
    <mergeCell ref="V1:V4"/>
    <mergeCell ref="F1:F4"/>
    <mergeCell ref="G1:G4"/>
    <mergeCell ref="H1:H4"/>
  </mergeCells>
  <pageMargins left="0.5" right="0.25" top="1" bottom="0.75" header="0.5" footer="0.25"/>
  <pageSetup fitToHeight="0" orientation="landscape" horizontalDpi="300" verticalDpi="300" r:id="rId1"/>
  <headerFooter alignWithMargins="0">
    <oddHeader>&amp;C&amp;"Arial,Bold"&amp;14AmbassadorTrax
&amp;12Gold Award - &amp;D</oddHeader>
    <oddFooter>&amp;CPage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17"/>
    <pageSetUpPr fitToPage="1"/>
  </sheetPr>
  <dimension ref="A1:W17"/>
  <sheetViews>
    <sheetView showGridLines="0" zoomScaleNormal="100" workbookViewId="0">
      <selection activeCell="D7" sqref="D7"/>
    </sheetView>
  </sheetViews>
  <sheetFormatPr defaultColWidth="9.140625" defaultRowHeight="12.75"/>
  <cols>
    <col min="1" max="1" width="12.42578125" style="98" customWidth="1"/>
    <col min="2" max="2" width="2.28515625" style="98" customWidth="1"/>
    <col min="3" max="3" width="34.7109375" style="98" bestFit="1" customWidth="1"/>
    <col min="4" max="4" width="3.28515625" style="98" bestFit="1" customWidth="1"/>
    <col min="5" max="5" width="3.28515625" style="98" customWidth="1"/>
    <col min="6" max="23" width="3.28515625" style="98" bestFit="1" customWidth="1"/>
    <col min="24" max="16384" width="9.140625" style="98"/>
  </cols>
  <sheetData>
    <row r="1" spans="1:23" ht="17.25" customHeight="1">
      <c r="A1" s="185"/>
      <c r="B1" s="160" t="s">
        <v>75</v>
      </c>
      <c r="C1" s="186">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3" ht="17.25" customHeight="1">
      <c r="A2" s="187"/>
      <c r="B2" s="132" t="s">
        <v>76</v>
      </c>
      <c r="C2" s="133">
        <f>Instructions!E6</f>
        <v>0</v>
      </c>
      <c r="D2" s="566"/>
      <c r="E2" s="566"/>
      <c r="F2" s="566"/>
      <c r="G2" s="566"/>
      <c r="H2" s="566"/>
      <c r="I2" s="566"/>
      <c r="J2" s="566"/>
      <c r="K2" s="566"/>
      <c r="L2" s="566"/>
      <c r="M2" s="566"/>
      <c r="N2" s="566"/>
      <c r="O2" s="566"/>
      <c r="P2" s="566"/>
      <c r="Q2" s="566"/>
      <c r="R2" s="566"/>
      <c r="S2" s="566"/>
      <c r="T2" s="566"/>
      <c r="U2" s="566"/>
      <c r="V2" s="566"/>
      <c r="W2" s="566"/>
    </row>
    <row r="3" spans="1:23" ht="17.25" customHeight="1">
      <c r="A3" s="631"/>
      <c r="B3" s="631"/>
      <c r="C3" s="632"/>
      <c r="D3" s="566"/>
      <c r="E3" s="566"/>
      <c r="F3" s="566"/>
      <c r="G3" s="566"/>
      <c r="H3" s="566"/>
      <c r="I3" s="566"/>
      <c r="J3" s="566"/>
      <c r="K3" s="566"/>
      <c r="L3" s="566"/>
      <c r="M3" s="566"/>
      <c r="N3" s="566"/>
      <c r="O3" s="566"/>
      <c r="P3" s="566"/>
      <c r="Q3" s="566"/>
      <c r="R3" s="566"/>
      <c r="S3" s="566"/>
      <c r="T3" s="566"/>
      <c r="U3" s="566"/>
      <c r="V3" s="566"/>
      <c r="W3" s="566"/>
    </row>
    <row r="4" spans="1:23" ht="17.25" customHeight="1">
      <c r="A4" s="633" t="s">
        <v>398</v>
      </c>
      <c r="B4" s="633"/>
      <c r="C4" s="634"/>
      <c r="D4" s="567"/>
      <c r="E4" s="567"/>
      <c r="F4" s="567"/>
      <c r="G4" s="567"/>
      <c r="H4" s="567"/>
      <c r="I4" s="567"/>
      <c r="J4" s="567"/>
      <c r="K4" s="567"/>
      <c r="L4" s="567"/>
      <c r="M4" s="567"/>
      <c r="N4" s="567"/>
      <c r="O4" s="567"/>
      <c r="P4" s="567"/>
      <c r="Q4" s="567"/>
      <c r="R4" s="567"/>
      <c r="S4" s="567"/>
      <c r="T4" s="567"/>
      <c r="U4" s="567"/>
      <c r="V4" s="567"/>
      <c r="W4" s="567"/>
    </row>
    <row r="5" spans="1:23">
      <c r="A5" s="134"/>
      <c r="B5" s="134"/>
      <c r="C5" s="134"/>
      <c r="D5" s="135"/>
      <c r="E5" s="135"/>
      <c r="F5" s="135"/>
      <c r="G5" s="134"/>
      <c r="H5" s="134"/>
      <c r="I5" s="134"/>
      <c r="J5" s="134"/>
      <c r="K5" s="635"/>
      <c r="L5" s="636"/>
      <c r="M5" s="636"/>
      <c r="N5" s="636"/>
      <c r="O5" s="135"/>
      <c r="P5" s="134"/>
      <c r="Q5" s="134"/>
      <c r="R5" s="134"/>
      <c r="S5" s="134"/>
      <c r="T5" s="635"/>
      <c r="U5" s="636"/>
      <c r="V5" s="636"/>
      <c r="W5" s="636"/>
    </row>
    <row r="6" spans="1:23">
      <c r="A6" s="136"/>
      <c r="B6" s="137" t="s">
        <v>87</v>
      </c>
      <c r="C6" s="138"/>
      <c r="D6" s="139"/>
      <c r="E6" s="139"/>
      <c r="F6" s="139"/>
      <c r="G6" s="138"/>
      <c r="H6" s="138"/>
      <c r="I6" s="138"/>
      <c r="J6" s="138"/>
      <c r="K6" s="140"/>
      <c r="L6" s="141"/>
      <c r="M6" s="141"/>
      <c r="N6" s="141"/>
      <c r="O6" s="139"/>
      <c r="P6" s="138"/>
      <c r="Q6" s="138"/>
      <c r="R6" s="138"/>
      <c r="S6" s="138"/>
      <c r="T6" s="140"/>
      <c r="U6" s="141"/>
      <c r="V6" s="141"/>
      <c r="W6" s="141"/>
    </row>
    <row r="7" spans="1:23">
      <c r="A7" s="142"/>
      <c r="B7" s="143">
        <v>1</v>
      </c>
      <c r="C7" s="144" t="s">
        <v>237</v>
      </c>
      <c r="D7" s="145"/>
      <c r="E7" s="145"/>
      <c r="F7" s="146" t="s">
        <v>22</v>
      </c>
      <c r="G7" s="146" t="s">
        <v>22</v>
      </c>
      <c r="H7" s="146" t="s">
        <v>22</v>
      </c>
      <c r="I7" s="146" t="s">
        <v>22</v>
      </c>
      <c r="J7" s="146"/>
      <c r="K7" s="146" t="s">
        <v>22</v>
      </c>
      <c r="L7" s="146" t="s">
        <v>22</v>
      </c>
      <c r="M7" s="146" t="s">
        <v>22</v>
      </c>
      <c r="N7" s="146" t="s">
        <v>22</v>
      </c>
      <c r="O7" s="146" t="s">
        <v>22</v>
      </c>
      <c r="P7" s="146" t="s">
        <v>22</v>
      </c>
      <c r="Q7" s="146" t="s">
        <v>22</v>
      </c>
      <c r="R7" s="146" t="s">
        <v>22</v>
      </c>
      <c r="S7" s="146"/>
      <c r="T7" s="146" t="s">
        <v>22</v>
      </c>
      <c r="U7" s="146" t="s">
        <v>22</v>
      </c>
      <c r="V7" s="146" t="s">
        <v>22</v>
      </c>
      <c r="W7" s="146" t="s">
        <v>22</v>
      </c>
    </row>
    <row r="8" spans="1:23">
      <c r="A8" s="142"/>
      <c r="B8" s="143">
        <v>2</v>
      </c>
      <c r="C8" s="144" t="s">
        <v>167</v>
      </c>
      <c r="D8" s="146"/>
      <c r="E8" s="146"/>
      <c r="F8" s="146"/>
      <c r="G8" s="146"/>
      <c r="H8" s="146"/>
      <c r="I8" s="146"/>
      <c r="J8" s="146"/>
      <c r="K8" s="146"/>
      <c r="L8" s="146"/>
      <c r="M8" s="146"/>
      <c r="N8" s="146"/>
      <c r="O8" s="146"/>
      <c r="P8" s="146"/>
      <c r="Q8" s="146"/>
      <c r="R8" s="146"/>
      <c r="S8" s="146"/>
      <c r="T8" s="146"/>
      <c r="U8" s="146"/>
      <c r="V8" s="146"/>
      <c r="W8" s="146"/>
    </row>
    <row r="9" spans="1:23">
      <c r="A9" s="142"/>
      <c r="B9" s="143">
        <v>3</v>
      </c>
      <c r="C9" s="144" t="s">
        <v>168</v>
      </c>
      <c r="D9" s="145"/>
      <c r="E9" s="145"/>
      <c r="F9" s="146"/>
      <c r="G9" s="146"/>
      <c r="H9" s="146"/>
      <c r="I9" s="146"/>
      <c r="J9" s="146"/>
      <c r="K9" s="146"/>
      <c r="L9" s="146"/>
      <c r="M9" s="146"/>
      <c r="N9" s="146"/>
      <c r="O9" s="146"/>
      <c r="P9" s="146"/>
      <c r="Q9" s="146"/>
      <c r="R9" s="146"/>
      <c r="S9" s="146"/>
      <c r="T9" s="146"/>
      <c r="U9" s="146"/>
      <c r="V9" s="146"/>
      <c r="W9" s="146"/>
    </row>
    <row r="10" spans="1:23">
      <c r="A10" s="123"/>
      <c r="B10" s="137" t="s">
        <v>88</v>
      </c>
      <c r="C10" s="138"/>
      <c r="D10" s="148" t="str">
        <f>IF(COUNTIF(D7:D9,"C")&gt;0,"A",IF(COUNTIF(D7:D9,"C")&gt;0,"P"," "))</f>
        <v xml:space="preserve"> </v>
      </c>
      <c r="E10" s="148"/>
      <c r="F10" s="148" t="str">
        <f t="shared" ref="F10:N10" si="0">IF(COUNTIF(F7:F9,"C")&gt;0,"A",IF(COUNTIF(F7:F9,"C")&gt;0,"P"," "))</f>
        <v xml:space="preserve"> </v>
      </c>
      <c r="G10" s="148" t="str">
        <f t="shared" si="0"/>
        <v xml:space="preserve"> </v>
      </c>
      <c r="H10" s="148" t="str">
        <f t="shared" si="0"/>
        <v xml:space="preserve"> </v>
      </c>
      <c r="I10" s="148" t="str">
        <f t="shared" si="0"/>
        <v xml:space="preserve"> </v>
      </c>
      <c r="J10" s="148" t="str">
        <f t="shared" si="0"/>
        <v xml:space="preserve"> </v>
      </c>
      <c r="K10" s="148" t="str">
        <f t="shared" si="0"/>
        <v xml:space="preserve"> </v>
      </c>
      <c r="L10" s="148" t="str">
        <f t="shared" si="0"/>
        <v xml:space="preserve"> </v>
      </c>
      <c r="M10" s="148" t="str">
        <f t="shared" si="0"/>
        <v xml:space="preserve"> </v>
      </c>
      <c r="N10" s="148" t="str">
        <f t="shared" si="0"/>
        <v xml:space="preserve"> </v>
      </c>
      <c r="O10" s="148" t="str">
        <f t="shared" ref="O10:W10" si="1">IF(COUNTIF(O7:O9,"C")&gt;0,"A",IF(COUNTIF(O7:O9,"C")&gt;0,"P"," "))</f>
        <v xml:space="preserve"> </v>
      </c>
      <c r="P10" s="148" t="str">
        <f t="shared" si="1"/>
        <v xml:space="preserve"> </v>
      </c>
      <c r="Q10" s="148" t="str">
        <f t="shared" si="1"/>
        <v xml:space="preserve"> </v>
      </c>
      <c r="R10" s="148" t="str">
        <f t="shared" si="1"/>
        <v xml:space="preserve"> </v>
      </c>
      <c r="S10" s="148" t="str">
        <f t="shared" si="1"/>
        <v xml:space="preserve"> </v>
      </c>
      <c r="T10" s="148" t="str">
        <f t="shared" si="1"/>
        <v xml:space="preserve"> </v>
      </c>
      <c r="U10" s="148" t="str">
        <f t="shared" si="1"/>
        <v xml:space="preserve"> </v>
      </c>
      <c r="V10" s="148" t="str">
        <f t="shared" si="1"/>
        <v xml:space="preserve"> </v>
      </c>
      <c r="W10" s="148" t="str">
        <f t="shared" si="1"/>
        <v xml:space="preserve"> </v>
      </c>
    </row>
    <row r="11" spans="1:23">
      <c r="A11" s="123"/>
      <c r="B11" s="143">
        <v>1</v>
      </c>
      <c r="C11" s="144" t="s">
        <v>169</v>
      </c>
      <c r="D11" s="145"/>
      <c r="E11" s="145"/>
      <c r="F11" s="146" t="s">
        <v>22</v>
      </c>
      <c r="G11" s="146" t="s">
        <v>22</v>
      </c>
      <c r="H11" s="146" t="s">
        <v>22</v>
      </c>
      <c r="I11" s="146" t="s">
        <v>22</v>
      </c>
      <c r="J11" s="146"/>
      <c r="K11" s="146" t="s">
        <v>22</v>
      </c>
      <c r="L11" s="146" t="s">
        <v>22</v>
      </c>
      <c r="M11" s="146" t="s">
        <v>22</v>
      </c>
      <c r="N11" s="146" t="s">
        <v>22</v>
      </c>
      <c r="O11" s="146" t="s">
        <v>22</v>
      </c>
      <c r="P11" s="146" t="s">
        <v>22</v>
      </c>
      <c r="Q11" s="146" t="s">
        <v>22</v>
      </c>
      <c r="R11" s="146" t="s">
        <v>22</v>
      </c>
      <c r="S11" s="146"/>
      <c r="T11" s="146" t="s">
        <v>22</v>
      </c>
      <c r="U11" s="146" t="s">
        <v>22</v>
      </c>
      <c r="V11" s="146" t="s">
        <v>22</v>
      </c>
      <c r="W11" s="146" t="s">
        <v>22</v>
      </c>
    </row>
    <row r="12" spans="1:23">
      <c r="A12" s="123"/>
      <c r="B12" s="143">
        <v>2</v>
      </c>
      <c r="C12" s="144" t="s">
        <v>783</v>
      </c>
      <c r="D12" s="145"/>
      <c r="E12" s="145"/>
      <c r="F12" s="146"/>
      <c r="G12" s="146"/>
      <c r="H12" s="146"/>
      <c r="I12" s="146"/>
      <c r="J12" s="146"/>
      <c r="K12" s="146"/>
      <c r="L12" s="146"/>
      <c r="M12" s="146"/>
      <c r="N12" s="146"/>
      <c r="O12" s="146"/>
      <c r="P12" s="146"/>
      <c r="Q12" s="146"/>
      <c r="R12" s="146"/>
      <c r="S12" s="146"/>
      <c r="T12" s="146"/>
      <c r="U12" s="146"/>
      <c r="V12" s="146"/>
      <c r="W12" s="146"/>
    </row>
    <row r="13" spans="1:23">
      <c r="A13" s="123"/>
      <c r="B13" s="143">
        <v>3</v>
      </c>
      <c r="C13" s="144" t="s">
        <v>170</v>
      </c>
      <c r="D13" s="145"/>
      <c r="E13" s="145"/>
      <c r="F13" s="146"/>
      <c r="G13" s="146"/>
      <c r="H13" s="146"/>
      <c r="I13" s="146"/>
      <c r="J13" s="146"/>
      <c r="K13" s="146"/>
      <c r="L13" s="146"/>
      <c r="M13" s="146"/>
      <c r="N13" s="146"/>
      <c r="O13" s="146"/>
      <c r="P13" s="146"/>
      <c r="Q13" s="146"/>
      <c r="R13" s="146"/>
      <c r="S13" s="146"/>
      <c r="T13" s="146"/>
      <c r="U13" s="146"/>
      <c r="V13" s="146"/>
      <c r="W13" s="146"/>
    </row>
    <row r="14" spans="1:23" s="149" customFormat="1" ht="11.25" hidden="1">
      <c r="A14" s="147"/>
      <c r="B14" s="147"/>
      <c r="C14" s="147"/>
      <c r="D14" s="148" t="str">
        <f>IF(COUNTIF(D11:D13,"C")&gt;0,"A",IF(COUNTIF(D11:D13,"C")&gt;0,"P"," "))</f>
        <v xml:space="preserve"> </v>
      </c>
      <c r="E14" s="148"/>
      <c r="F14" s="148" t="str">
        <f t="shared" ref="F14:N14" si="2">IF(COUNTIF(F11:F13,"C")&gt;0,"A",IF(COUNTIF(F11:F13,"C")&gt;0,"P"," "))</f>
        <v xml:space="preserve"> </v>
      </c>
      <c r="G14" s="148" t="str">
        <f t="shared" si="2"/>
        <v xml:space="preserve"> </v>
      </c>
      <c r="H14" s="148" t="str">
        <f t="shared" si="2"/>
        <v xml:space="preserve"> </v>
      </c>
      <c r="I14" s="148" t="str">
        <f t="shared" si="2"/>
        <v xml:space="preserve"> </v>
      </c>
      <c r="J14" s="148" t="str">
        <f t="shared" si="2"/>
        <v xml:space="preserve"> </v>
      </c>
      <c r="K14" s="148" t="str">
        <f t="shared" si="2"/>
        <v xml:space="preserve"> </v>
      </c>
      <c r="L14" s="148" t="str">
        <f t="shared" si="2"/>
        <v xml:space="preserve"> </v>
      </c>
      <c r="M14" s="148" t="str">
        <f t="shared" si="2"/>
        <v xml:space="preserve"> </v>
      </c>
      <c r="N14" s="148" t="str">
        <f t="shared" si="2"/>
        <v xml:space="preserve"> </v>
      </c>
      <c r="O14" s="148" t="str">
        <f t="shared" ref="O14:W14" si="3">IF(COUNTIF(O11:O13,"C")&gt;0,"A",IF(COUNTIF(O11:O13,"C")&gt;0,"P"," "))</f>
        <v xml:space="preserve"> </v>
      </c>
      <c r="P14" s="148" t="str">
        <f t="shared" si="3"/>
        <v xml:space="preserve"> </v>
      </c>
      <c r="Q14" s="148" t="str">
        <f t="shared" si="3"/>
        <v xml:space="preserve"> </v>
      </c>
      <c r="R14" s="148" t="str">
        <f t="shared" si="3"/>
        <v xml:space="preserve"> </v>
      </c>
      <c r="S14" s="148" t="str">
        <f t="shared" si="3"/>
        <v xml:space="preserve"> </v>
      </c>
      <c r="T14" s="148" t="str">
        <f t="shared" si="3"/>
        <v xml:space="preserve"> </v>
      </c>
      <c r="U14" s="148" t="str">
        <f t="shared" si="3"/>
        <v xml:space="preserve"> </v>
      </c>
      <c r="V14" s="148" t="str">
        <f t="shared" si="3"/>
        <v xml:space="preserve"> </v>
      </c>
      <c r="W14" s="148" t="str">
        <f t="shared" si="3"/>
        <v xml:space="preserve"> </v>
      </c>
    </row>
    <row r="15" spans="1:23" ht="13.5" thickBot="1">
      <c r="A15" s="123"/>
      <c r="B15" s="143"/>
      <c r="C15" s="144" t="s">
        <v>89</v>
      </c>
      <c r="D15" s="145"/>
      <c r="E15" s="145"/>
      <c r="F15" s="146"/>
      <c r="G15" s="146"/>
      <c r="H15" s="146"/>
      <c r="I15" s="146"/>
      <c r="J15" s="146"/>
      <c r="K15" s="146"/>
      <c r="L15" s="146"/>
      <c r="M15" s="146"/>
      <c r="N15" s="146"/>
      <c r="O15" s="146"/>
      <c r="P15" s="146"/>
      <c r="Q15" s="146"/>
      <c r="R15" s="146"/>
      <c r="S15" s="146"/>
      <c r="T15" s="146"/>
      <c r="U15" s="146"/>
      <c r="V15" s="146"/>
      <c r="W15" s="146"/>
    </row>
    <row r="16" spans="1:23" s="149" customFormat="1" ht="12" hidden="1" thickBot="1">
      <c r="A16" s="147"/>
      <c r="B16" s="150"/>
      <c r="C16" s="151"/>
      <c r="D16" s="148" t="str">
        <f>IF(COUNTIF(D15:D15,"C")&gt;0,"A",IF(COUNTIF(D15:D15,"C")&gt;0,"P"," "))</f>
        <v xml:space="preserve"> </v>
      </c>
      <c r="E16" s="148"/>
      <c r="F16" s="148" t="str">
        <f t="shared" ref="F16:N16" si="4">IF(COUNTIF(F15:F15,"C")&gt;0,"A",IF(COUNTIF(F15:F15,"C")&gt;0,"P"," "))</f>
        <v xml:space="preserve"> </v>
      </c>
      <c r="G16" s="148" t="str">
        <f t="shared" si="4"/>
        <v xml:space="preserve"> </v>
      </c>
      <c r="H16" s="148" t="str">
        <f t="shared" si="4"/>
        <v xml:space="preserve"> </v>
      </c>
      <c r="I16" s="148" t="str">
        <f t="shared" si="4"/>
        <v xml:space="preserve"> </v>
      </c>
      <c r="J16" s="148" t="str">
        <f t="shared" si="4"/>
        <v xml:space="preserve"> </v>
      </c>
      <c r="K16" s="148" t="str">
        <f t="shared" si="4"/>
        <v xml:space="preserve"> </v>
      </c>
      <c r="L16" s="148" t="str">
        <f t="shared" si="4"/>
        <v xml:space="preserve"> </v>
      </c>
      <c r="M16" s="148" t="str">
        <f t="shared" si="4"/>
        <v xml:space="preserve"> </v>
      </c>
      <c r="N16" s="148" t="str">
        <f t="shared" si="4"/>
        <v xml:space="preserve"> </v>
      </c>
      <c r="O16" s="148" t="str">
        <f t="shared" ref="O16:W16" si="5">IF(COUNTIF(O15:O15,"C")&gt;0,"A",IF(COUNTIF(O15:O15,"C")&gt;0,"P"," "))</f>
        <v xml:space="preserve"> </v>
      </c>
      <c r="P16" s="148" t="str">
        <f t="shared" si="5"/>
        <v xml:space="preserve"> </v>
      </c>
      <c r="Q16" s="148" t="str">
        <f t="shared" si="5"/>
        <v xml:space="preserve"> </v>
      </c>
      <c r="R16" s="148" t="str">
        <f t="shared" si="5"/>
        <v xml:space="preserve"> </v>
      </c>
      <c r="S16" s="148" t="str">
        <f t="shared" si="5"/>
        <v xml:space="preserve"> </v>
      </c>
      <c r="T16" s="148" t="str">
        <f t="shared" si="5"/>
        <v xml:space="preserve"> </v>
      </c>
      <c r="U16" s="148" t="str">
        <f t="shared" si="5"/>
        <v xml:space="preserve"> </v>
      </c>
      <c r="V16" s="148" t="str">
        <f t="shared" si="5"/>
        <v xml:space="preserve"> </v>
      </c>
      <c r="W16" s="148" t="str">
        <f t="shared" si="5"/>
        <v xml:space="preserve"> </v>
      </c>
    </row>
    <row r="17" spans="1:23" ht="13.5" thickBot="1">
      <c r="A17" s="123"/>
      <c r="B17" s="123"/>
      <c r="C17" s="152" t="s">
        <v>23</v>
      </c>
      <c r="D17" s="153" t="str">
        <f>IF(COUNTIF(D7:D16,"A")&gt;2,"C",IF(COUNTIF(D7:D16,"A")&gt;0,"P"," "))</f>
        <v xml:space="preserve"> </v>
      </c>
      <c r="E17" s="153"/>
      <c r="F17" s="153" t="str">
        <f t="shared" ref="F17:N17" si="6">IF(COUNTIF(F7:F16,"A")&gt;2,"C",IF(COUNTIF(F7:F16,"A")&gt;0,"P"," "))</f>
        <v xml:space="preserve"> </v>
      </c>
      <c r="G17" s="153" t="str">
        <f t="shared" si="6"/>
        <v xml:space="preserve"> </v>
      </c>
      <c r="H17" s="153" t="str">
        <f t="shared" si="6"/>
        <v xml:space="preserve"> </v>
      </c>
      <c r="I17" s="153" t="str">
        <f t="shared" si="6"/>
        <v xml:space="preserve"> </v>
      </c>
      <c r="J17" s="153" t="str">
        <f t="shared" si="6"/>
        <v xml:space="preserve"> </v>
      </c>
      <c r="K17" s="153" t="str">
        <f t="shared" si="6"/>
        <v xml:space="preserve"> </v>
      </c>
      <c r="L17" s="153" t="str">
        <f t="shared" si="6"/>
        <v xml:space="preserve"> </v>
      </c>
      <c r="M17" s="153" t="str">
        <f t="shared" si="6"/>
        <v xml:space="preserve"> </v>
      </c>
      <c r="N17" s="153" t="str">
        <f t="shared" si="6"/>
        <v xml:space="preserve"> </v>
      </c>
      <c r="O17" s="153" t="str">
        <f t="shared" ref="O17:W17" si="7">IF(COUNTIF(O7:O16,"A")&gt;2,"C",IF(COUNTIF(O7:O16,"A")&gt;0,"P"," "))</f>
        <v xml:space="preserve"> </v>
      </c>
      <c r="P17" s="153" t="str">
        <f t="shared" si="7"/>
        <v xml:space="preserve"> </v>
      </c>
      <c r="Q17" s="153" t="str">
        <f t="shared" si="7"/>
        <v xml:space="preserve"> </v>
      </c>
      <c r="R17" s="153" t="str">
        <f t="shared" si="7"/>
        <v xml:space="preserve"> </v>
      </c>
      <c r="S17" s="153" t="str">
        <f t="shared" si="7"/>
        <v xml:space="preserve"> </v>
      </c>
      <c r="T17" s="153" t="str">
        <f t="shared" si="7"/>
        <v xml:space="preserve"> </v>
      </c>
      <c r="U17" s="153" t="str">
        <f t="shared" si="7"/>
        <v xml:space="preserve"> </v>
      </c>
      <c r="V17" s="153" t="str">
        <f t="shared" si="7"/>
        <v xml:space="preserve"> </v>
      </c>
      <c r="W17" s="153" t="str">
        <f t="shared" si="7"/>
        <v xml:space="preserve"> </v>
      </c>
    </row>
  </sheetData>
  <sheetProtection algorithmName="SHA-512" hashValue="aZEfYYIn2Fajfr0/2Z5z0sFN+Pfd5wDot9IIRmD10cZsfvLRHgYT2e+6hR4XkQhdGQoflsHFhiOCRu++RfqA0Q==" saltValue="9gh+5I9+2O+c9zdaus6DGQ==" spinCount="100000" sheet="1" objects="1" scenarios="1" selectLockedCells="1"/>
  <mergeCells count="24">
    <mergeCell ref="K5:N5"/>
    <mergeCell ref="E1:E4"/>
    <mergeCell ref="T5:W5"/>
    <mergeCell ref="T1:T4"/>
    <mergeCell ref="U1:U4"/>
    <mergeCell ref="V1:V4"/>
    <mergeCell ref="W1:W4"/>
    <mergeCell ref="Q1:Q4"/>
    <mergeCell ref="R1:R4"/>
    <mergeCell ref="S1:S4"/>
    <mergeCell ref="A3:C3"/>
    <mergeCell ref="A4:C4"/>
    <mergeCell ref="D1:D4"/>
    <mergeCell ref="O1:O4"/>
    <mergeCell ref="P1:P4"/>
    <mergeCell ref="F1:F4"/>
    <mergeCell ref="G1:G4"/>
    <mergeCell ref="H1:H4"/>
    <mergeCell ref="I1:I4"/>
    <mergeCell ref="J1:J4"/>
    <mergeCell ref="K1:K4"/>
    <mergeCell ref="L1:L4"/>
    <mergeCell ref="M1:M4"/>
    <mergeCell ref="N1:N4"/>
  </mergeCells>
  <pageMargins left="0.75" right="0.75" top="1" bottom="0.5" header="0.25" footer="0.25"/>
  <pageSetup scale="79" orientation="portrait" horizontalDpi="300" verticalDpi="300" r:id="rId1"/>
  <headerFooter alignWithMargins="0">
    <oddHeader>&amp;C&amp;"Arial,Bold"&amp;14AmbassadorTrax
&amp;12Bridging - &amp;D</oddHead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indexed="62"/>
    <pageSetUpPr fitToPage="1"/>
  </sheetPr>
  <dimension ref="A1:W43"/>
  <sheetViews>
    <sheetView showGridLines="0" zoomScaleNormal="100" workbookViewId="0">
      <pane ySplit="4" topLeftCell="A5" activePane="bottomLeft" state="frozen"/>
      <selection pane="bottomLeft" activeCell="C5" sqref="C5"/>
    </sheetView>
  </sheetViews>
  <sheetFormatPr defaultRowHeight="12.75"/>
  <cols>
    <col min="1" max="1" width="9" customWidth="1"/>
    <col min="2" max="2" width="2.7109375" customWidth="1"/>
    <col min="3" max="3" width="32.7109375" customWidth="1"/>
    <col min="4" max="23" width="3.28515625" customWidth="1"/>
  </cols>
  <sheetData>
    <row r="1" spans="1:23" ht="17.25" customHeight="1">
      <c r="A1" s="60"/>
      <c r="B1" s="188" t="s">
        <v>64</v>
      </c>
      <c r="C1" s="189">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3" ht="17.25" customHeight="1">
      <c r="A2" s="61"/>
      <c r="B2" s="81" t="s">
        <v>65</v>
      </c>
      <c r="C2" s="76">
        <f>Instructions!E6</f>
        <v>0</v>
      </c>
      <c r="D2" s="566"/>
      <c r="E2" s="566"/>
      <c r="F2" s="566"/>
      <c r="G2" s="566"/>
      <c r="H2" s="566"/>
      <c r="I2" s="566"/>
      <c r="J2" s="566"/>
      <c r="K2" s="566"/>
      <c r="L2" s="566"/>
      <c r="M2" s="566"/>
      <c r="N2" s="566"/>
      <c r="O2" s="566"/>
      <c r="P2" s="566"/>
      <c r="Q2" s="566"/>
      <c r="R2" s="566"/>
      <c r="S2" s="566"/>
      <c r="T2" s="566"/>
      <c r="U2" s="566"/>
      <c r="V2" s="566"/>
      <c r="W2" s="566"/>
    </row>
    <row r="3" spans="1:23" ht="17.25" customHeight="1">
      <c r="A3" s="60"/>
      <c r="B3" s="623"/>
      <c r="C3" s="624"/>
      <c r="D3" s="566"/>
      <c r="E3" s="566"/>
      <c r="F3" s="566"/>
      <c r="G3" s="566"/>
      <c r="H3" s="566"/>
      <c r="I3" s="566"/>
      <c r="J3" s="566"/>
      <c r="K3" s="566"/>
      <c r="L3" s="566"/>
      <c r="M3" s="566"/>
      <c r="N3" s="566"/>
      <c r="O3" s="566"/>
      <c r="P3" s="566"/>
      <c r="Q3" s="566"/>
      <c r="R3" s="566"/>
      <c r="S3" s="566"/>
      <c r="T3" s="566"/>
      <c r="U3" s="566"/>
      <c r="V3" s="566"/>
      <c r="W3" s="566"/>
    </row>
    <row r="4" spans="1:23" ht="17.25" customHeight="1">
      <c r="A4" s="620" t="s">
        <v>399</v>
      </c>
      <c r="B4" s="621"/>
      <c r="C4" s="622"/>
      <c r="D4" s="567"/>
      <c r="E4" s="567"/>
      <c r="F4" s="567"/>
      <c r="G4" s="567"/>
      <c r="H4" s="567"/>
      <c r="I4" s="567"/>
      <c r="J4" s="567"/>
      <c r="K4" s="567"/>
      <c r="L4" s="567"/>
      <c r="M4" s="567"/>
      <c r="N4" s="567"/>
      <c r="O4" s="567"/>
      <c r="P4" s="567"/>
      <c r="Q4" s="567"/>
      <c r="R4" s="567"/>
      <c r="S4" s="567"/>
      <c r="T4" s="567"/>
      <c r="U4" s="567"/>
      <c r="V4" s="567"/>
      <c r="W4" s="567"/>
    </row>
    <row r="5" spans="1:23">
      <c r="A5" s="62"/>
      <c r="B5" s="63"/>
      <c r="C5" s="86" t="s">
        <v>47</v>
      </c>
      <c r="D5" s="85"/>
      <c r="E5" s="15"/>
      <c r="F5" s="15"/>
      <c r="G5" s="15"/>
      <c r="H5" s="15"/>
      <c r="I5" s="15"/>
      <c r="J5" s="15"/>
      <c r="K5" s="15"/>
      <c r="L5" s="15"/>
      <c r="M5" s="15"/>
      <c r="N5" s="15"/>
      <c r="O5" s="15"/>
      <c r="P5" s="15"/>
      <c r="Q5" s="15"/>
      <c r="R5" s="15"/>
      <c r="S5" s="15"/>
      <c r="T5" s="15"/>
      <c r="U5" s="15"/>
      <c r="V5" s="15"/>
      <c r="W5" s="15"/>
    </row>
    <row r="6" spans="1:23">
      <c r="A6" s="64"/>
      <c r="B6" s="63"/>
      <c r="C6" s="86" t="s">
        <v>47</v>
      </c>
      <c r="D6" s="15"/>
      <c r="E6" s="15"/>
      <c r="F6" s="15"/>
      <c r="G6" s="15"/>
      <c r="H6" s="15"/>
      <c r="I6" s="15"/>
      <c r="J6" s="15"/>
      <c r="K6" s="15"/>
      <c r="L6" s="15"/>
      <c r="M6" s="15"/>
      <c r="N6" s="15"/>
      <c r="O6" s="15"/>
      <c r="P6" s="15"/>
      <c r="Q6" s="15"/>
      <c r="R6" s="15"/>
      <c r="S6" s="15"/>
      <c r="T6" s="15"/>
      <c r="U6" s="15"/>
      <c r="V6" s="15"/>
      <c r="W6" s="15"/>
    </row>
    <row r="7" spans="1:23">
      <c r="A7" s="64"/>
      <c r="B7" s="63"/>
      <c r="C7" s="86" t="s">
        <v>47</v>
      </c>
      <c r="D7" s="15"/>
      <c r="E7" s="15"/>
      <c r="F7" s="15"/>
      <c r="G7" s="15"/>
      <c r="H7" s="15"/>
      <c r="I7" s="15"/>
      <c r="J7" s="15"/>
      <c r="K7" s="15"/>
      <c r="L7" s="15"/>
      <c r="M7" s="15"/>
      <c r="N7" s="15"/>
      <c r="O7" s="15"/>
      <c r="P7" s="15"/>
      <c r="Q7" s="15"/>
      <c r="R7" s="15"/>
      <c r="S7" s="15"/>
      <c r="T7" s="15"/>
      <c r="U7" s="15"/>
      <c r="V7" s="15"/>
      <c r="W7" s="15"/>
    </row>
    <row r="8" spans="1:23">
      <c r="A8" s="6"/>
      <c r="B8" s="63"/>
      <c r="C8" s="86" t="s">
        <v>47</v>
      </c>
      <c r="D8" s="15"/>
      <c r="E8" s="15"/>
      <c r="F8" s="15"/>
      <c r="G8" s="15"/>
      <c r="H8" s="15"/>
      <c r="I8" s="15"/>
      <c r="J8" s="15"/>
      <c r="K8" s="15"/>
      <c r="L8" s="15"/>
      <c r="M8" s="15"/>
      <c r="N8" s="15"/>
      <c r="O8" s="15"/>
      <c r="P8" s="15"/>
      <c r="Q8" s="15"/>
      <c r="R8" s="15"/>
      <c r="S8" s="15"/>
      <c r="T8" s="15"/>
      <c r="U8" s="15"/>
      <c r="V8" s="15"/>
      <c r="W8" s="15"/>
    </row>
    <row r="9" spans="1:23">
      <c r="A9" s="64"/>
      <c r="B9" s="63"/>
      <c r="C9" s="86" t="s">
        <v>47</v>
      </c>
      <c r="D9" s="15"/>
      <c r="E9" s="15"/>
      <c r="F9" s="15"/>
      <c r="G9" s="15"/>
      <c r="H9" s="15"/>
      <c r="I9" s="15"/>
      <c r="J9" s="15"/>
      <c r="K9" s="15"/>
      <c r="L9" s="15"/>
      <c r="M9" s="15"/>
      <c r="N9" s="15"/>
      <c r="O9" s="15"/>
      <c r="P9" s="15"/>
      <c r="Q9" s="15"/>
      <c r="R9" s="15"/>
      <c r="S9" s="15"/>
      <c r="T9" s="15"/>
      <c r="U9" s="15"/>
      <c r="V9" s="15"/>
      <c r="W9" s="15"/>
    </row>
    <row r="10" spans="1:23">
      <c r="A10" s="64"/>
      <c r="B10" s="63"/>
      <c r="C10" s="86" t="s">
        <v>47</v>
      </c>
      <c r="D10" s="15"/>
      <c r="E10" s="15"/>
      <c r="F10" s="15"/>
      <c r="G10" s="15"/>
      <c r="H10" s="15"/>
      <c r="I10" s="15"/>
      <c r="J10" s="15"/>
      <c r="K10" s="15"/>
      <c r="L10" s="15"/>
      <c r="M10" s="15"/>
      <c r="N10" s="15"/>
      <c r="O10" s="15"/>
      <c r="P10" s="15"/>
      <c r="Q10" s="15"/>
      <c r="R10" s="15"/>
      <c r="S10" s="15"/>
      <c r="T10" s="15"/>
      <c r="U10" s="15"/>
      <c r="V10" s="15"/>
      <c r="W10" s="15"/>
    </row>
    <row r="11" spans="1:23">
      <c r="A11" s="62"/>
      <c r="B11" s="63"/>
      <c r="C11" s="86" t="s">
        <v>47</v>
      </c>
      <c r="D11" s="15"/>
      <c r="E11" s="15"/>
      <c r="F11" s="15"/>
      <c r="G11" s="15"/>
      <c r="H11" s="15"/>
      <c r="I11" s="15"/>
      <c r="J11" s="15"/>
      <c r="K11" s="15"/>
      <c r="L11" s="15"/>
      <c r="M11" s="15"/>
      <c r="N11" s="15"/>
      <c r="O11" s="15"/>
      <c r="P11" s="15"/>
      <c r="Q11" s="15"/>
      <c r="R11" s="15"/>
      <c r="S11" s="15"/>
      <c r="T11" s="15"/>
      <c r="U11" s="15"/>
      <c r="V11" s="15"/>
      <c r="W11" s="15"/>
    </row>
    <row r="12" spans="1:23">
      <c r="A12" s="62"/>
      <c r="B12" s="69"/>
      <c r="C12" s="86" t="s">
        <v>47</v>
      </c>
      <c r="D12" s="58"/>
      <c r="E12" s="58"/>
      <c r="F12" s="58"/>
      <c r="G12" s="58"/>
      <c r="H12" s="58"/>
      <c r="I12" s="58"/>
      <c r="J12" s="58"/>
      <c r="K12" s="58"/>
      <c r="L12" s="58"/>
      <c r="M12" s="58"/>
      <c r="N12" s="58"/>
      <c r="O12" s="58"/>
      <c r="P12" s="58"/>
      <c r="Q12" s="58"/>
      <c r="R12" s="58"/>
      <c r="S12" s="58"/>
      <c r="T12" s="58"/>
      <c r="U12" s="58"/>
      <c r="V12" s="58"/>
      <c r="W12" s="58"/>
    </row>
    <row r="13" spans="1:23" ht="12.75" customHeight="1">
      <c r="A13" s="70"/>
      <c r="B13" s="69"/>
      <c r="C13" s="86" t="s">
        <v>47</v>
      </c>
      <c r="D13" s="58"/>
      <c r="E13" s="58"/>
      <c r="F13" s="58"/>
      <c r="G13" s="58"/>
      <c r="H13" s="58"/>
      <c r="I13" s="58"/>
      <c r="J13" s="58"/>
      <c r="K13" s="58"/>
      <c r="L13" s="58"/>
      <c r="M13" s="58"/>
      <c r="N13" s="58"/>
      <c r="O13" s="58"/>
      <c r="P13" s="58"/>
      <c r="Q13" s="58"/>
      <c r="R13" s="58"/>
      <c r="S13" s="58"/>
      <c r="T13" s="58"/>
      <c r="U13" s="58"/>
      <c r="V13" s="58"/>
      <c r="W13" s="58"/>
    </row>
    <row r="14" spans="1:23">
      <c r="A14" s="71"/>
      <c r="B14" s="69"/>
      <c r="C14" s="86" t="s">
        <v>47</v>
      </c>
      <c r="D14" s="58"/>
      <c r="E14" s="58"/>
      <c r="F14" s="58"/>
      <c r="G14" s="58"/>
      <c r="H14" s="58"/>
      <c r="I14" s="58"/>
      <c r="J14" s="58"/>
      <c r="K14" s="58"/>
      <c r="L14" s="58"/>
      <c r="M14" s="58"/>
      <c r="N14" s="58"/>
      <c r="O14" s="58"/>
      <c r="P14" s="58"/>
      <c r="Q14" s="58"/>
      <c r="R14" s="58"/>
      <c r="S14" s="58"/>
      <c r="T14" s="58"/>
      <c r="U14" s="58"/>
      <c r="V14" s="58"/>
      <c r="W14" s="58"/>
    </row>
    <row r="15" spans="1:23">
      <c r="A15" s="70"/>
      <c r="B15" s="69"/>
      <c r="C15" s="86" t="s">
        <v>47</v>
      </c>
      <c r="D15" s="58"/>
      <c r="E15" s="58"/>
      <c r="F15" s="58"/>
      <c r="G15" s="58"/>
      <c r="H15" s="58"/>
      <c r="I15" s="58"/>
      <c r="J15" s="58"/>
      <c r="K15" s="58"/>
      <c r="L15" s="58"/>
      <c r="M15" s="58"/>
      <c r="N15" s="58"/>
      <c r="O15" s="58"/>
      <c r="P15" s="58"/>
      <c r="Q15" s="58"/>
      <c r="R15" s="58"/>
      <c r="S15" s="58"/>
      <c r="T15" s="58"/>
      <c r="U15" s="58"/>
      <c r="V15" s="58"/>
      <c r="W15" s="58"/>
    </row>
    <row r="16" spans="1:23" ht="12" customHeight="1">
      <c r="A16" s="70"/>
      <c r="B16" s="69"/>
      <c r="C16" s="86" t="s">
        <v>47</v>
      </c>
      <c r="D16" s="58"/>
      <c r="E16" s="58"/>
      <c r="F16" s="58"/>
      <c r="G16" s="58"/>
      <c r="H16" s="58"/>
      <c r="I16" s="58"/>
      <c r="J16" s="58"/>
      <c r="K16" s="58"/>
      <c r="L16" s="58"/>
      <c r="M16" s="58"/>
      <c r="N16" s="58"/>
      <c r="O16" s="58"/>
      <c r="P16" s="58"/>
      <c r="Q16" s="58"/>
      <c r="R16" s="58"/>
      <c r="S16" s="58"/>
      <c r="T16" s="58"/>
      <c r="U16" s="58"/>
      <c r="V16" s="58"/>
      <c r="W16" s="58"/>
    </row>
    <row r="17" spans="1:23">
      <c r="A17" s="70"/>
      <c r="B17" s="69"/>
      <c r="C17" s="86" t="s">
        <v>47</v>
      </c>
      <c r="D17" s="58"/>
      <c r="E17" s="58"/>
      <c r="F17" s="58"/>
      <c r="G17" s="58"/>
      <c r="H17" s="58"/>
      <c r="I17" s="58"/>
      <c r="J17" s="58"/>
      <c r="K17" s="58"/>
      <c r="L17" s="58"/>
      <c r="M17" s="58"/>
      <c r="N17" s="58"/>
      <c r="O17" s="58"/>
      <c r="P17" s="58"/>
      <c r="Q17" s="58"/>
      <c r="R17" s="58"/>
      <c r="S17" s="58"/>
      <c r="T17" s="58"/>
      <c r="U17" s="58"/>
      <c r="V17" s="58"/>
      <c r="W17" s="58"/>
    </row>
    <row r="18" spans="1:23">
      <c r="A18" s="70"/>
      <c r="B18" s="69"/>
      <c r="C18" s="86" t="s">
        <v>47</v>
      </c>
      <c r="D18" s="59"/>
      <c r="E18" s="59"/>
      <c r="F18" s="59"/>
      <c r="G18" s="59"/>
      <c r="H18" s="59"/>
      <c r="I18" s="59"/>
      <c r="J18" s="59"/>
      <c r="K18" s="59"/>
      <c r="L18" s="59"/>
      <c r="M18" s="59"/>
      <c r="N18" s="59"/>
      <c r="O18" s="59"/>
      <c r="P18" s="59"/>
      <c r="Q18" s="59"/>
      <c r="R18" s="59"/>
      <c r="S18" s="59"/>
      <c r="T18" s="59"/>
      <c r="U18" s="59"/>
      <c r="V18" s="59"/>
      <c r="W18" s="59"/>
    </row>
    <row r="19" spans="1:23">
      <c r="A19" s="70"/>
      <c r="B19" s="69"/>
      <c r="C19" s="86" t="s">
        <v>47</v>
      </c>
      <c r="D19" s="15"/>
      <c r="E19" s="15"/>
      <c r="F19" s="15"/>
      <c r="G19" s="15"/>
      <c r="H19" s="15"/>
      <c r="I19" s="15"/>
      <c r="J19" s="15"/>
      <c r="K19" s="15"/>
      <c r="L19" s="15"/>
      <c r="M19" s="15"/>
      <c r="N19" s="15"/>
      <c r="O19" s="15"/>
      <c r="P19" s="15"/>
      <c r="Q19" s="15"/>
      <c r="R19" s="15"/>
      <c r="S19" s="15"/>
      <c r="T19" s="15"/>
      <c r="U19" s="15"/>
      <c r="V19" s="15"/>
      <c r="W19" s="15"/>
    </row>
    <row r="20" spans="1:23">
      <c r="A20" s="70"/>
      <c r="B20" s="69"/>
      <c r="C20" s="86" t="s">
        <v>47</v>
      </c>
      <c r="D20" s="58"/>
      <c r="E20" s="58"/>
      <c r="F20" s="58"/>
      <c r="G20" s="58"/>
      <c r="H20" s="58"/>
      <c r="I20" s="58"/>
      <c r="J20" s="58"/>
      <c r="K20" s="58"/>
      <c r="L20" s="58"/>
      <c r="M20" s="58"/>
      <c r="N20" s="58"/>
      <c r="O20" s="58"/>
      <c r="P20" s="58"/>
      <c r="Q20" s="58"/>
      <c r="R20" s="58"/>
      <c r="S20" s="58"/>
      <c r="T20" s="58"/>
      <c r="U20" s="58"/>
      <c r="V20" s="58"/>
      <c r="W20" s="58"/>
    </row>
    <row r="21" spans="1:23" s="78" customFormat="1">
      <c r="A21" s="49"/>
      <c r="B21" s="69"/>
      <c r="C21" s="86" t="s">
        <v>47</v>
      </c>
      <c r="D21" s="57"/>
      <c r="E21" s="57"/>
      <c r="F21" s="57"/>
      <c r="G21" s="57"/>
      <c r="H21" s="57"/>
      <c r="I21" s="57"/>
      <c r="J21" s="57"/>
      <c r="K21" s="57"/>
      <c r="L21" s="57"/>
      <c r="M21" s="57"/>
      <c r="N21" s="57"/>
      <c r="O21" s="57"/>
      <c r="P21" s="57"/>
      <c r="Q21" s="57"/>
      <c r="R21" s="57"/>
      <c r="S21" s="57"/>
      <c r="T21" s="57"/>
      <c r="U21" s="57"/>
      <c r="V21" s="57"/>
      <c r="W21" s="57"/>
    </row>
    <row r="22" spans="1:23" ht="12" customHeight="1">
      <c r="A22" s="70"/>
      <c r="B22" s="69"/>
      <c r="C22" s="86" t="s">
        <v>47</v>
      </c>
      <c r="D22" s="15"/>
      <c r="E22" s="15"/>
      <c r="F22" s="15"/>
      <c r="G22" s="15"/>
      <c r="H22" s="15"/>
      <c r="I22" s="15"/>
      <c r="J22" s="15"/>
      <c r="K22" s="15"/>
      <c r="L22" s="15"/>
      <c r="M22" s="15"/>
      <c r="N22" s="15"/>
      <c r="O22" s="15"/>
      <c r="P22" s="15"/>
      <c r="Q22" s="15"/>
      <c r="R22" s="15"/>
      <c r="S22" s="15"/>
      <c r="T22" s="15"/>
      <c r="U22" s="15"/>
      <c r="V22" s="15"/>
      <c r="W22" s="15"/>
    </row>
    <row r="23" spans="1:23">
      <c r="A23" s="70"/>
      <c r="B23" s="69"/>
      <c r="C23" s="86" t="s">
        <v>47</v>
      </c>
      <c r="D23" s="15"/>
      <c r="E23" s="15"/>
      <c r="F23" s="15"/>
      <c r="G23" s="15"/>
      <c r="H23" s="15"/>
      <c r="I23" s="15"/>
      <c r="J23" s="15"/>
      <c r="K23" s="15"/>
      <c r="L23" s="15"/>
      <c r="M23" s="15"/>
      <c r="N23" s="15"/>
      <c r="O23" s="15"/>
      <c r="P23" s="15"/>
      <c r="Q23" s="15"/>
      <c r="R23" s="15"/>
      <c r="S23" s="15"/>
      <c r="T23" s="15"/>
      <c r="U23" s="15"/>
      <c r="V23" s="15"/>
      <c r="W23" s="15"/>
    </row>
    <row r="24" spans="1:23">
      <c r="A24" s="70"/>
      <c r="B24" s="69"/>
      <c r="C24" s="86" t="s">
        <v>47</v>
      </c>
      <c r="D24" s="15"/>
      <c r="E24" s="15"/>
      <c r="F24" s="15"/>
      <c r="G24" s="15"/>
      <c r="H24" s="15"/>
      <c r="I24" s="15"/>
      <c r="J24" s="15"/>
      <c r="K24" s="15"/>
      <c r="L24" s="15"/>
      <c r="M24" s="15"/>
      <c r="N24" s="15"/>
      <c r="O24" s="15"/>
      <c r="P24" s="15"/>
      <c r="Q24" s="15"/>
      <c r="R24" s="15"/>
      <c r="S24" s="15"/>
      <c r="T24" s="15"/>
      <c r="U24" s="15"/>
      <c r="V24" s="15"/>
      <c r="W24" s="15"/>
    </row>
    <row r="25" spans="1:23">
      <c r="A25" s="70"/>
      <c r="B25" s="69"/>
      <c r="C25" s="86" t="s">
        <v>47</v>
      </c>
      <c r="D25" s="15"/>
      <c r="E25" s="15"/>
      <c r="F25" s="15"/>
      <c r="G25" s="15"/>
      <c r="H25" s="15"/>
      <c r="I25" s="15"/>
      <c r="J25" s="15"/>
      <c r="K25" s="15"/>
      <c r="L25" s="15"/>
      <c r="M25" s="15"/>
      <c r="N25" s="15"/>
      <c r="O25" s="15"/>
      <c r="P25" s="15"/>
      <c r="Q25" s="15"/>
      <c r="R25" s="15"/>
      <c r="S25" s="15"/>
      <c r="T25" s="15"/>
      <c r="U25" s="15"/>
      <c r="V25" s="15"/>
      <c r="W25" s="15"/>
    </row>
    <row r="26" spans="1:23">
      <c r="C26" s="86" t="s">
        <v>47</v>
      </c>
      <c r="D26" s="23"/>
      <c r="E26" s="23"/>
      <c r="F26" s="23"/>
      <c r="G26" s="23"/>
      <c r="H26" s="23"/>
      <c r="I26" s="23"/>
      <c r="J26" s="23"/>
      <c r="K26" s="23"/>
      <c r="L26" s="23"/>
      <c r="M26" s="23"/>
      <c r="N26" s="23"/>
      <c r="O26" s="23"/>
      <c r="P26" s="23"/>
      <c r="Q26" s="23"/>
      <c r="R26" s="23"/>
      <c r="S26" s="23"/>
      <c r="T26" s="23"/>
      <c r="U26" s="23"/>
      <c r="V26" s="23"/>
      <c r="W26" s="23"/>
    </row>
    <row r="27" spans="1:23">
      <c r="C27" s="86" t="s">
        <v>47</v>
      </c>
      <c r="D27" s="23"/>
      <c r="E27" s="23"/>
      <c r="F27" s="23"/>
      <c r="G27" s="23"/>
      <c r="H27" s="23"/>
      <c r="I27" s="23"/>
      <c r="J27" s="23"/>
      <c r="K27" s="23"/>
      <c r="L27" s="23"/>
      <c r="M27" s="23"/>
      <c r="N27" s="23"/>
      <c r="O27" s="23"/>
      <c r="P27" s="23"/>
      <c r="Q27" s="23"/>
      <c r="R27" s="23"/>
      <c r="S27" s="23"/>
      <c r="T27" s="23"/>
      <c r="U27" s="23"/>
      <c r="V27" s="23"/>
      <c r="W27" s="23"/>
    </row>
    <row r="28" spans="1:23">
      <c r="C28" s="86" t="s">
        <v>47</v>
      </c>
      <c r="D28" s="23"/>
      <c r="E28" s="23"/>
      <c r="F28" s="23"/>
      <c r="G28" s="23"/>
      <c r="H28" s="23"/>
      <c r="I28" s="23"/>
      <c r="J28" s="23"/>
      <c r="K28" s="23"/>
      <c r="L28" s="23"/>
      <c r="M28" s="23"/>
      <c r="N28" s="23"/>
      <c r="O28" s="23"/>
      <c r="P28" s="23"/>
      <c r="Q28" s="23"/>
      <c r="R28" s="23"/>
      <c r="S28" s="23"/>
      <c r="T28" s="23"/>
      <c r="U28" s="23"/>
      <c r="V28" s="23"/>
      <c r="W28" s="23"/>
    </row>
    <row r="29" spans="1:23">
      <c r="C29" s="86" t="s">
        <v>47</v>
      </c>
      <c r="D29" s="23"/>
      <c r="E29" s="23"/>
      <c r="F29" s="23"/>
      <c r="G29" s="23"/>
      <c r="H29" s="23"/>
      <c r="I29" s="23"/>
      <c r="J29" s="23"/>
      <c r="K29" s="23"/>
      <c r="L29" s="23"/>
      <c r="M29" s="23"/>
      <c r="N29" s="23"/>
      <c r="O29" s="23"/>
      <c r="P29" s="23"/>
      <c r="Q29" s="23"/>
      <c r="R29" s="23"/>
      <c r="S29" s="23"/>
      <c r="T29" s="23"/>
      <c r="U29" s="23"/>
      <c r="V29" s="23"/>
      <c r="W29" s="23"/>
    </row>
    <row r="30" spans="1:23">
      <c r="C30" s="86" t="s">
        <v>47</v>
      </c>
      <c r="D30" s="23"/>
      <c r="E30" s="23"/>
      <c r="F30" s="23"/>
      <c r="G30" s="23"/>
      <c r="H30" s="23"/>
      <c r="I30" s="23"/>
      <c r="J30" s="23"/>
      <c r="K30" s="23"/>
      <c r="L30" s="23"/>
      <c r="M30" s="23"/>
      <c r="N30" s="23"/>
      <c r="O30" s="23"/>
      <c r="P30" s="23"/>
      <c r="Q30" s="23"/>
      <c r="R30" s="23"/>
      <c r="S30" s="23"/>
      <c r="T30" s="23"/>
      <c r="U30" s="23"/>
      <c r="V30" s="23"/>
      <c r="W30" s="23"/>
    </row>
    <row r="31" spans="1:23">
      <c r="C31" s="86" t="s">
        <v>47</v>
      </c>
      <c r="D31" s="23"/>
      <c r="E31" s="23"/>
      <c r="F31" s="23"/>
      <c r="G31" s="23"/>
      <c r="H31" s="23"/>
      <c r="I31" s="23"/>
      <c r="J31" s="23"/>
      <c r="K31" s="23"/>
      <c r="L31" s="23"/>
      <c r="M31" s="23"/>
      <c r="N31" s="23"/>
      <c r="O31" s="23"/>
      <c r="P31" s="23"/>
      <c r="Q31" s="23"/>
      <c r="R31" s="23"/>
      <c r="S31" s="23"/>
      <c r="T31" s="23"/>
      <c r="U31" s="23"/>
      <c r="V31" s="23"/>
      <c r="W31" s="23"/>
    </row>
    <row r="32" spans="1:23">
      <c r="C32" s="86" t="s">
        <v>47</v>
      </c>
      <c r="D32" s="23"/>
      <c r="E32" s="23"/>
      <c r="F32" s="23"/>
      <c r="G32" s="23"/>
      <c r="H32" s="23"/>
      <c r="I32" s="23"/>
      <c r="J32" s="23"/>
      <c r="K32" s="23"/>
      <c r="L32" s="23"/>
      <c r="M32" s="23"/>
      <c r="N32" s="23"/>
      <c r="O32" s="23"/>
      <c r="P32" s="23"/>
      <c r="Q32" s="23"/>
      <c r="R32" s="23"/>
      <c r="S32" s="23"/>
      <c r="T32" s="23"/>
      <c r="U32" s="23"/>
      <c r="V32" s="23"/>
      <c r="W32" s="23"/>
    </row>
    <row r="33" spans="3:23">
      <c r="C33" s="86" t="s">
        <v>47</v>
      </c>
      <c r="D33" s="23"/>
      <c r="E33" s="23"/>
      <c r="F33" s="23"/>
      <c r="G33" s="23"/>
      <c r="H33" s="23"/>
      <c r="I33" s="23"/>
      <c r="J33" s="23"/>
      <c r="K33" s="23"/>
      <c r="L33" s="23"/>
      <c r="M33" s="23"/>
      <c r="N33" s="23"/>
      <c r="O33" s="23"/>
      <c r="P33" s="23"/>
      <c r="Q33" s="23"/>
      <c r="R33" s="23"/>
      <c r="S33" s="23"/>
      <c r="T33" s="23"/>
      <c r="U33" s="23"/>
      <c r="V33" s="23"/>
      <c r="W33" s="23"/>
    </row>
    <row r="34" spans="3:23">
      <c r="C34" s="86" t="s">
        <v>47</v>
      </c>
      <c r="D34" s="23"/>
      <c r="E34" s="23"/>
      <c r="F34" s="23"/>
      <c r="G34" s="23"/>
      <c r="H34" s="23"/>
      <c r="I34" s="23"/>
      <c r="J34" s="23"/>
      <c r="K34" s="23"/>
      <c r="L34" s="23"/>
      <c r="M34" s="23"/>
      <c r="N34" s="23"/>
      <c r="O34" s="23"/>
      <c r="P34" s="23"/>
      <c r="Q34" s="23"/>
      <c r="R34" s="23"/>
      <c r="S34" s="23"/>
      <c r="T34" s="23"/>
      <c r="U34" s="23"/>
      <c r="V34" s="23"/>
      <c r="W34" s="23"/>
    </row>
    <row r="35" spans="3:23">
      <c r="C35" s="86" t="s">
        <v>47</v>
      </c>
      <c r="D35" s="23"/>
      <c r="E35" s="23"/>
      <c r="F35" s="23"/>
      <c r="G35" s="23"/>
      <c r="H35" s="23"/>
      <c r="I35" s="23"/>
      <c r="J35" s="23"/>
      <c r="K35" s="23"/>
      <c r="L35" s="23"/>
      <c r="M35" s="23"/>
      <c r="N35" s="23"/>
      <c r="O35" s="23"/>
      <c r="P35" s="23"/>
      <c r="Q35" s="23"/>
      <c r="R35" s="23"/>
      <c r="S35" s="23"/>
      <c r="T35" s="23"/>
      <c r="U35" s="23"/>
      <c r="V35" s="23"/>
      <c r="W35" s="23"/>
    </row>
    <row r="36" spans="3:23">
      <c r="C36" s="86" t="s">
        <v>47</v>
      </c>
      <c r="D36" s="23"/>
      <c r="E36" s="23"/>
      <c r="F36" s="23"/>
      <c r="G36" s="23"/>
      <c r="H36" s="23"/>
      <c r="I36" s="23"/>
      <c r="J36" s="23"/>
      <c r="K36" s="23"/>
      <c r="L36" s="23"/>
      <c r="M36" s="23"/>
      <c r="N36" s="23"/>
      <c r="O36" s="23"/>
      <c r="P36" s="23"/>
      <c r="Q36" s="23"/>
      <c r="R36" s="23"/>
      <c r="S36" s="23"/>
      <c r="T36" s="23"/>
      <c r="U36" s="23"/>
      <c r="V36" s="23"/>
      <c r="W36" s="23"/>
    </row>
    <row r="37" spans="3:23">
      <c r="C37" s="86" t="s">
        <v>47</v>
      </c>
      <c r="D37" s="23"/>
      <c r="E37" s="23"/>
      <c r="F37" s="23"/>
      <c r="G37" s="23"/>
      <c r="H37" s="23"/>
      <c r="I37" s="23"/>
      <c r="J37" s="23"/>
      <c r="K37" s="23"/>
      <c r="L37" s="23"/>
      <c r="M37" s="23"/>
      <c r="N37" s="23"/>
      <c r="O37" s="23"/>
      <c r="P37" s="23"/>
      <c r="Q37" s="23"/>
      <c r="R37" s="23"/>
      <c r="S37" s="23"/>
      <c r="T37" s="23"/>
      <c r="U37" s="23"/>
      <c r="V37" s="23"/>
      <c r="W37" s="23"/>
    </row>
    <row r="38" spans="3:23">
      <c r="C38" s="86" t="s">
        <v>47</v>
      </c>
      <c r="D38" s="23"/>
      <c r="E38" s="23"/>
      <c r="F38" s="23"/>
      <c r="G38" s="23"/>
      <c r="H38" s="23"/>
      <c r="I38" s="23"/>
      <c r="J38" s="23"/>
      <c r="K38" s="23"/>
      <c r="L38" s="23"/>
      <c r="M38" s="23"/>
      <c r="N38" s="23"/>
      <c r="O38" s="23"/>
      <c r="P38" s="23"/>
      <c r="Q38" s="23"/>
      <c r="R38" s="23"/>
      <c r="S38" s="23"/>
      <c r="T38" s="23"/>
      <c r="U38" s="23"/>
      <c r="V38" s="23"/>
      <c r="W38" s="23"/>
    </row>
    <row r="39" spans="3:23">
      <c r="C39" s="86" t="s">
        <v>47</v>
      </c>
      <c r="D39" s="23"/>
      <c r="E39" s="23"/>
      <c r="F39" s="23"/>
      <c r="G39" s="23"/>
      <c r="H39" s="23"/>
      <c r="I39" s="23"/>
      <c r="J39" s="23"/>
      <c r="K39" s="23"/>
      <c r="L39" s="23"/>
      <c r="M39" s="23"/>
      <c r="N39" s="23"/>
      <c r="O39" s="23"/>
      <c r="P39" s="23"/>
      <c r="Q39" s="23"/>
      <c r="R39" s="23"/>
      <c r="S39" s="23"/>
      <c r="T39" s="23"/>
      <c r="U39" s="23"/>
      <c r="V39" s="23"/>
      <c r="W39" s="23"/>
    </row>
    <row r="40" spans="3:23">
      <c r="C40" s="86" t="s">
        <v>47</v>
      </c>
      <c r="D40" s="23"/>
      <c r="E40" s="23"/>
      <c r="F40" s="23"/>
      <c r="G40" s="23"/>
      <c r="H40" s="23"/>
      <c r="I40" s="23"/>
      <c r="J40" s="23"/>
      <c r="K40" s="23"/>
      <c r="L40" s="23"/>
      <c r="M40" s="23"/>
      <c r="N40" s="23"/>
      <c r="O40" s="23"/>
      <c r="P40" s="23"/>
      <c r="Q40" s="23"/>
      <c r="R40" s="23"/>
      <c r="S40" s="23"/>
      <c r="T40" s="23"/>
      <c r="U40" s="23"/>
      <c r="V40" s="23"/>
      <c r="W40" s="23"/>
    </row>
    <row r="41" spans="3:23">
      <c r="C41" s="86" t="s">
        <v>47</v>
      </c>
      <c r="D41" s="23"/>
      <c r="E41" s="23"/>
      <c r="F41" s="23"/>
      <c r="G41" s="23"/>
      <c r="H41" s="23"/>
      <c r="I41" s="23"/>
      <c r="J41" s="23"/>
      <c r="K41" s="23"/>
      <c r="L41" s="23"/>
      <c r="M41" s="23"/>
      <c r="N41" s="23"/>
      <c r="O41" s="23"/>
      <c r="P41" s="23"/>
      <c r="Q41" s="23"/>
      <c r="R41" s="23"/>
      <c r="S41" s="23"/>
      <c r="T41" s="23"/>
      <c r="U41" s="23"/>
      <c r="V41" s="23"/>
      <c r="W41" s="23"/>
    </row>
    <row r="42" spans="3:23">
      <c r="C42" s="86" t="s">
        <v>47</v>
      </c>
      <c r="D42" s="23"/>
      <c r="E42" s="23"/>
      <c r="F42" s="23"/>
      <c r="G42" s="23"/>
      <c r="H42" s="23"/>
      <c r="I42" s="23"/>
      <c r="J42" s="23"/>
      <c r="K42" s="23"/>
      <c r="L42" s="23"/>
      <c r="M42" s="23"/>
      <c r="N42" s="23"/>
      <c r="O42" s="23"/>
      <c r="P42" s="23"/>
      <c r="Q42" s="23"/>
      <c r="R42" s="23"/>
      <c r="S42" s="23"/>
      <c r="T42" s="23"/>
      <c r="U42" s="23"/>
      <c r="V42" s="23"/>
      <c r="W42" s="23"/>
    </row>
    <row r="43" spans="3:23">
      <c r="C43" s="86" t="s">
        <v>47</v>
      </c>
      <c r="D43" s="23"/>
      <c r="E43" s="23"/>
      <c r="F43" s="23"/>
      <c r="G43" s="23"/>
      <c r="H43" s="23"/>
      <c r="I43" s="23"/>
      <c r="J43" s="23"/>
      <c r="K43" s="23"/>
      <c r="L43" s="23"/>
      <c r="M43" s="23"/>
      <c r="N43" s="23"/>
      <c r="O43" s="23"/>
      <c r="P43" s="23"/>
      <c r="Q43" s="23"/>
      <c r="R43" s="23"/>
      <c r="S43" s="23"/>
      <c r="T43" s="23"/>
      <c r="U43" s="23"/>
      <c r="V43" s="23"/>
      <c r="W43" s="23"/>
    </row>
  </sheetData>
  <sheetProtection algorithmName="SHA-512" hashValue="/tTVotjnRUMd4DoxzalzMiG7Rx5og/pgRXNKi5wRLEaopKqa4ZNtpRmvLGE9kaaFoniHmGs//k+PgYIG1AybuQ==" saltValue="SHxXKw8a4qN5oWfDlIcnrw==" spinCount="100000" sheet="1" objects="1" scenarios="1" selectLockedCells="1"/>
  <mergeCells count="22">
    <mergeCell ref="E1:E4"/>
    <mergeCell ref="J1:J4"/>
    <mergeCell ref="K1:K4"/>
    <mergeCell ref="L1:L4"/>
    <mergeCell ref="M1:M4"/>
    <mergeCell ref="I1:I4"/>
    <mergeCell ref="N1:N4"/>
    <mergeCell ref="W1:W4"/>
    <mergeCell ref="V1:V4"/>
    <mergeCell ref="A4:C4"/>
    <mergeCell ref="B3:C3"/>
    <mergeCell ref="R1:R4"/>
    <mergeCell ref="O1:O4"/>
    <mergeCell ref="D1:D4"/>
    <mergeCell ref="Q1:Q4"/>
    <mergeCell ref="P1:P4"/>
    <mergeCell ref="T1:T4"/>
    <mergeCell ref="S1:S4"/>
    <mergeCell ref="U1:U4"/>
    <mergeCell ref="F1:F4"/>
    <mergeCell ref="G1:G4"/>
    <mergeCell ref="H1:H4"/>
  </mergeCells>
  <phoneticPr fontId="2" type="noConversion"/>
  <pageMargins left="0.5" right="0.25" top="1" bottom="1" header="0.5" footer="0.5"/>
  <pageSetup scale="91" orientation="portrait" r:id="rId1"/>
  <headerFooter alignWithMargins="0">
    <oddHeader>&amp;C&amp;"Arial,Bold"&amp;14AmbassadorTrax&amp;12
Fun Patches - &amp;D</oddHeader>
    <oddFoote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CC99FF"/>
  </sheetPr>
  <dimension ref="A1:AO134"/>
  <sheetViews>
    <sheetView showGridLines="0" zoomScaleNormal="100" workbookViewId="0">
      <pane ySplit="2" topLeftCell="A3" activePane="bottomLeft" state="frozen"/>
      <selection pane="bottomLeft" activeCell="C4" sqref="C4"/>
    </sheetView>
  </sheetViews>
  <sheetFormatPr defaultRowHeight="12.75"/>
  <cols>
    <col min="1" max="1" width="42.140625" style="521" bestFit="1" customWidth="1"/>
    <col min="2" max="41" width="3.28515625" style="521" customWidth="1"/>
    <col min="42" max="16384" width="9.140625" style="521"/>
  </cols>
  <sheetData>
    <row r="1" spans="1:41" ht="65.25" customHeight="1" thickTop="1">
      <c r="A1" s="470" t="s">
        <v>28</v>
      </c>
      <c r="B1" s="637" t="str">
        <f ca="1">Ambassador_1!$U$1</f>
        <v>Ambassador_1</v>
      </c>
      <c r="C1" s="637"/>
      <c r="D1" s="637" t="str">
        <f ca="1">Ambassador_2!$U$1</f>
        <v>Ambassador_2</v>
      </c>
      <c r="E1" s="637"/>
      <c r="F1" s="637" t="str">
        <f ca="1">Ambassador_3!$U$1</f>
        <v>Ambassador_3</v>
      </c>
      <c r="G1" s="637"/>
      <c r="H1" s="637" t="str">
        <f ca="1">Ambassador_4!$U$1</f>
        <v>Ambassador_4</v>
      </c>
      <c r="I1" s="637"/>
      <c r="J1" s="637" t="str">
        <f ca="1">Ambassador_5!$U$1</f>
        <v>Ambassador_5</v>
      </c>
      <c r="K1" s="637"/>
      <c r="L1" s="637" t="str">
        <f ca="1">Ambassador_6!$U$1</f>
        <v>Ambassador_6</v>
      </c>
      <c r="M1" s="637"/>
      <c r="N1" s="637" t="str">
        <f ca="1">Ambassador_7!$U$1</f>
        <v>Ambassador_7</v>
      </c>
      <c r="O1" s="637"/>
      <c r="P1" s="637" t="str">
        <f ca="1">Ambassador_8!$U$1</f>
        <v>Ambassador_8</v>
      </c>
      <c r="Q1" s="637"/>
      <c r="R1" s="637" t="str">
        <f ca="1">Ambassador_9!$U$1</f>
        <v>Ambassador_9</v>
      </c>
      <c r="S1" s="637"/>
      <c r="T1" s="637" t="str">
        <f ca="1">Ambassador_10!$U$1</f>
        <v>Ambassador_10</v>
      </c>
      <c r="U1" s="637"/>
      <c r="V1" s="637" t="str">
        <f ca="1">Ambassador_11!$U$1</f>
        <v>Ambassador_11</v>
      </c>
      <c r="W1" s="637"/>
      <c r="X1" s="637" t="str">
        <f ca="1">Ambassador_12!$U$1</f>
        <v>Ambassador_12</v>
      </c>
      <c r="Y1" s="637"/>
      <c r="Z1" s="637" t="str">
        <f ca="1">Ambassador_13!$U$1</f>
        <v>Ambassador_13</v>
      </c>
      <c r="AA1" s="637"/>
      <c r="AB1" s="637" t="str">
        <f ca="1">Ambassador_14!$U$1</f>
        <v>Ambassador_14</v>
      </c>
      <c r="AC1" s="637"/>
      <c r="AD1" s="637" t="str">
        <f ca="1">Ambassador_15!$U$1</f>
        <v>Ambassador_15</v>
      </c>
      <c r="AE1" s="637"/>
      <c r="AF1" s="637" t="str">
        <f ca="1">Ambassador_16!$U$1</f>
        <v>Ambassador_16</v>
      </c>
      <c r="AG1" s="637"/>
      <c r="AH1" s="637" t="str">
        <f ca="1">Ambassador_17!$U$1</f>
        <v>Ambassador_17</v>
      </c>
      <c r="AI1" s="637"/>
      <c r="AJ1" s="637" t="str">
        <f ca="1">Ambassador_18!$U$1</f>
        <v>Ambassador_18</v>
      </c>
      <c r="AK1" s="637"/>
      <c r="AL1" s="637" t="str">
        <f ca="1">Ambassador_19!$U$1</f>
        <v>Ambassador_19</v>
      </c>
      <c r="AM1" s="637"/>
      <c r="AN1" s="637" t="str">
        <f ca="1">Ambassador_20!$U$1</f>
        <v>Ambassador_20</v>
      </c>
      <c r="AO1" s="637"/>
    </row>
    <row r="2" spans="1:41" ht="45.75">
      <c r="A2" s="471" t="s">
        <v>334</v>
      </c>
      <c r="B2" s="54" t="s">
        <v>61</v>
      </c>
      <c r="C2" s="472" t="s">
        <v>62</v>
      </c>
      <c r="D2" s="54" t="s">
        <v>61</v>
      </c>
      <c r="E2" s="472" t="s">
        <v>62</v>
      </c>
      <c r="F2" s="54" t="s">
        <v>61</v>
      </c>
      <c r="G2" s="472" t="s">
        <v>62</v>
      </c>
      <c r="H2" s="54" t="s">
        <v>61</v>
      </c>
      <c r="I2" s="472" t="s">
        <v>62</v>
      </c>
      <c r="J2" s="54" t="s">
        <v>61</v>
      </c>
      <c r="K2" s="472" t="s">
        <v>62</v>
      </c>
      <c r="L2" s="54" t="s">
        <v>61</v>
      </c>
      <c r="M2" s="472" t="s">
        <v>62</v>
      </c>
      <c r="N2" s="54" t="s">
        <v>61</v>
      </c>
      <c r="O2" s="472" t="s">
        <v>62</v>
      </c>
      <c r="P2" s="54" t="s">
        <v>61</v>
      </c>
      <c r="Q2" s="472" t="s">
        <v>62</v>
      </c>
      <c r="R2" s="54" t="s">
        <v>61</v>
      </c>
      <c r="S2" s="472" t="s">
        <v>62</v>
      </c>
      <c r="T2" s="54" t="s">
        <v>61</v>
      </c>
      <c r="U2" s="472" t="s">
        <v>62</v>
      </c>
      <c r="V2" s="54" t="s">
        <v>61</v>
      </c>
      <c r="W2" s="473" t="s">
        <v>62</v>
      </c>
      <c r="X2" s="54" t="s">
        <v>61</v>
      </c>
      <c r="Y2" s="472" t="s">
        <v>62</v>
      </c>
      <c r="Z2" s="54" t="s">
        <v>61</v>
      </c>
      <c r="AA2" s="472" t="s">
        <v>62</v>
      </c>
      <c r="AB2" s="54" t="s">
        <v>61</v>
      </c>
      <c r="AC2" s="472" t="s">
        <v>62</v>
      </c>
      <c r="AD2" s="54" t="s">
        <v>61</v>
      </c>
      <c r="AE2" s="472" t="s">
        <v>62</v>
      </c>
      <c r="AF2" s="54" t="s">
        <v>61</v>
      </c>
      <c r="AG2" s="472" t="s">
        <v>62</v>
      </c>
      <c r="AH2" s="54" t="s">
        <v>61</v>
      </c>
      <c r="AI2" s="472" t="s">
        <v>62</v>
      </c>
      <c r="AJ2" s="54" t="s">
        <v>61</v>
      </c>
      <c r="AK2" s="472" t="s">
        <v>62</v>
      </c>
      <c r="AL2" s="54" t="s">
        <v>61</v>
      </c>
      <c r="AM2" s="472" t="s">
        <v>62</v>
      </c>
      <c r="AN2" s="54" t="s">
        <v>61</v>
      </c>
      <c r="AO2" s="473" t="s">
        <v>62</v>
      </c>
    </row>
    <row r="3" spans="1:41" ht="12.75" customHeight="1">
      <c r="A3" s="466" t="s">
        <v>13</v>
      </c>
      <c r="B3" s="467"/>
      <c r="C3" s="468"/>
      <c r="D3" s="467"/>
      <c r="E3" s="468"/>
      <c r="F3" s="467"/>
      <c r="G3" s="468"/>
      <c r="H3" s="467"/>
      <c r="I3" s="468"/>
      <c r="J3" s="467"/>
      <c r="K3" s="468"/>
      <c r="L3" s="467"/>
      <c r="M3" s="468"/>
      <c r="N3" s="467"/>
      <c r="O3" s="468"/>
      <c r="P3" s="467"/>
      <c r="Q3" s="468"/>
      <c r="R3" s="467"/>
      <c r="S3" s="468"/>
      <c r="T3" s="467"/>
      <c r="U3" s="468"/>
      <c r="V3" s="467"/>
      <c r="W3" s="468"/>
      <c r="X3" s="467"/>
      <c r="Y3" s="468"/>
      <c r="Z3" s="467"/>
      <c r="AA3" s="468"/>
      <c r="AB3" s="467"/>
      <c r="AC3" s="468"/>
      <c r="AD3" s="467"/>
      <c r="AE3" s="468"/>
      <c r="AF3" s="467"/>
      <c r="AG3" s="468"/>
      <c r="AH3" s="467"/>
      <c r="AI3" s="468"/>
      <c r="AJ3" s="467"/>
      <c r="AK3" s="468"/>
      <c r="AL3" s="467"/>
      <c r="AM3" s="468"/>
      <c r="AN3" s="467"/>
      <c r="AO3" s="469"/>
    </row>
    <row r="4" spans="1:41" ht="12.75" customHeight="1">
      <c r="A4" s="474" t="s">
        <v>558</v>
      </c>
      <c r="B4" s="475" t="str">
        <f>IF(Badges!D27="C","E","")</f>
        <v/>
      </c>
      <c r="C4" s="476"/>
      <c r="D4" s="475" t="str">
        <f>IF(Badges!E27="C","E","")</f>
        <v/>
      </c>
      <c r="E4" s="476"/>
      <c r="F4" s="475" t="str">
        <f>IF(Badges!F27="C","E","")</f>
        <v/>
      </c>
      <c r="G4" s="476"/>
      <c r="H4" s="475" t="str">
        <f>IF(Badges!G27="C","E","")</f>
        <v/>
      </c>
      <c r="I4" s="476"/>
      <c r="J4" s="475" t="str">
        <f>IF(Badges!H27="C","E","")</f>
        <v/>
      </c>
      <c r="K4" s="476"/>
      <c r="L4" s="475" t="str">
        <f>IF(Badges!I27="C","E","")</f>
        <v/>
      </c>
      <c r="M4" s="476"/>
      <c r="N4" s="475" t="str">
        <f>IF(Badges!J27="C","E","")</f>
        <v/>
      </c>
      <c r="O4" s="476"/>
      <c r="P4" s="475" t="str">
        <f>IF(Badges!K27="C","E","")</f>
        <v/>
      </c>
      <c r="Q4" s="476"/>
      <c r="R4" s="475" t="str">
        <f>IF(Badges!L27="C","E","")</f>
        <v/>
      </c>
      <c r="S4" s="476"/>
      <c r="T4" s="475" t="str">
        <f>IF(Badges!M27="C","E","")</f>
        <v/>
      </c>
      <c r="U4" s="476"/>
      <c r="V4" s="475" t="str">
        <f>IF(Badges!N27="C","E","")</f>
        <v/>
      </c>
      <c r="W4" s="477"/>
      <c r="X4" s="475" t="str">
        <f>IF(Badges!O27="C","E","")</f>
        <v/>
      </c>
      <c r="Y4" s="476"/>
      <c r="Z4" s="475" t="str">
        <f>IF(Badges!P27="C","E","")</f>
        <v/>
      </c>
      <c r="AA4" s="476"/>
      <c r="AB4" s="475" t="str">
        <f>IF(Badges!Q27="C","E","")</f>
        <v/>
      </c>
      <c r="AC4" s="476"/>
      <c r="AD4" s="475" t="str">
        <f>IF(Badges!R27="C","E","")</f>
        <v/>
      </c>
      <c r="AE4" s="476"/>
      <c r="AF4" s="475" t="str">
        <f>IF(Badges!S27="C","E","")</f>
        <v/>
      </c>
      <c r="AG4" s="476"/>
      <c r="AH4" s="475" t="str">
        <f>IF(Badges!T27="C","E","")</f>
        <v/>
      </c>
      <c r="AI4" s="476"/>
      <c r="AJ4" s="475" t="str">
        <f>IF(Badges!U27="C","E","")</f>
        <v/>
      </c>
      <c r="AK4" s="476"/>
      <c r="AL4" s="475" t="str">
        <f>IF(Badges!V27="C","E","")</f>
        <v/>
      </c>
      <c r="AM4" s="476"/>
      <c r="AN4" s="475" t="str">
        <f>IF(Badges!W27="C","E","")</f>
        <v/>
      </c>
      <c r="AO4" s="477"/>
    </row>
    <row r="5" spans="1:41" ht="12.75" customHeight="1">
      <c r="A5" s="474" t="str">
        <f>Badges!B28</f>
        <v>Coaching</v>
      </c>
      <c r="B5" s="475" t="str">
        <f>IF(Badges!D50="C","E","")</f>
        <v/>
      </c>
      <c r="C5" s="476"/>
      <c r="D5" s="475" t="str">
        <f>IF(Badges!E50="C","E","")</f>
        <v/>
      </c>
      <c r="E5" s="476"/>
      <c r="F5" s="475" t="str">
        <f>IF(Badges!F50="C","E","")</f>
        <v/>
      </c>
      <c r="G5" s="476"/>
      <c r="H5" s="475" t="str">
        <f>IF(Badges!G50="C","E","")</f>
        <v/>
      </c>
      <c r="I5" s="476"/>
      <c r="J5" s="475" t="str">
        <f>IF(Badges!H50="C","E","")</f>
        <v/>
      </c>
      <c r="K5" s="476"/>
      <c r="L5" s="475" t="str">
        <f>IF(Badges!I50="C","E","")</f>
        <v/>
      </c>
      <c r="M5" s="476"/>
      <c r="N5" s="475" t="str">
        <f>IF(Badges!J50="C","E","")</f>
        <v/>
      </c>
      <c r="O5" s="476"/>
      <c r="P5" s="475" t="str">
        <f>IF(Badges!K50="C","E","")</f>
        <v/>
      </c>
      <c r="Q5" s="476"/>
      <c r="R5" s="475" t="str">
        <f>IF(Badges!L50="C","E","")</f>
        <v/>
      </c>
      <c r="S5" s="476"/>
      <c r="T5" s="475" t="str">
        <f>IF(Badges!M50="C","E","")</f>
        <v/>
      </c>
      <c r="U5" s="476"/>
      <c r="V5" s="475" t="str">
        <f>IF(Badges!N50="C","E","")</f>
        <v/>
      </c>
      <c r="W5" s="477"/>
      <c r="X5" s="475" t="str">
        <f>IF(Badges!O50="C","E","")</f>
        <v/>
      </c>
      <c r="Y5" s="476"/>
      <c r="Z5" s="475" t="str">
        <f>IF(Badges!P50="C","E","")</f>
        <v/>
      </c>
      <c r="AA5" s="476"/>
      <c r="AB5" s="475" t="str">
        <f>IF(Badges!Q50="C","E","")</f>
        <v/>
      </c>
      <c r="AC5" s="476"/>
      <c r="AD5" s="475" t="str">
        <f>IF(Badges!R50="C","E","")</f>
        <v/>
      </c>
      <c r="AE5" s="476"/>
      <c r="AF5" s="475" t="str">
        <f>IF(Badges!S50="C","E","")</f>
        <v/>
      </c>
      <c r="AG5" s="476"/>
      <c r="AH5" s="475" t="str">
        <f>IF(Badges!T50="C","E","")</f>
        <v/>
      </c>
      <c r="AI5" s="476"/>
      <c r="AJ5" s="475" t="str">
        <f>IF(Badges!U50="C","E","")</f>
        <v/>
      </c>
      <c r="AK5" s="476"/>
      <c r="AL5" s="475" t="str">
        <f>IF(Badges!V50="C","E","")</f>
        <v/>
      </c>
      <c r="AM5" s="476"/>
      <c r="AN5" s="475" t="str">
        <f>IF(Badges!W50="C","E","")</f>
        <v/>
      </c>
      <c r="AO5" s="477"/>
    </row>
    <row r="6" spans="1:41" ht="12.75" customHeight="1">
      <c r="A6" s="474" t="str">
        <f>Badges!$B$51</f>
        <v>College Knowledge</v>
      </c>
      <c r="B6" s="475" t="str">
        <f>IF(Badges!D73="C","E","")</f>
        <v/>
      </c>
      <c r="C6" s="476"/>
      <c r="D6" s="475" t="str">
        <f>IF(Badges!E73="C","E","")</f>
        <v/>
      </c>
      <c r="E6" s="476"/>
      <c r="F6" s="475" t="str">
        <f>IF(Badges!F73="C","E","")</f>
        <v/>
      </c>
      <c r="G6" s="476"/>
      <c r="H6" s="475" t="str">
        <f>IF(Badges!G73="C","E","")</f>
        <v/>
      </c>
      <c r="I6" s="476"/>
      <c r="J6" s="475" t="str">
        <f>IF(Badges!H73="C","E","")</f>
        <v/>
      </c>
      <c r="K6" s="476"/>
      <c r="L6" s="475" t="str">
        <f>IF(Badges!I73="C","E","")</f>
        <v/>
      </c>
      <c r="M6" s="476"/>
      <c r="N6" s="475" t="str">
        <f>IF(Badges!J73="C","E","")</f>
        <v/>
      </c>
      <c r="O6" s="476"/>
      <c r="P6" s="475" t="str">
        <f>IF(Badges!K73="C","E","")</f>
        <v/>
      </c>
      <c r="Q6" s="476"/>
      <c r="R6" s="475" t="str">
        <f>IF(Badges!L73="C","E","")</f>
        <v/>
      </c>
      <c r="S6" s="476"/>
      <c r="T6" s="475" t="str">
        <f>IF(Badges!M73="C","E","")</f>
        <v/>
      </c>
      <c r="U6" s="476"/>
      <c r="V6" s="475" t="str">
        <f>IF(Badges!N73="C","E","")</f>
        <v/>
      </c>
      <c r="W6" s="477"/>
      <c r="X6" s="475" t="str">
        <f>IF(Badges!O73="C","E","")</f>
        <v/>
      </c>
      <c r="Y6" s="476"/>
      <c r="Z6" s="475" t="str">
        <f>IF(Badges!P73="C","E","")</f>
        <v/>
      </c>
      <c r="AA6" s="476"/>
      <c r="AB6" s="475" t="str">
        <f>IF(Badges!Q73="C","E","")</f>
        <v/>
      </c>
      <c r="AC6" s="476"/>
      <c r="AD6" s="475" t="str">
        <f>IF(Badges!R73="C","E","")</f>
        <v/>
      </c>
      <c r="AE6" s="476"/>
      <c r="AF6" s="475" t="str">
        <f>IF(Badges!S73="C","E","")</f>
        <v/>
      </c>
      <c r="AG6" s="476"/>
      <c r="AH6" s="475" t="str">
        <f>IF(Badges!T73="C","E","")</f>
        <v/>
      </c>
      <c r="AI6" s="476"/>
      <c r="AJ6" s="475" t="str">
        <f>IF(Badges!U73="C","E","")</f>
        <v/>
      </c>
      <c r="AK6" s="476"/>
      <c r="AL6" s="475" t="str">
        <f>IF(Badges!V73="C","E","")</f>
        <v/>
      </c>
      <c r="AM6" s="476"/>
      <c r="AN6" s="475" t="str">
        <f>IF(Badges!W73="C","E","")</f>
        <v/>
      </c>
      <c r="AO6" s="477"/>
    </row>
    <row r="7" spans="1:41" ht="12.75" customHeight="1">
      <c r="A7" s="474" t="str">
        <f>Badges!$B$74</f>
        <v>Democracy</v>
      </c>
      <c r="B7" s="475" t="str">
        <f>IF(Badges!D96="C","E","")</f>
        <v/>
      </c>
      <c r="C7" s="476"/>
      <c r="D7" s="475" t="str">
        <f>IF(Badges!E96="C","E","")</f>
        <v/>
      </c>
      <c r="E7" s="476"/>
      <c r="F7" s="475" t="str">
        <f>IF(Badges!F96="C","E","")</f>
        <v/>
      </c>
      <c r="G7" s="476"/>
      <c r="H7" s="475" t="str">
        <f>IF(Badges!G96="C","E","")</f>
        <v/>
      </c>
      <c r="I7" s="476"/>
      <c r="J7" s="475" t="str">
        <f>IF(Badges!H96="C","E","")</f>
        <v/>
      </c>
      <c r="K7" s="476"/>
      <c r="L7" s="475" t="str">
        <f>IF(Badges!I96="C","E","")</f>
        <v/>
      </c>
      <c r="M7" s="476"/>
      <c r="N7" s="475" t="str">
        <f>IF(Badges!J96="C","E","")</f>
        <v/>
      </c>
      <c r="O7" s="476"/>
      <c r="P7" s="475" t="str">
        <f>IF(Badges!K96="C","E","")</f>
        <v/>
      </c>
      <c r="Q7" s="476"/>
      <c r="R7" s="475" t="str">
        <f>IF(Badges!L96="C","E","")</f>
        <v/>
      </c>
      <c r="S7" s="476"/>
      <c r="T7" s="475" t="str">
        <f>IF(Badges!M96="C","E","")</f>
        <v/>
      </c>
      <c r="U7" s="476"/>
      <c r="V7" s="475" t="str">
        <f>IF(Badges!N96="C","E","")</f>
        <v/>
      </c>
      <c r="W7" s="477"/>
      <c r="X7" s="475" t="str">
        <f>IF(Badges!O96="C","E","")</f>
        <v/>
      </c>
      <c r="Y7" s="476"/>
      <c r="Z7" s="475" t="str">
        <f>IF(Badges!P96="C","E","")</f>
        <v/>
      </c>
      <c r="AA7" s="476"/>
      <c r="AB7" s="475" t="str">
        <f>IF(Badges!Q96="C","E","")</f>
        <v/>
      </c>
      <c r="AC7" s="476"/>
      <c r="AD7" s="475" t="str">
        <f>IF(Badges!R96="C","E","")</f>
        <v/>
      </c>
      <c r="AE7" s="476"/>
      <c r="AF7" s="475" t="str">
        <f>IF(Badges!S96="C","E","")</f>
        <v/>
      </c>
      <c r="AG7" s="476"/>
      <c r="AH7" s="475" t="str">
        <f>IF(Badges!T96="C","E","")</f>
        <v/>
      </c>
      <c r="AI7" s="476"/>
      <c r="AJ7" s="475" t="str">
        <f>IF(Badges!U96="C","E","")</f>
        <v/>
      </c>
      <c r="AK7" s="476"/>
      <c r="AL7" s="475" t="str">
        <f>IF(Badges!V96="C","E","")</f>
        <v/>
      </c>
      <c r="AM7" s="476"/>
      <c r="AN7" s="475" t="str">
        <f>IF(Badges!W96="C","E","")</f>
        <v/>
      </c>
      <c r="AO7" s="477"/>
    </row>
    <row r="8" spans="1:41" ht="12.75" customHeight="1">
      <c r="A8" s="474" t="str">
        <f>Badges!B97</f>
        <v>Dinner Party</v>
      </c>
      <c r="B8" s="475" t="str">
        <f>IF(Badges!D119="C","E","")</f>
        <v/>
      </c>
      <c r="C8" s="476"/>
      <c r="D8" s="475" t="str">
        <f>IF(Badges!E119="C","E","")</f>
        <v/>
      </c>
      <c r="E8" s="476"/>
      <c r="F8" s="475" t="str">
        <f>IF(Badges!F119="C","E","")</f>
        <v/>
      </c>
      <c r="G8" s="476"/>
      <c r="H8" s="475" t="str">
        <f>IF(Badges!G119="C","E","")</f>
        <v/>
      </c>
      <c r="I8" s="476"/>
      <c r="J8" s="475" t="str">
        <f>IF(Badges!H119="C","E","")</f>
        <v/>
      </c>
      <c r="K8" s="476"/>
      <c r="L8" s="475" t="str">
        <f>IF(Badges!I119="C","E","")</f>
        <v/>
      </c>
      <c r="M8" s="476"/>
      <c r="N8" s="475" t="str">
        <f>IF(Badges!J119="C","E","")</f>
        <v/>
      </c>
      <c r="O8" s="476"/>
      <c r="P8" s="475" t="str">
        <f>IF(Badges!K119="C","E","")</f>
        <v/>
      </c>
      <c r="Q8" s="476"/>
      <c r="R8" s="475" t="str">
        <f>IF(Badges!L119="C","E","")</f>
        <v/>
      </c>
      <c r="S8" s="476"/>
      <c r="T8" s="475" t="str">
        <f>IF(Badges!M119="C","E","")</f>
        <v/>
      </c>
      <c r="U8" s="476"/>
      <c r="V8" s="475" t="str">
        <f>IF(Badges!N119="C","E","")</f>
        <v/>
      </c>
      <c r="W8" s="477"/>
      <c r="X8" s="475" t="str">
        <f>IF(Badges!O119="C","E","")</f>
        <v/>
      </c>
      <c r="Y8" s="476"/>
      <c r="Z8" s="475" t="str">
        <f>IF(Badges!P119="C","E","")</f>
        <v/>
      </c>
      <c r="AA8" s="476"/>
      <c r="AB8" s="475" t="str">
        <f>IF(Badges!Q119="C","E","")</f>
        <v/>
      </c>
      <c r="AC8" s="476"/>
      <c r="AD8" s="475" t="str">
        <f>IF(Badges!R119="C","E","")</f>
        <v/>
      </c>
      <c r="AE8" s="476"/>
      <c r="AF8" s="475" t="str">
        <f>IF(Badges!S119="C","E","")</f>
        <v/>
      </c>
      <c r="AG8" s="476"/>
      <c r="AH8" s="475" t="str">
        <f>IF(Badges!T119="C","E","")</f>
        <v/>
      </c>
      <c r="AI8" s="476"/>
      <c r="AJ8" s="475" t="str">
        <f>IF(Badges!U119="C","E","")</f>
        <v/>
      </c>
      <c r="AK8" s="476"/>
      <c r="AL8" s="475" t="str">
        <f>IF(Badges!V119="C","E","")</f>
        <v/>
      </c>
      <c r="AM8" s="476"/>
      <c r="AN8" s="475" t="str">
        <f>IF(Badges!W119="C","E","")</f>
        <v/>
      </c>
      <c r="AO8" s="477"/>
    </row>
    <row r="9" spans="1:41" ht="12.75" customHeight="1">
      <c r="A9" s="474" t="str">
        <f>Badges!$B$120</f>
        <v>Eco Advocate</v>
      </c>
      <c r="B9" s="475" t="str">
        <f>IF(Badges!D142="C","E","")</f>
        <v/>
      </c>
      <c r="C9" s="476"/>
      <c r="D9" s="475" t="str">
        <f>IF(Badges!E142="C","E","")</f>
        <v/>
      </c>
      <c r="E9" s="476"/>
      <c r="F9" s="475" t="str">
        <f>IF(Badges!F142="C","E","")</f>
        <v/>
      </c>
      <c r="G9" s="476"/>
      <c r="H9" s="475" t="str">
        <f>IF(Badges!G142="C","E","")</f>
        <v/>
      </c>
      <c r="I9" s="476"/>
      <c r="J9" s="475" t="str">
        <f>IF(Badges!H142="C","E","")</f>
        <v/>
      </c>
      <c r="K9" s="476"/>
      <c r="L9" s="475" t="str">
        <f>IF(Badges!I142="C","E","")</f>
        <v/>
      </c>
      <c r="M9" s="476"/>
      <c r="N9" s="475" t="str">
        <f>IF(Badges!J142="C","E","")</f>
        <v/>
      </c>
      <c r="O9" s="476"/>
      <c r="P9" s="475" t="str">
        <f>IF(Badges!K142="C","E","")</f>
        <v/>
      </c>
      <c r="Q9" s="476"/>
      <c r="R9" s="475" t="str">
        <f>IF(Badges!L142="C","E","")</f>
        <v/>
      </c>
      <c r="S9" s="476"/>
      <c r="T9" s="475" t="str">
        <f>IF(Badges!M142="C","E","")</f>
        <v/>
      </c>
      <c r="U9" s="476"/>
      <c r="V9" s="475" t="str">
        <f>IF(Badges!N142="C","E","")</f>
        <v/>
      </c>
      <c r="W9" s="477"/>
      <c r="X9" s="475" t="str">
        <f>IF(Badges!O142="C","E","")</f>
        <v/>
      </c>
      <c r="Y9" s="476"/>
      <c r="Z9" s="475" t="str">
        <f>IF(Badges!P142="C","E","")</f>
        <v/>
      </c>
      <c r="AA9" s="476"/>
      <c r="AB9" s="475" t="str">
        <f>IF(Badges!Q142="C","E","")</f>
        <v/>
      </c>
      <c r="AC9" s="476"/>
      <c r="AD9" s="475" t="str">
        <f>IF(Badges!R142="C","E","")</f>
        <v/>
      </c>
      <c r="AE9" s="476"/>
      <c r="AF9" s="475" t="str">
        <f>IF(Badges!S142="C","E","")</f>
        <v/>
      </c>
      <c r="AG9" s="476"/>
      <c r="AH9" s="475" t="str">
        <f>IF(Badges!T142="C","E","")</f>
        <v/>
      </c>
      <c r="AI9" s="476"/>
      <c r="AJ9" s="475" t="str">
        <f>IF(Badges!U142="C","E","")</f>
        <v/>
      </c>
      <c r="AK9" s="476"/>
      <c r="AL9" s="475" t="str">
        <f>IF(Badges!V142="C","E","")</f>
        <v/>
      </c>
      <c r="AM9" s="476"/>
      <c r="AN9" s="475" t="str">
        <f>IF(Badges!W142="C","E","")</f>
        <v/>
      </c>
      <c r="AO9" s="477"/>
    </row>
    <row r="10" spans="1:41" ht="12.75" customHeight="1">
      <c r="A10" s="474" t="str">
        <f>Badges!$B$143</f>
        <v>Entrepreneur Accelerator</v>
      </c>
      <c r="B10" s="475" t="str">
        <f>IF(Badges!D165="C","E","")</f>
        <v/>
      </c>
      <c r="C10" s="476"/>
      <c r="D10" s="475" t="str">
        <f>IF(Badges!E165="C","E","")</f>
        <v/>
      </c>
      <c r="E10" s="476"/>
      <c r="F10" s="475" t="str">
        <f>IF(Badges!F165="C","E","")</f>
        <v/>
      </c>
      <c r="G10" s="476"/>
      <c r="H10" s="475" t="str">
        <f>IF(Badges!G165="C","E","")</f>
        <v/>
      </c>
      <c r="I10" s="476"/>
      <c r="J10" s="475" t="str">
        <f>IF(Badges!H165="C","E","")</f>
        <v/>
      </c>
      <c r="K10" s="476"/>
      <c r="L10" s="475" t="str">
        <f>IF(Badges!I165="C","E","")</f>
        <v/>
      </c>
      <c r="M10" s="476"/>
      <c r="N10" s="475" t="str">
        <f>IF(Badges!J165="C","E","")</f>
        <v/>
      </c>
      <c r="O10" s="476"/>
      <c r="P10" s="475" t="str">
        <f>IF(Badges!K165="C","E","")</f>
        <v/>
      </c>
      <c r="Q10" s="476"/>
      <c r="R10" s="475" t="str">
        <f>IF(Badges!L165="C","E","")</f>
        <v/>
      </c>
      <c r="S10" s="476"/>
      <c r="T10" s="475" t="str">
        <f>IF(Badges!M165="C","E","")</f>
        <v/>
      </c>
      <c r="U10" s="476"/>
      <c r="V10" s="475" t="str">
        <f>IF(Badges!N165="C","E","")</f>
        <v/>
      </c>
      <c r="W10" s="477"/>
      <c r="X10" s="475" t="str">
        <f>IF(Badges!O165="C","E","")</f>
        <v/>
      </c>
      <c r="Y10" s="476"/>
      <c r="Z10" s="475" t="str">
        <f>IF(Badges!P165="C","E","")</f>
        <v/>
      </c>
      <c r="AA10" s="476"/>
      <c r="AB10" s="475" t="str">
        <f>IF(Badges!Q165="C","E","")</f>
        <v/>
      </c>
      <c r="AC10" s="476"/>
      <c r="AD10" s="475" t="str">
        <f>IF(Badges!R165="C","E","")</f>
        <v/>
      </c>
      <c r="AE10" s="476"/>
      <c r="AF10" s="475" t="str">
        <f>IF(Badges!S165="C","E","")</f>
        <v/>
      </c>
      <c r="AG10" s="476"/>
      <c r="AH10" s="475" t="str">
        <f>IF(Badges!T165="C","E","")</f>
        <v/>
      </c>
      <c r="AI10" s="476"/>
      <c r="AJ10" s="475" t="str">
        <f>IF(Badges!U165="C","E","")</f>
        <v/>
      </c>
      <c r="AK10" s="476"/>
      <c r="AL10" s="475" t="str">
        <f>IF(Badges!V165="C","E","")</f>
        <v/>
      </c>
      <c r="AM10" s="476"/>
      <c r="AN10" s="475" t="str">
        <f>IF(Badges!W165="C","E","")</f>
        <v/>
      </c>
      <c r="AO10" s="477"/>
    </row>
    <row r="11" spans="1:41" ht="12.75" customHeight="1">
      <c r="A11" s="474" t="str">
        <f>Badges!B166</f>
        <v>First Aid</v>
      </c>
      <c r="B11" s="475" t="str">
        <f>IF(Badges!D188="C","E","")</f>
        <v/>
      </c>
      <c r="C11" s="476"/>
      <c r="D11" s="475" t="str">
        <f>IF(Badges!E188="C","E","")</f>
        <v/>
      </c>
      <c r="E11" s="476"/>
      <c r="F11" s="475" t="str">
        <f>IF(Badges!F188="C","E","")</f>
        <v/>
      </c>
      <c r="G11" s="476"/>
      <c r="H11" s="475" t="str">
        <f>IF(Badges!G188="C","E","")</f>
        <v/>
      </c>
      <c r="I11" s="476"/>
      <c r="J11" s="475" t="str">
        <f>IF(Badges!H188="C","E","")</f>
        <v/>
      </c>
      <c r="K11" s="476"/>
      <c r="L11" s="475" t="str">
        <f>IF(Badges!I188="C","E","")</f>
        <v/>
      </c>
      <c r="M11" s="476"/>
      <c r="N11" s="475" t="str">
        <f>IF(Badges!J188="C","E","")</f>
        <v/>
      </c>
      <c r="O11" s="476"/>
      <c r="P11" s="475" t="str">
        <f>IF(Badges!K188="C","E","")</f>
        <v/>
      </c>
      <c r="Q11" s="476"/>
      <c r="R11" s="475" t="str">
        <f>IF(Badges!L188="C","E","")</f>
        <v/>
      </c>
      <c r="S11" s="476"/>
      <c r="T11" s="475" t="str">
        <f>IF(Badges!M188="C","E","")</f>
        <v/>
      </c>
      <c r="U11" s="476"/>
      <c r="V11" s="475" t="str">
        <f>IF(Badges!N188="C","E","")</f>
        <v/>
      </c>
      <c r="W11" s="477"/>
      <c r="X11" s="475" t="str">
        <f>IF(Badges!O188="C","E","")</f>
        <v/>
      </c>
      <c r="Y11" s="476"/>
      <c r="Z11" s="475" t="str">
        <f>IF(Badges!P188="C","E","")</f>
        <v/>
      </c>
      <c r="AA11" s="476"/>
      <c r="AB11" s="475" t="str">
        <f>IF(Badges!Q188="C","E","")</f>
        <v/>
      </c>
      <c r="AC11" s="476"/>
      <c r="AD11" s="475" t="str">
        <f>IF(Badges!R188="C","E","")</f>
        <v/>
      </c>
      <c r="AE11" s="476"/>
      <c r="AF11" s="475" t="str">
        <f>IF(Badges!S188="C","E","")</f>
        <v/>
      </c>
      <c r="AG11" s="476"/>
      <c r="AH11" s="475" t="str">
        <f>IF(Badges!T188="C","E","")</f>
        <v/>
      </c>
      <c r="AI11" s="476"/>
      <c r="AJ11" s="475" t="str">
        <f>IF(Badges!U188="C","E","")</f>
        <v/>
      </c>
      <c r="AK11" s="476"/>
      <c r="AL11" s="475" t="str">
        <f>IF(Badges!V188="C","E","")</f>
        <v/>
      </c>
      <c r="AM11" s="476"/>
      <c r="AN11" s="475" t="str">
        <f>IF(Badges!W188="C","E","")</f>
        <v/>
      </c>
      <c r="AO11" s="477"/>
    </row>
    <row r="12" spans="1:41" ht="12.75" customHeight="1">
      <c r="A12" s="474" t="str">
        <f>Badges!B189</f>
        <v>Girl Scout Way</v>
      </c>
      <c r="B12" s="475" t="str">
        <f>IF(Badges!D211="C","E","")</f>
        <v/>
      </c>
      <c r="C12" s="476"/>
      <c r="D12" s="475" t="str">
        <f>IF(Badges!E211="C","E","")</f>
        <v/>
      </c>
      <c r="E12" s="476"/>
      <c r="F12" s="475" t="str">
        <f>IF(Badges!F211="C","E","")</f>
        <v/>
      </c>
      <c r="G12" s="476"/>
      <c r="H12" s="475" t="str">
        <f>IF(Badges!G211="C","E","")</f>
        <v/>
      </c>
      <c r="I12" s="476"/>
      <c r="J12" s="475" t="str">
        <f>IF(Badges!H211="C","E","")</f>
        <v/>
      </c>
      <c r="K12" s="476"/>
      <c r="L12" s="475" t="str">
        <f>IF(Badges!I211="C","E","")</f>
        <v/>
      </c>
      <c r="M12" s="476"/>
      <c r="N12" s="475" t="str">
        <f>IF(Badges!J211="C","E","")</f>
        <v/>
      </c>
      <c r="O12" s="476"/>
      <c r="P12" s="475" t="str">
        <f>IF(Badges!K211="C","E","")</f>
        <v/>
      </c>
      <c r="Q12" s="476"/>
      <c r="R12" s="475" t="str">
        <f>IF(Badges!L211="C","E","")</f>
        <v/>
      </c>
      <c r="S12" s="476"/>
      <c r="T12" s="475" t="str">
        <f>IF(Badges!M211="C","E","")</f>
        <v/>
      </c>
      <c r="U12" s="476"/>
      <c r="V12" s="475" t="str">
        <f>IF(Badges!N211="C","E","")</f>
        <v/>
      </c>
      <c r="W12" s="477"/>
      <c r="X12" s="475" t="str">
        <f>IF(Badges!O211="C","E","")</f>
        <v/>
      </c>
      <c r="Y12" s="476"/>
      <c r="Z12" s="475" t="str">
        <f>IF(Badges!P211="C","E","")</f>
        <v/>
      </c>
      <c r="AA12" s="476"/>
      <c r="AB12" s="475" t="str">
        <f>IF(Badges!Q211="C","E","")</f>
        <v/>
      </c>
      <c r="AC12" s="476"/>
      <c r="AD12" s="475" t="str">
        <f>IF(Badges!R211="C","E","")</f>
        <v/>
      </c>
      <c r="AE12" s="476"/>
      <c r="AF12" s="475" t="str">
        <f>IF(Badges!S211="C","E","")</f>
        <v/>
      </c>
      <c r="AG12" s="476"/>
      <c r="AH12" s="475" t="str">
        <f>IF(Badges!T211="C","E","")</f>
        <v/>
      </c>
      <c r="AI12" s="476"/>
      <c r="AJ12" s="475" t="str">
        <f>IF(Badges!U211="C","E","")</f>
        <v/>
      </c>
      <c r="AK12" s="476"/>
      <c r="AL12" s="475" t="str">
        <f>IF(Badges!V211="C","E","")</f>
        <v/>
      </c>
      <c r="AM12" s="476"/>
      <c r="AN12" s="475" t="str">
        <f>IF(Badges!W211="C","E","")</f>
        <v/>
      </c>
      <c r="AO12" s="477"/>
    </row>
    <row r="13" spans="1:41" ht="12.75" customHeight="1">
      <c r="A13" s="474" t="str">
        <f>Badges!B212</f>
        <v>Good Credit</v>
      </c>
      <c r="B13" s="475" t="str">
        <f>IF(Badges!D234="C","E","")</f>
        <v/>
      </c>
      <c r="C13" s="476"/>
      <c r="D13" s="475" t="str">
        <f>IF(Badges!E234="C","E","")</f>
        <v/>
      </c>
      <c r="E13" s="476"/>
      <c r="F13" s="475" t="str">
        <f>IF(Badges!F234="C","E","")</f>
        <v/>
      </c>
      <c r="G13" s="476"/>
      <c r="H13" s="475" t="str">
        <f>IF(Badges!G234="C","E","")</f>
        <v/>
      </c>
      <c r="I13" s="476"/>
      <c r="J13" s="475" t="str">
        <f>IF(Badges!H234="C","E","")</f>
        <v/>
      </c>
      <c r="K13" s="476"/>
      <c r="L13" s="475" t="str">
        <f>IF(Badges!I234="C","E","")</f>
        <v/>
      </c>
      <c r="M13" s="476"/>
      <c r="N13" s="475" t="str">
        <f>IF(Badges!J234="C","E","")</f>
        <v/>
      </c>
      <c r="O13" s="476"/>
      <c r="P13" s="475" t="str">
        <f>IF(Badges!K234="C","E","")</f>
        <v/>
      </c>
      <c r="Q13" s="476"/>
      <c r="R13" s="475" t="str">
        <f>IF(Badges!L234="C","E","")</f>
        <v/>
      </c>
      <c r="S13" s="476"/>
      <c r="T13" s="475" t="str">
        <f>IF(Badges!M234="C","E","")</f>
        <v/>
      </c>
      <c r="U13" s="476"/>
      <c r="V13" s="475" t="str">
        <f>IF(Badges!N234="C","E","")</f>
        <v/>
      </c>
      <c r="W13" s="477"/>
      <c r="X13" s="475" t="str">
        <f>IF(Badges!O234="C","E","")</f>
        <v/>
      </c>
      <c r="Y13" s="476"/>
      <c r="Z13" s="475" t="str">
        <f>IF(Badges!P234="C","E","")</f>
        <v/>
      </c>
      <c r="AA13" s="476"/>
      <c r="AB13" s="475" t="str">
        <f>IF(Badges!Q234="C","E","")</f>
        <v/>
      </c>
      <c r="AC13" s="476"/>
      <c r="AD13" s="475" t="str">
        <f>IF(Badges!R234="C","E","")</f>
        <v/>
      </c>
      <c r="AE13" s="476"/>
      <c r="AF13" s="475" t="str">
        <f>IF(Badges!S234="C","E","")</f>
        <v/>
      </c>
      <c r="AG13" s="476"/>
      <c r="AH13" s="475" t="str">
        <f>IF(Badges!T234="C","E","")</f>
        <v/>
      </c>
      <c r="AI13" s="476"/>
      <c r="AJ13" s="475" t="str">
        <f>IF(Badges!U234="C","E","")</f>
        <v/>
      </c>
      <c r="AK13" s="476"/>
      <c r="AL13" s="475" t="str">
        <f>IF(Badges!V234="C","E","")</f>
        <v/>
      </c>
      <c r="AM13" s="476"/>
      <c r="AN13" s="475" t="str">
        <f>IF(Badges!W234="C","E","")</f>
        <v/>
      </c>
      <c r="AO13" s="477"/>
    </row>
    <row r="14" spans="1:41" ht="12.75" customHeight="1">
      <c r="A14" s="474" t="str">
        <f>Badges!B235</f>
        <v>On My Own</v>
      </c>
      <c r="B14" s="475" t="str">
        <f>IF(Badges!D257="C","E","")</f>
        <v/>
      </c>
      <c r="C14" s="476"/>
      <c r="D14" s="475" t="str">
        <f>IF(Badges!E257="C","E","")</f>
        <v/>
      </c>
      <c r="E14" s="476"/>
      <c r="F14" s="475" t="str">
        <f>IF(Badges!F257="C","E","")</f>
        <v/>
      </c>
      <c r="G14" s="476"/>
      <c r="H14" s="475" t="str">
        <f>IF(Badges!G257="C","E","")</f>
        <v/>
      </c>
      <c r="I14" s="476"/>
      <c r="J14" s="475" t="str">
        <f>IF(Badges!H257="C","E","")</f>
        <v/>
      </c>
      <c r="K14" s="476"/>
      <c r="L14" s="475" t="str">
        <f>IF(Badges!I257="C","E","")</f>
        <v/>
      </c>
      <c r="M14" s="476"/>
      <c r="N14" s="475" t="str">
        <f>IF(Badges!J257="C","E","")</f>
        <v/>
      </c>
      <c r="O14" s="476"/>
      <c r="P14" s="475" t="str">
        <f>IF(Badges!K257="C","E","")</f>
        <v/>
      </c>
      <c r="Q14" s="476"/>
      <c r="R14" s="475" t="str">
        <f>IF(Badges!L257="C","E","")</f>
        <v/>
      </c>
      <c r="S14" s="476"/>
      <c r="T14" s="475" t="str">
        <f>IF(Badges!M257="C","E","")</f>
        <v/>
      </c>
      <c r="U14" s="476"/>
      <c r="V14" s="475" t="str">
        <f>IF(Badges!N257="C","E","")</f>
        <v/>
      </c>
      <c r="W14" s="477"/>
      <c r="X14" s="475" t="str">
        <f>IF(Badges!O257="C","E","")</f>
        <v/>
      </c>
      <c r="Y14" s="476"/>
      <c r="Z14" s="475" t="str">
        <f>IF(Badges!P257="C","E","")</f>
        <v/>
      </c>
      <c r="AA14" s="476"/>
      <c r="AB14" s="475" t="str">
        <f>IF(Badges!Q257="C","E","")</f>
        <v/>
      </c>
      <c r="AC14" s="476"/>
      <c r="AD14" s="475" t="str">
        <f>IF(Badges!R257="C","E","")</f>
        <v/>
      </c>
      <c r="AE14" s="476"/>
      <c r="AF14" s="475" t="str">
        <f>IF(Badges!S257="C","E","")</f>
        <v/>
      </c>
      <c r="AG14" s="476"/>
      <c r="AH14" s="475" t="str">
        <f>IF(Badges!T257="C","E","")</f>
        <v/>
      </c>
      <c r="AI14" s="476"/>
      <c r="AJ14" s="475" t="str">
        <f>IF(Badges!U257="C","E","")</f>
        <v/>
      </c>
      <c r="AK14" s="476"/>
      <c r="AL14" s="475" t="str">
        <f>IF(Badges!V257="C","E","")</f>
        <v/>
      </c>
      <c r="AM14" s="476"/>
      <c r="AN14" s="475" t="str">
        <f>IF(Badges!W257="C","E","")</f>
        <v/>
      </c>
      <c r="AO14" s="477"/>
    </row>
    <row r="15" spans="1:41" ht="12.75" customHeight="1">
      <c r="A15" s="474" t="str">
        <f>Badges!B258</f>
        <v>Outdoor Art Master</v>
      </c>
      <c r="B15" s="475" t="str">
        <f>IF(Badges!D280="C","E","")</f>
        <v/>
      </c>
      <c r="C15" s="476"/>
      <c r="D15" s="475" t="str">
        <f>IF(Badges!E280="C","E","")</f>
        <v/>
      </c>
      <c r="E15" s="476"/>
      <c r="F15" s="475" t="str">
        <f>IF(Badges!F280="C","E","")</f>
        <v/>
      </c>
      <c r="G15" s="476"/>
      <c r="H15" s="475" t="str">
        <f>IF(Badges!G280="C","E","")</f>
        <v/>
      </c>
      <c r="I15" s="476"/>
      <c r="J15" s="475" t="str">
        <f>IF(Badges!H280="C","E","")</f>
        <v/>
      </c>
      <c r="K15" s="476"/>
      <c r="L15" s="475" t="str">
        <f>IF(Badges!I280="C","E","")</f>
        <v/>
      </c>
      <c r="M15" s="476"/>
      <c r="N15" s="475" t="str">
        <f>IF(Badges!J280="C","E","")</f>
        <v/>
      </c>
      <c r="O15" s="476"/>
      <c r="P15" s="475" t="str">
        <f>IF(Badges!K280="C","E","")</f>
        <v/>
      </c>
      <c r="Q15" s="476"/>
      <c r="R15" s="475" t="str">
        <f>IF(Badges!L280="C","E","")</f>
        <v/>
      </c>
      <c r="S15" s="476"/>
      <c r="T15" s="475" t="str">
        <f>IF(Badges!M280="C","E","")</f>
        <v/>
      </c>
      <c r="U15" s="476"/>
      <c r="V15" s="475" t="str">
        <f>IF(Badges!N280="C","E","")</f>
        <v/>
      </c>
      <c r="W15" s="477"/>
      <c r="X15" s="475" t="str">
        <f>IF(Badges!O280="C","E","")</f>
        <v/>
      </c>
      <c r="Y15" s="476"/>
      <c r="Z15" s="475" t="str">
        <f>IF(Badges!P280="C","E","")</f>
        <v/>
      </c>
      <c r="AA15" s="476"/>
      <c r="AB15" s="475" t="str">
        <f>IF(Badges!Q280="C","E","")</f>
        <v/>
      </c>
      <c r="AC15" s="476"/>
      <c r="AD15" s="475" t="str">
        <f>IF(Badges!R280="C","E","")</f>
        <v/>
      </c>
      <c r="AE15" s="476"/>
      <c r="AF15" s="475" t="str">
        <f>IF(Badges!S280="C","E","")</f>
        <v/>
      </c>
      <c r="AG15" s="476"/>
      <c r="AH15" s="475" t="str">
        <f>IF(Badges!T280="C","E","")</f>
        <v/>
      </c>
      <c r="AI15" s="476"/>
      <c r="AJ15" s="475" t="str">
        <f>IF(Badges!U280="C","E","")</f>
        <v/>
      </c>
      <c r="AK15" s="476"/>
      <c r="AL15" s="475" t="str">
        <f>IF(Badges!V280="C","E","")</f>
        <v/>
      </c>
      <c r="AM15" s="476"/>
      <c r="AN15" s="475" t="str">
        <f>IF(Badges!W280="C","E","")</f>
        <v/>
      </c>
      <c r="AO15" s="477"/>
    </row>
    <row r="16" spans="1:41" ht="12.75" customHeight="1">
      <c r="A16" s="474" t="str">
        <f>Badges!B281</f>
        <v>P &amp; L</v>
      </c>
      <c r="B16" s="475" t="str">
        <f>IF(Badges!D292="C","E","")</f>
        <v/>
      </c>
      <c r="C16" s="476"/>
      <c r="D16" s="475" t="str">
        <f>IF(Badges!E292="C","E","")</f>
        <v/>
      </c>
      <c r="E16" s="522"/>
      <c r="F16" s="475" t="str">
        <f>IF(Badges!F292="C","E","")</f>
        <v/>
      </c>
      <c r="G16" s="522"/>
      <c r="H16" s="475" t="str">
        <f>IF(Badges!G292="C","E","")</f>
        <v/>
      </c>
      <c r="I16" s="522"/>
      <c r="J16" s="475" t="str">
        <f>IF(Badges!H292="C","E","")</f>
        <v/>
      </c>
      <c r="K16" s="476"/>
      <c r="L16" s="475" t="str">
        <f>IF(Badges!I292="C","E","")</f>
        <v/>
      </c>
      <c r="M16" s="522"/>
      <c r="N16" s="475" t="str">
        <f>IF(Badges!J292="C","E","")</f>
        <v/>
      </c>
      <c r="O16" s="476"/>
      <c r="P16" s="475" t="str">
        <f>IF(Badges!K292="C","E","")</f>
        <v/>
      </c>
      <c r="Q16" s="522"/>
      <c r="R16" s="475" t="str">
        <f>IF(Badges!L292="C","E","")</f>
        <v/>
      </c>
      <c r="S16" s="476"/>
      <c r="T16" s="475" t="str">
        <f>IF(Badges!M292="C","E","")</f>
        <v/>
      </c>
      <c r="U16" s="522"/>
      <c r="V16" s="475" t="str">
        <f>IF(Badges!N292="C","E","")</f>
        <v/>
      </c>
      <c r="W16" s="523"/>
      <c r="X16" s="475" t="str">
        <f>IF(Badges!O292="C","E","")</f>
        <v/>
      </c>
      <c r="Y16" s="522"/>
      <c r="Z16" s="475" t="str">
        <f>IF(Badges!P292="C","E","")</f>
        <v/>
      </c>
      <c r="AA16" s="522"/>
      <c r="AB16" s="475" t="str">
        <f>IF(Badges!Q292="C","E","")</f>
        <v/>
      </c>
      <c r="AC16" s="476"/>
      <c r="AD16" s="475" t="str">
        <f>IF(Badges!R292="C","E","")</f>
        <v/>
      </c>
      <c r="AE16" s="522"/>
      <c r="AF16" s="475" t="str">
        <f>IF(Badges!S292="C","E","")</f>
        <v/>
      </c>
      <c r="AG16" s="476"/>
      <c r="AH16" s="475" t="str">
        <f>IF(Badges!T292="C","E","")</f>
        <v/>
      </c>
      <c r="AI16" s="522"/>
      <c r="AJ16" s="475" t="str">
        <f>IF(Badges!U292="C","E","")</f>
        <v/>
      </c>
      <c r="AK16" s="476"/>
      <c r="AL16" s="475" t="str">
        <f>IF(Badges!V292="C","E","")</f>
        <v/>
      </c>
      <c r="AM16" s="522"/>
      <c r="AN16" s="475" t="str">
        <f>IF(Badges!W292="C","E","")</f>
        <v/>
      </c>
      <c r="AO16" s="523"/>
    </row>
    <row r="17" spans="1:41" ht="12.75" customHeight="1">
      <c r="A17" s="474" t="str">
        <f>Badges!B293</f>
        <v>Photography</v>
      </c>
      <c r="B17" s="475" t="str">
        <f>IF(Badges!D315="C","E","")</f>
        <v/>
      </c>
      <c r="C17" s="476"/>
      <c r="D17" s="475" t="str">
        <f>IF(Badges!E315="C","E","")</f>
        <v/>
      </c>
      <c r="E17" s="476"/>
      <c r="F17" s="475" t="str">
        <f>IF(Badges!F315="C","E","")</f>
        <v/>
      </c>
      <c r="G17" s="476"/>
      <c r="H17" s="475" t="str">
        <f>IF(Badges!G315="C","E","")</f>
        <v/>
      </c>
      <c r="I17" s="476"/>
      <c r="J17" s="475" t="str">
        <f>IF(Badges!H315="C","E","")</f>
        <v/>
      </c>
      <c r="K17" s="476"/>
      <c r="L17" s="475" t="str">
        <f>IF(Badges!I315="C","E","")</f>
        <v/>
      </c>
      <c r="M17" s="476"/>
      <c r="N17" s="475" t="str">
        <f>IF(Badges!J315="C","E","")</f>
        <v/>
      </c>
      <c r="O17" s="476"/>
      <c r="P17" s="475" t="str">
        <f>IF(Badges!K315="C","E","")</f>
        <v/>
      </c>
      <c r="Q17" s="476"/>
      <c r="R17" s="475" t="str">
        <f>IF(Badges!L315="C","E","")</f>
        <v/>
      </c>
      <c r="S17" s="476"/>
      <c r="T17" s="475" t="str">
        <f>IF(Badges!M315="C","E","")</f>
        <v/>
      </c>
      <c r="U17" s="476"/>
      <c r="V17" s="475" t="str">
        <f>IF(Badges!N315="C","E","")</f>
        <v/>
      </c>
      <c r="W17" s="477"/>
      <c r="X17" s="475" t="str">
        <f>IF(Badges!O315="C","E","")</f>
        <v/>
      </c>
      <c r="Y17" s="476"/>
      <c r="Z17" s="475" t="str">
        <f>IF(Badges!P315="C","E","")</f>
        <v/>
      </c>
      <c r="AA17" s="476"/>
      <c r="AB17" s="475" t="str">
        <f>IF(Badges!Q315="C","E","")</f>
        <v/>
      </c>
      <c r="AC17" s="476"/>
      <c r="AD17" s="475" t="str">
        <f>IF(Badges!R315="C","E","")</f>
        <v/>
      </c>
      <c r="AE17" s="476"/>
      <c r="AF17" s="475" t="str">
        <f>IF(Badges!S315="C","E","")</f>
        <v/>
      </c>
      <c r="AG17" s="476"/>
      <c r="AH17" s="475" t="str">
        <f>IF(Badges!T315="C","E","")</f>
        <v/>
      </c>
      <c r="AI17" s="476"/>
      <c r="AJ17" s="475" t="str">
        <f>IF(Badges!U315="C","E","")</f>
        <v/>
      </c>
      <c r="AK17" s="476"/>
      <c r="AL17" s="475" t="str">
        <f>IF(Badges!V315="C","E","")</f>
        <v/>
      </c>
      <c r="AM17" s="476"/>
      <c r="AN17" s="475" t="str">
        <f>IF(Badges!W315="C","E","")</f>
        <v/>
      </c>
      <c r="AO17" s="477"/>
    </row>
    <row r="18" spans="1:41" ht="12.75" customHeight="1">
      <c r="A18" s="474" t="str">
        <f>Badges!B316</f>
        <v>Public Policy</v>
      </c>
      <c r="B18" s="475" t="str">
        <f>IF(Badges!D338="C","E","")</f>
        <v/>
      </c>
      <c r="C18" s="476"/>
      <c r="D18" s="475" t="str">
        <f>IF(Badges!E338="C","E","")</f>
        <v/>
      </c>
      <c r="E18" s="476"/>
      <c r="F18" s="475" t="str">
        <f>IF(Badges!F338="C","E","")</f>
        <v/>
      </c>
      <c r="G18" s="476"/>
      <c r="H18" s="475" t="str">
        <f>IF(Badges!G338="C","E","")</f>
        <v/>
      </c>
      <c r="I18" s="476"/>
      <c r="J18" s="475" t="str">
        <f>IF(Badges!H338="C","E","")</f>
        <v/>
      </c>
      <c r="K18" s="476"/>
      <c r="L18" s="475" t="str">
        <f>IF(Badges!I338="C","E","")</f>
        <v/>
      </c>
      <c r="M18" s="476"/>
      <c r="N18" s="475" t="str">
        <f>IF(Badges!J338="C","E","")</f>
        <v/>
      </c>
      <c r="O18" s="476"/>
      <c r="P18" s="475" t="str">
        <f>IF(Badges!K338="C","E","")</f>
        <v/>
      </c>
      <c r="Q18" s="476"/>
      <c r="R18" s="475" t="str">
        <f>IF(Badges!L338="C","E","")</f>
        <v/>
      </c>
      <c r="S18" s="476"/>
      <c r="T18" s="475" t="str">
        <f>IF(Badges!M338="C","E","")</f>
        <v/>
      </c>
      <c r="U18" s="476"/>
      <c r="V18" s="475" t="str">
        <f>IF(Badges!N338="C","E","")</f>
        <v/>
      </c>
      <c r="W18" s="477"/>
      <c r="X18" s="475" t="str">
        <f>IF(Badges!O338="C","E","")</f>
        <v/>
      </c>
      <c r="Y18" s="476"/>
      <c r="Z18" s="475" t="str">
        <f>IF(Badges!P338="C","E","")</f>
        <v/>
      </c>
      <c r="AA18" s="476"/>
      <c r="AB18" s="475" t="str">
        <f>IF(Badges!Q338="C","E","")</f>
        <v/>
      </c>
      <c r="AC18" s="476"/>
      <c r="AD18" s="475" t="str">
        <f>IF(Badges!R338="C","E","")</f>
        <v/>
      </c>
      <c r="AE18" s="476"/>
      <c r="AF18" s="475" t="str">
        <f>IF(Badges!S338="C","E","")</f>
        <v/>
      </c>
      <c r="AG18" s="476"/>
      <c r="AH18" s="475" t="str">
        <f>IF(Badges!T338="C","E","")</f>
        <v/>
      </c>
      <c r="AI18" s="476"/>
      <c r="AJ18" s="475" t="str">
        <f>IF(Badges!U338="C","E","")</f>
        <v/>
      </c>
      <c r="AK18" s="476"/>
      <c r="AL18" s="475" t="str">
        <f>IF(Badges!V338="C","E","")</f>
        <v/>
      </c>
      <c r="AM18" s="476"/>
      <c r="AN18" s="475" t="str">
        <f>IF(Badges!W338="C","E","")</f>
        <v/>
      </c>
      <c r="AO18" s="477"/>
    </row>
    <row r="19" spans="1:41" ht="12.75" customHeight="1">
      <c r="A19" s="474" t="str">
        <f>Badges!B339</f>
        <v>Research and Development</v>
      </c>
      <c r="B19" s="475" t="str">
        <f>IF(Badges!D350="C","E","")</f>
        <v/>
      </c>
      <c r="C19" s="476"/>
      <c r="D19" s="475" t="str">
        <f>IF(Badges!E350="C","E","")</f>
        <v/>
      </c>
      <c r="E19" s="476"/>
      <c r="F19" s="475" t="str">
        <f>IF(Badges!F350="C","E","")</f>
        <v/>
      </c>
      <c r="G19" s="476"/>
      <c r="H19" s="475" t="str">
        <f>IF(Badges!G350="C","E","")</f>
        <v/>
      </c>
      <c r="I19" s="476"/>
      <c r="J19" s="475" t="str">
        <f>IF(Badges!H350="C","E","")</f>
        <v/>
      </c>
      <c r="K19" s="476"/>
      <c r="L19" s="475" t="str">
        <f>IF(Badges!I350="C","E","")</f>
        <v/>
      </c>
      <c r="M19" s="476"/>
      <c r="N19" s="475" t="str">
        <f>IF(Badges!J350="C","E","")</f>
        <v/>
      </c>
      <c r="O19" s="476"/>
      <c r="P19" s="475" t="str">
        <f>IF(Badges!K350="C","E","")</f>
        <v/>
      </c>
      <c r="Q19" s="476"/>
      <c r="R19" s="475" t="str">
        <f>IF(Badges!L350="C","E","")</f>
        <v/>
      </c>
      <c r="S19" s="476"/>
      <c r="T19" s="475" t="str">
        <f>IF(Badges!M350="C","E","")</f>
        <v/>
      </c>
      <c r="U19" s="476"/>
      <c r="V19" s="475" t="str">
        <f>IF(Badges!N350="C","E","")</f>
        <v/>
      </c>
      <c r="W19" s="477"/>
      <c r="X19" s="475" t="str">
        <f>IF(Badges!O350="C","E","")</f>
        <v/>
      </c>
      <c r="Y19" s="476"/>
      <c r="Z19" s="475" t="str">
        <f>IF(Badges!P350="C","E","")</f>
        <v/>
      </c>
      <c r="AA19" s="476"/>
      <c r="AB19" s="475" t="str">
        <f>IF(Badges!Q350="C","E","")</f>
        <v/>
      </c>
      <c r="AC19" s="476"/>
      <c r="AD19" s="475" t="str">
        <f>IF(Badges!R350="C","E","")</f>
        <v/>
      </c>
      <c r="AE19" s="476"/>
      <c r="AF19" s="475" t="str">
        <f>IF(Badges!S350="C","E","")</f>
        <v/>
      </c>
      <c r="AG19" s="476"/>
      <c r="AH19" s="475" t="str">
        <f>IF(Badges!T350="C","E","")</f>
        <v/>
      </c>
      <c r="AI19" s="476"/>
      <c r="AJ19" s="475" t="str">
        <f>IF(Badges!U350="C","E","")</f>
        <v/>
      </c>
      <c r="AK19" s="476"/>
      <c r="AL19" s="475" t="str">
        <f>IF(Badges!V350="C","E","")</f>
        <v/>
      </c>
      <c r="AM19" s="476"/>
      <c r="AN19" s="475" t="str">
        <f>IF(Badges!W350="C","E","")</f>
        <v/>
      </c>
      <c r="AO19" s="477"/>
    </row>
    <row r="20" spans="1:41" ht="12.75" customHeight="1">
      <c r="A20" s="478" t="s">
        <v>559</v>
      </c>
      <c r="B20" s="475" t="str">
        <f>IF(Badges!D373="C","E","")</f>
        <v/>
      </c>
      <c r="C20" s="476"/>
      <c r="D20" s="475" t="str">
        <f>IF(Badges!E373="C","E","")</f>
        <v/>
      </c>
      <c r="E20" s="476"/>
      <c r="F20" s="475" t="str">
        <f>IF(Badges!F373="C","E","")</f>
        <v/>
      </c>
      <c r="G20" s="476"/>
      <c r="H20" s="475" t="str">
        <f>IF(Badges!G373="C","E","")</f>
        <v/>
      </c>
      <c r="I20" s="476"/>
      <c r="J20" s="475" t="str">
        <f>IF(Badges!H373="C","E","")</f>
        <v/>
      </c>
      <c r="K20" s="476"/>
      <c r="L20" s="475" t="str">
        <f>IF(Badges!I373="C","E","")</f>
        <v/>
      </c>
      <c r="M20" s="476"/>
      <c r="N20" s="475" t="str">
        <f>IF(Badges!J373="C","E","")</f>
        <v/>
      </c>
      <c r="O20" s="476"/>
      <c r="P20" s="475" t="str">
        <f>IF(Badges!K373="C","E","")</f>
        <v/>
      </c>
      <c r="Q20" s="476"/>
      <c r="R20" s="475" t="str">
        <f>IF(Badges!L373="C","E","")</f>
        <v/>
      </c>
      <c r="S20" s="476"/>
      <c r="T20" s="475" t="str">
        <f>IF(Badges!M373="C","E","")</f>
        <v/>
      </c>
      <c r="U20" s="476"/>
      <c r="V20" s="475" t="str">
        <f>IF(Badges!N373="C","E","")</f>
        <v/>
      </c>
      <c r="W20" s="477"/>
      <c r="X20" s="475" t="str">
        <f>IF(Badges!O373="C","E","")</f>
        <v/>
      </c>
      <c r="Y20" s="476"/>
      <c r="Z20" s="475" t="str">
        <f>IF(Badges!P373="C","E","")</f>
        <v/>
      </c>
      <c r="AA20" s="476"/>
      <c r="AB20" s="475" t="str">
        <f>IF(Badges!Q373="C","E","")</f>
        <v/>
      </c>
      <c r="AC20" s="476"/>
      <c r="AD20" s="475" t="str">
        <f>IF(Badges!R373="C","E","")</f>
        <v/>
      </c>
      <c r="AE20" s="476"/>
      <c r="AF20" s="475" t="str">
        <f>IF(Badges!S373="C","E","")</f>
        <v/>
      </c>
      <c r="AG20" s="476"/>
      <c r="AH20" s="475" t="str">
        <f>IF(Badges!T373="C","E","")</f>
        <v/>
      </c>
      <c r="AI20" s="476"/>
      <c r="AJ20" s="475" t="str">
        <f>IF(Badges!U373="C","E","")</f>
        <v/>
      </c>
      <c r="AK20" s="476"/>
      <c r="AL20" s="475" t="str">
        <f>IF(Badges!V373="C","E","")</f>
        <v/>
      </c>
      <c r="AM20" s="476"/>
      <c r="AN20" s="475" t="str">
        <f>IF(Badges!W373="C","E","")</f>
        <v/>
      </c>
      <c r="AO20" s="477"/>
    </row>
    <row r="21" spans="1:41" ht="12.75" customHeight="1">
      <c r="A21" s="474" t="str">
        <f>Badges!B374</f>
        <v>Space Science Master</v>
      </c>
      <c r="B21" s="475" t="str">
        <f>IF(Badges!D396="C","E","")</f>
        <v/>
      </c>
      <c r="C21" s="476"/>
      <c r="D21" s="475" t="str">
        <f>IF(Badges!E396="C","E","")</f>
        <v/>
      </c>
      <c r="E21" s="476"/>
      <c r="F21" s="475" t="str">
        <f>IF(Badges!F396="C","E","")</f>
        <v/>
      </c>
      <c r="G21" s="476"/>
      <c r="H21" s="475" t="str">
        <f>IF(Badges!G396="C","E","")</f>
        <v/>
      </c>
      <c r="I21" s="476"/>
      <c r="J21" s="475" t="str">
        <f>IF(Badges!H396="C","E","")</f>
        <v/>
      </c>
      <c r="K21" s="476"/>
      <c r="L21" s="475" t="str">
        <f>IF(Badges!I396="C","E","")</f>
        <v/>
      </c>
      <c r="M21" s="476"/>
      <c r="N21" s="475" t="str">
        <f>IF(Badges!J396="C","E","")</f>
        <v/>
      </c>
      <c r="O21" s="476"/>
      <c r="P21" s="475" t="str">
        <f>IF(Badges!K396="C","E","")</f>
        <v/>
      </c>
      <c r="Q21" s="476"/>
      <c r="R21" s="475" t="str">
        <f>IF(Badges!L396="C","E","")</f>
        <v/>
      </c>
      <c r="S21" s="476"/>
      <c r="T21" s="475" t="str">
        <f>IF(Badges!M396="C","E","")</f>
        <v/>
      </c>
      <c r="U21" s="476"/>
      <c r="V21" s="475" t="str">
        <f>IF(Badges!N396="C","E","")</f>
        <v/>
      </c>
      <c r="W21" s="477"/>
      <c r="X21" s="475" t="str">
        <f>IF(Badges!O396="C","E","")</f>
        <v/>
      </c>
      <c r="Y21" s="476"/>
      <c r="Z21" s="475" t="str">
        <f>IF(Badges!P396="C","E","")</f>
        <v/>
      </c>
      <c r="AA21" s="476"/>
      <c r="AB21" s="475" t="str">
        <f>IF(Badges!Q396="C","E","")</f>
        <v/>
      </c>
      <c r="AC21" s="476"/>
      <c r="AD21" s="475" t="str">
        <f>IF(Badges!R396="C","E","")</f>
        <v/>
      </c>
      <c r="AE21" s="476"/>
      <c r="AF21" s="475" t="str">
        <f>IF(Badges!S396="C","E","")</f>
        <v/>
      </c>
      <c r="AG21" s="476"/>
      <c r="AH21" s="475" t="str">
        <f>IF(Badges!T396="C","E","")</f>
        <v/>
      </c>
      <c r="AI21" s="476"/>
      <c r="AJ21" s="475" t="str">
        <f>IF(Badges!U396="C","E","")</f>
        <v/>
      </c>
      <c r="AK21" s="476"/>
      <c r="AL21" s="475" t="str">
        <f>IF(Badges!V396="C","E","")</f>
        <v/>
      </c>
      <c r="AM21" s="476"/>
      <c r="AN21" s="475" t="str">
        <f>IF(Badges!W396="C","E","")</f>
        <v/>
      </c>
      <c r="AO21" s="477"/>
    </row>
    <row r="22" spans="1:41" ht="12.75" customHeight="1">
      <c r="A22" s="474" t="str">
        <f>Badges!B397</f>
        <v>Survival Camper</v>
      </c>
      <c r="B22" s="475" t="str">
        <f>IF(Badges!D419="C","E","")</f>
        <v/>
      </c>
      <c r="C22" s="476"/>
      <c r="D22" s="475" t="str">
        <f>IF(Badges!E419="C","E","")</f>
        <v/>
      </c>
      <c r="E22" s="476"/>
      <c r="F22" s="475" t="str">
        <f>IF(Badges!F419="C","E","")</f>
        <v/>
      </c>
      <c r="G22" s="476"/>
      <c r="H22" s="475" t="str">
        <f>IF(Badges!G419="C","E","")</f>
        <v/>
      </c>
      <c r="I22" s="476"/>
      <c r="J22" s="475" t="str">
        <f>IF(Badges!H419="C","E","")</f>
        <v/>
      </c>
      <c r="K22" s="476"/>
      <c r="L22" s="475" t="str">
        <f>IF(Badges!I419="C","E","")</f>
        <v/>
      </c>
      <c r="M22" s="476"/>
      <c r="N22" s="475" t="str">
        <f>IF(Badges!J419="C","E","")</f>
        <v/>
      </c>
      <c r="O22" s="476"/>
      <c r="P22" s="475" t="str">
        <f>IF(Badges!K419="C","E","")</f>
        <v/>
      </c>
      <c r="Q22" s="476"/>
      <c r="R22" s="475" t="str">
        <f>IF(Badges!L419="C","E","")</f>
        <v/>
      </c>
      <c r="S22" s="476"/>
      <c r="T22" s="475" t="str">
        <f>IF(Badges!M419="C","E","")</f>
        <v/>
      </c>
      <c r="U22" s="476"/>
      <c r="V22" s="475" t="str">
        <f>IF(Badges!N419="C","E","")</f>
        <v/>
      </c>
      <c r="W22" s="477"/>
      <c r="X22" s="475" t="str">
        <f>IF(Badges!O419="C","E","")</f>
        <v/>
      </c>
      <c r="Y22" s="476"/>
      <c r="Z22" s="475" t="str">
        <f>IF(Badges!P419="C","E","")</f>
        <v/>
      </c>
      <c r="AA22" s="476"/>
      <c r="AB22" s="475" t="str">
        <f>IF(Badges!Q419="C","E","")</f>
        <v/>
      </c>
      <c r="AC22" s="476"/>
      <c r="AD22" s="475" t="str">
        <f>IF(Badges!R419="C","E","")</f>
        <v/>
      </c>
      <c r="AE22" s="476"/>
      <c r="AF22" s="475" t="str">
        <f>IF(Badges!S419="C","E","")</f>
        <v/>
      </c>
      <c r="AG22" s="476"/>
      <c r="AH22" s="475" t="str">
        <f>IF(Badges!T419="C","E","")</f>
        <v/>
      </c>
      <c r="AI22" s="476"/>
      <c r="AJ22" s="475" t="str">
        <f>IF(Badges!U419="C","E","")</f>
        <v/>
      </c>
      <c r="AK22" s="476"/>
      <c r="AL22" s="475" t="str">
        <f>IF(Badges!V419="C","E","")</f>
        <v/>
      </c>
      <c r="AM22" s="476"/>
      <c r="AN22" s="475" t="str">
        <f>IF(Badges!W419="C","E","")</f>
        <v/>
      </c>
      <c r="AO22" s="477"/>
    </row>
    <row r="23" spans="1:41" ht="12.75" customHeight="1">
      <c r="A23" s="474" t="str">
        <f>Badges!B420</f>
        <v>Trail (Hiking) Adventure</v>
      </c>
      <c r="B23" s="475" t="str">
        <f>IF(Badges!D442="C","E","")</f>
        <v/>
      </c>
      <c r="C23" s="476"/>
      <c r="D23" s="475" t="str">
        <f>IF(Badges!E442="C","E","")</f>
        <v/>
      </c>
      <c r="E23" s="476"/>
      <c r="F23" s="475" t="str">
        <f>IF(Badges!F442="C","E","")</f>
        <v/>
      </c>
      <c r="G23" s="476"/>
      <c r="H23" s="475" t="str">
        <f>IF(Badges!G442="C","E","")</f>
        <v/>
      </c>
      <c r="I23" s="476"/>
      <c r="J23" s="475" t="str">
        <f>IF(Badges!H442="C","E","")</f>
        <v/>
      </c>
      <c r="K23" s="476"/>
      <c r="L23" s="475" t="str">
        <f>IF(Badges!I442="C","E","")</f>
        <v/>
      </c>
      <c r="M23" s="476"/>
      <c r="N23" s="475" t="str">
        <f>IF(Badges!J442="C","E","")</f>
        <v/>
      </c>
      <c r="O23" s="476"/>
      <c r="P23" s="475" t="str">
        <f>IF(Badges!K442="C","E","")</f>
        <v/>
      </c>
      <c r="Q23" s="476"/>
      <c r="R23" s="475" t="str">
        <f>IF(Badges!L442="C","E","")</f>
        <v/>
      </c>
      <c r="S23" s="476"/>
      <c r="T23" s="475" t="str">
        <f>IF(Badges!M442="C","E","")</f>
        <v/>
      </c>
      <c r="U23" s="476"/>
      <c r="V23" s="475" t="str">
        <f>IF(Badges!N442="C","E","")</f>
        <v/>
      </c>
      <c r="W23" s="477"/>
      <c r="X23" s="475" t="str">
        <f>IF(Badges!O442="C","E","")</f>
        <v/>
      </c>
      <c r="Y23" s="476"/>
      <c r="Z23" s="475" t="str">
        <f>IF(Badges!P442="C","E","")</f>
        <v/>
      </c>
      <c r="AA23" s="476"/>
      <c r="AB23" s="475" t="str">
        <f>IF(Badges!Q442="C","E","")</f>
        <v/>
      </c>
      <c r="AC23" s="476"/>
      <c r="AD23" s="475" t="str">
        <f>IF(Badges!R442="C","E","")</f>
        <v/>
      </c>
      <c r="AE23" s="476"/>
      <c r="AF23" s="475" t="str">
        <f>IF(Badges!S442="C","E","")</f>
        <v/>
      </c>
      <c r="AG23" s="476"/>
      <c r="AH23" s="475" t="str">
        <f>IF(Badges!T442="C","E","")</f>
        <v/>
      </c>
      <c r="AI23" s="476"/>
      <c r="AJ23" s="475" t="str">
        <f>IF(Badges!U442="C","E","")</f>
        <v/>
      </c>
      <c r="AK23" s="476"/>
      <c r="AL23" s="475" t="str">
        <f>IF(Badges!V442="C","E","")</f>
        <v/>
      </c>
      <c r="AM23" s="476"/>
      <c r="AN23" s="475" t="str">
        <f>IF(Badges!W442="C","E","")</f>
        <v/>
      </c>
      <c r="AO23" s="477"/>
    </row>
    <row r="24" spans="1:41" ht="12.75" customHeight="1">
      <c r="A24" s="474" t="str">
        <f>Badges!B443</f>
        <v>Trail (Running) Adventure</v>
      </c>
      <c r="B24" s="475" t="str">
        <f>IF(Badges!D465="C","E","")</f>
        <v/>
      </c>
      <c r="C24" s="476"/>
      <c r="D24" s="475" t="str">
        <f>IF(Badges!E465="C","E","")</f>
        <v/>
      </c>
      <c r="E24" s="476"/>
      <c r="F24" s="475" t="str">
        <f>IF(Badges!F465="C","E","")</f>
        <v/>
      </c>
      <c r="G24" s="476"/>
      <c r="H24" s="475" t="str">
        <f>IF(Badges!G465="C","E","")</f>
        <v/>
      </c>
      <c r="I24" s="476"/>
      <c r="J24" s="475" t="str">
        <f>IF(Badges!H465="C","E","")</f>
        <v/>
      </c>
      <c r="K24" s="476"/>
      <c r="L24" s="475" t="str">
        <f>IF(Badges!I465="C","E","")</f>
        <v/>
      </c>
      <c r="M24" s="476"/>
      <c r="N24" s="475" t="str">
        <f>IF(Badges!J465="C","E","")</f>
        <v/>
      </c>
      <c r="O24" s="476"/>
      <c r="P24" s="475" t="str">
        <f>IF(Badges!K465="C","E","")</f>
        <v/>
      </c>
      <c r="Q24" s="476"/>
      <c r="R24" s="475" t="str">
        <f>IF(Badges!L465="C","E","")</f>
        <v/>
      </c>
      <c r="S24" s="476"/>
      <c r="T24" s="475" t="str">
        <f>IF(Badges!M465="C","E","")</f>
        <v/>
      </c>
      <c r="U24" s="476"/>
      <c r="V24" s="475" t="str">
        <f>IF(Badges!N465="C","E","")</f>
        <v/>
      </c>
      <c r="W24" s="477"/>
      <c r="X24" s="475" t="str">
        <f>IF(Badges!O465="C","E","")</f>
        <v/>
      </c>
      <c r="Y24" s="476"/>
      <c r="Z24" s="475" t="str">
        <f>IF(Badges!P465="C","E","")</f>
        <v/>
      </c>
      <c r="AA24" s="476"/>
      <c r="AB24" s="475" t="str">
        <f>IF(Badges!Q465="C","E","")</f>
        <v/>
      </c>
      <c r="AC24" s="476"/>
      <c r="AD24" s="475" t="str">
        <f>IF(Badges!R465="C","E","")</f>
        <v/>
      </c>
      <c r="AE24" s="476"/>
      <c r="AF24" s="475" t="str">
        <f>IF(Badges!S465="C","E","")</f>
        <v/>
      </c>
      <c r="AG24" s="476"/>
      <c r="AH24" s="475" t="str">
        <f>IF(Badges!T465="C","E","")</f>
        <v/>
      </c>
      <c r="AI24" s="476"/>
      <c r="AJ24" s="475" t="str">
        <f>IF(Badges!U465="C","E","")</f>
        <v/>
      </c>
      <c r="AK24" s="476"/>
      <c r="AL24" s="475" t="str">
        <f>IF(Badges!V465="C","E","")</f>
        <v/>
      </c>
      <c r="AM24" s="476"/>
      <c r="AN24" s="475" t="str">
        <f>IF(Badges!W465="C","E","")</f>
        <v/>
      </c>
      <c r="AO24" s="477"/>
    </row>
    <row r="25" spans="1:41" ht="12.75" customHeight="1">
      <c r="A25" s="474" t="str">
        <f>Badges!B466</f>
        <v>Ultimate Recreation Challenge</v>
      </c>
      <c r="B25" s="475" t="str">
        <f>IF(Badges!D472="C","E","")</f>
        <v/>
      </c>
      <c r="C25" s="476"/>
      <c r="D25" s="475" t="str">
        <f>IF(Badges!E472="C","E","")</f>
        <v/>
      </c>
      <c r="E25" s="479"/>
      <c r="F25" s="475" t="str">
        <f>IF(Badges!F472="C","E","")</f>
        <v/>
      </c>
      <c r="G25" s="479"/>
      <c r="H25" s="475" t="str">
        <f>IF(Badges!G472="C","E","")</f>
        <v/>
      </c>
      <c r="I25" s="479"/>
      <c r="J25" s="475" t="str">
        <f>IF(Badges!H472="C","E","")</f>
        <v/>
      </c>
      <c r="K25" s="476"/>
      <c r="L25" s="475" t="str">
        <f>IF(Badges!I472="C","E","")</f>
        <v/>
      </c>
      <c r="M25" s="479"/>
      <c r="N25" s="475" t="str">
        <f>IF(Badges!J472="C","E","")</f>
        <v/>
      </c>
      <c r="O25" s="476"/>
      <c r="P25" s="475" t="str">
        <f>IF(Badges!K472="C","E","")</f>
        <v/>
      </c>
      <c r="Q25" s="479"/>
      <c r="R25" s="475" t="str">
        <f>IF(Badges!L472="C","E","")</f>
        <v/>
      </c>
      <c r="S25" s="476"/>
      <c r="T25" s="475" t="str">
        <f>IF(Badges!M472="C","E","")</f>
        <v/>
      </c>
      <c r="U25" s="479"/>
      <c r="V25" s="475" t="str">
        <f>IF(Badges!N472="C","E","")</f>
        <v/>
      </c>
      <c r="W25" s="480"/>
      <c r="X25" s="475" t="str">
        <f>IF(Badges!O472="C","E","")</f>
        <v/>
      </c>
      <c r="Y25" s="479"/>
      <c r="Z25" s="475" t="str">
        <f>IF(Badges!P472="C","E","")</f>
        <v/>
      </c>
      <c r="AA25" s="479"/>
      <c r="AB25" s="475" t="str">
        <f>IF(Badges!Q472="C","E","")</f>
        <v/>
      </c>
      <c r="AC25" s="476"/>
      <c r="AD25" s="475" t="str">
        <f>IF(Badges!R472="C","E","")</f>
        <v/>
      </c>
      <c r="AE25" s="479"/>
      <c r="AF25" s="475" t="str">
        <f>IF(Badges!S472="C","E","")</f>
        <v/>
      </c>
      <c r="AG25" s="476"/>
      <c r="AH25" s="475" t="str">
        <f>IF(Badges!T472="C","E","")</f>
        <v/>
      </c>
      <c r="AI25" s="479"/>
      <c r="AJ25" s="475" t="str">
        <f>IF(Badges!U472="C","E","")</f>
        <v/>
      </c>
      <c r="AK25" s="476"/>
      <c r="AL25" s="475" t="str">
        <f>IF(Badges!V472="C","E","")</f>
        <v/>
      </c>
      <c r="AM25" s="479"/>
      <c r="AN25" s="475" t="str">
        <f>IF(Badges!W472="C","E","")</f>
        <v/>
      </c>
      <c r="AO25" s="480"/>
    </row>
    <row r="26" spans="1:41" ht="12.75" customHeight="1">
      <c r="A26" s="474" t="str">
        <f>Badges!B473</f>
        <v>Water</v>
      </c>
      <c r="B26" s="475" t="str">
        <f>IF(Badges!D495="C","E","")</f>
        <v/>
      </c>
      <c r="C26" s="476"/>
      <c r="D26" s="475" t="str">
        <f>IF(Badges!E495="C","E","")</f>
        <v/>
      </c>
      <c r="E26" s="476"/>
      <c r="F26" s="475" t="str">
        <f>IF(Badges!F495="C","E","")</f>
        <v/>
      </c>
      <c r="G26" s="476"/>
      <c r="H26" s="475" t="str">
        <f>IF(Badges!G495="C","E","")</f>
        <v/>
      </c>
      <c r="I26" s="476"/>
      <c r="J26" s="475" t="str">
        <f>IF(Badges!H495="C","E","")</f>
        <v/>
      </c>
      <c r="K26" s="476"/>
      <c r="L26" s="475" t="str">
        <f>IF(Badges!I495="C","E","")</f>
        <v/>
      </c>
      <c r="M26" s="476"/>
      <c r="N26" s="475" t="str">
        <f>IF(Badges!J495="C","E","")</f>
        <v/>
      </c>
      <c r="O26" s="476"/>
      <c r="P26" s="475" t="str">
        <f>IF(Badges!K495="C","E","")</f>
        <v/>
      </c>
      <c r="Q26" s="476"/>
      <c r="R26" s="475" t="str">
        <f>IF(Badges!L495="C","E","")</f>
        <v/>
      </c>
      <c r="S26" s="476"/>
      <c r="T26" s="475" t="str">
        <f>IF(Badges!M495="C","E","")</f>
        <v/>
      </c>
      <c r="U26" s="476"/>
      <c r="V26" s="475" t="str">
        <f>IF(Badges!N495="C","E","")</f>
        <v/>
      </c>
      <c r="W26" s="477"/>
      <c r="X26" s="475" t="str">
        <f>IF(Badges!O495="C","E","")</f>
        <v/>
      </c>
      <c r="Y26" s="476"/>
      <c r="Z26" s="475" t="str">
        <f>IF(Badges!P495="C","E","")</f>
        <v/>
      </c>
      <c r="AA26" s="476"/>
      <c r="AB26" s="475" t="str">
        <f>IF(Badges!Q495="C","E","")</f>
        <v/>
      </c>
      <c r="AC26" s="476"/>
      <c r="AD26" s="475" t="str">
        <f>IF(Badges!R495="C","E","")</f>
        <v/>
      </c>
      <c r="AE26" s="476"/>
      <c r="AF26" s="475" t="str">
        <f>IF(Badges!S495="C","E","")</f>
        <v/>
      </c>
      <c r="AG26" s="476"/>
      <c r="AH26" s="475" t="str">
        <f>IF(Badges!T495="C","E","")</f>
        <v/>
      </c>
      <c r="AI26" s="476"/>
      <c r="AJ26" s="475" t="str">
        <f>IF(Badges!U495="C","E","")</f>
        <v/>
      </c>
      <c r="AK26" s="476"/>
      <c r="AL26" s="475" t="str">
        <f>IF(Badges!V495="C","E","")</f>
        <v/>
      </c>
      <c r="AM26" s="476"/>
      <c r="AN26" s="475" t="str">
        <f>IF(Badges!W495="C","E","")</f>
        <v/>
      </c>
      <c r="AO26" s="477"/>
    </row>
    <row r="27" spans="1:41" ht="12.75" customHeight="1">
      <c r="A27" s="481" t="str">
        <f>Badges!A498</f>
        <v>Coding for Good</v>
      </c>
      <c r="B27" s="482"/>
      <c r="C27" s="483"/>
      <c r="D27" s="482"/>
      <c r="E27" s="483"/>
      <c r="F27" s="482"/>
      <c r="G27" s="483"/>
      <c r="H27" s="482"/>
      <c r="I27" s="483"/>
      <c r="J27" s="482"/>
      <c r="K27" s="483"/>
      <c r="L27" s="482"/>
      <c r="M27" s="483"/>
      <c r="N27" s="482"/>
      <c r="O27" s="483"/>
      <c r="P27" s="482"/>
      <c r="Q27" s="483"/>
      <c r="R27" s="482"/>
      <c r="S27" s="483"/>
      <c r="T27" s="482"/>
      <c r="U27" s="483"/>
      <c r="V27" s="482"/>
      <c r="W27" s="484"/>
      <c r="X27" s="482"/>
      <c r="Y27" s="483"/>
      <c r="Z27" s="482"/>
      <c r="AA27" s="483"/>
      <c r="AB27" s="482"/>
      <c r="AC27" s="483"/>
      <c r="AD27" s="482"/>
      <c r="AE27" s="483"/>
      <c r="AF27" s="482"/>
      <c r="AG27" s="483"/>
      <c r="AH27" s="482"/>
      <c r="AI27" s="483"/>
      <c r="AJ27" s="482"/>
      <c r="AK27" s="483"/>
      <c r="AL27" s="482"/>
      <c r="AM27" s="483"/>
      <c r="AN27" s="482"/>
      <c r="AO27" s="485"/>
    </row>
    <row r="28" spans="1:41" ht="12.75" customHeight="1">
      <c r="A28" s="486" t="str">
        <f>Badges!B499</f>
        <v>Coding Basics</v>
      </c>
      <c r="B28" s="475" t="str">
        <f>IF(Badges!D505="C","E","")</f>
        <v/>
      </c>
      <c r="C28" s="476"/>
      <c r="D28" s="475" t="str">
        <f>IF(Badges!E505="C","E","")</f>
        <v/>
      </c>
      <c r="E28" s="476"/>
      <c r="F28" s="475" t="str">
        <f>IF(Badges!F505="C","E","")</f>
        <v/>
      </c>
      <c r="G28" s="476"/>
      <c r="H28" s="475" t="str">
        <f>IF(Badges!G505="C","E","")</f>
        <v/>
      </c>
      <c r="I28" s="476"/>
      <c r="J28" s="475" t="str">
        <f>IF(Badges!H505="C","E","")</f>
        <v/>
      </c>
      <c r="K28" s="476"/>
      <c r="L28" s="475" t="str">
        <f>IF(Badges!I505="C","E","")</f>
        <v/>
      </c>
      <c r="M28" s="476"/>
      <c r="N28" s="475" t="str">
        <f>IF(Badges!J505="C","E","")</f>
        <v/>
      </c>
      <c r="O28" s="476"/>
      <c r="P28" s="475" t="str">
        <f>IF(Badges!K505="C","E","")</f>
        <v/>
      </c>
      <c r="Q28" s="476"/>
      <c r="R28" s="475" t="str">
        <f>IF(Badges!L505="C","E","")</f>
        <v/>
      </c>
      <c r="S28" s="476"/>
      <c r="T28" s="475" t="str">
        <f>IF(Badges!M505="C","E","")</f>
        <v/>
      </c>
      <c r="U28" s="476"/>
      <c r="V28" s="475" t="str">
        <f>IF(Badges!N505="C","E","")</f>
        <v/>
      </c>
      <c r="W28" s="477"/>
      <c r="X28" s="475" t="str">
        <f>IF(Badges!O505="C","E","")</f>
        <v/>
      </c>
      <c r="Y28" s="476"/>
      <c r="Z28" s="475" t="str">
        <f>IF(Badges!P505="C","E","")</f>
        <v/>
      </c>
      <c r="AA28" s="476"/>
      <c r="AB28" s="475" t="str">
        <f>IF(Badges!Q505="C","E","")</f>
        <v/>
      </c>
      <c r="AC28" s="476"/>
      <c r="AD28" s="475" t="str">
        <f>IF(Badges!R505="C","E","")</f>
        <v/>
      </c>
      <c r="AE28" s="476"/>
      <c r="AF28" s="475" t="str">
        <f>IF(Badges!S505="C","E","")</f>
        <v/>
      </c>
      <c r="AG28" s="476"/>
      <c r="AH28" s="475" t="str">
        <f>IF(Badges!T505="C","E","")</f>
        <v/>
      </c>
      <c r="AI28" s="476"/>
      <c r="AJ28" s="475" t="str">
        <f>IF(Badges!U505="C","E","")</f>
        <v/>
      </c>
      <c r="AK28" s="476"/>
      <c r="AL28" s="475" t="str">
        <f>IF(Badges!V505="C","E","")</f>
        <v/>
      </c>
      <c r="AM28" s="476"/>
      <c r="AN28" s="475" t="str">
        <f>IF(Badges!W505="C","E","")</f>
        <v/>
      </c>
      <c r="AO28" s="477"/>
    </row>
    <row r="29" spans="1:41" ht="12.75" customHeight="1">
      <c r="A29" s="486" t="str">
        <f>Badges!B506</f>
        <v>Digital Game Design</v>
      </c>
      <c r="B29" s="475" t="str">
        <f>IF(Badges!D512="C","E","")</f>
        <v/>
      </c>
      <c r="C29" s="476"/>
      <c r="D29" s="475" t="str">
        <f>IF(Badges!E512="C","E","")</f>
        <v/>
      </c>
      <c r="E29" s="476"/>
      <c r="F29" s="475" t="str">
        <f>IF(Badges!F512="C","E","")</f>
        <v/>
      </c>
      <c r="G29" s="476"/>
      <c r="H29" s="475" t="str">
        <f>IF(Badges!G512="C","E","")</f>
        <v/>
      </c>
      <c r="I29" s="476"/>
      <c r="J29" s="475" t="str">
        <f>IF(Badges!H512="C","E","")</f>
        <v/>
      </c>
      <c r="K29" s="476"/>
      <c r="L29" s="475" t="str">
        <f>IF(Badges!I512="C","E","")</f>
        <v/>
      </c>
      <c r="M29" s="476"/>
      <c r="N29" s="475" t="str">
        <f>IF(Badges!J512="C","E","")</f>
        <v/>
      </c>
      <c r="O29" s="476"/>
      <c r="P29" s="475" t="str">
        <f>IF(Badges!K512="C","E","")</f>
        <v/>
      </c>
      <c r="Q29" s="476"/>
      <c r="R29" s="475" t="str">
        <f>IF(Badges!L512="C","E","")</f>
        <v/>
      </c>
      <c r="S29" s="476"/>
      <c r="T29" s="475" t="str">
        <f>IF(Badges!M512="C","E","")</f>
        <v/>
      </c>
      <c r="U29" s="476"/>
      <c r="V29" s="475" t="str">
        <f>IF(Badges!N512="C","E","")</f>
        <v/>
      </c>
      <c r="W29" s="477"/>
      <c r="X29" s="475" t="str">
        <f>IF(Badges!O512="C","E","")</f>
        <v/>
      </c>
      <c r="Y29" s="476"/>
      <c r="Z29" s="475" t="str">
        <f>IF(Badges!P512="C","E","")</f>
        <v/>
      </c>
      <c r="AA29" s="476"/>
      <c r="AB29" s="475" t="str">
        <f>IF(Badges!Q512="C","E","")</f>
        <v/>
      </c>
      <c r="AC29" s="476"/>
      <c r="AD29" s="475" t="str">
        <f>IF(Badges!R512="C","E","")</f>
        <v/>
      </c>
      <c r="AE29" s="476"/>
      <c r="AF29" s="475" t="str">
        <f>IF(Badges!S512="C","E","")</f>
        <v/>
      </c>
      <c r="AG29" s="476"/>
      <c r="AH29" s="475" t="str">
        <f>IF(Badges!T512="C","E","")</f>
        <v/>
      </c>
      <c r="AI29" s="476"/>
      <c r="AJ29" s="475" t="str">
        <f>IF(Badges!U512="C","E","")</f>
        <v/>
      </c>
      <c r="AK29" s="476"/>
      <c r="AL29" s="475" t="str">
        <f>IF(Badges!V512="C","E","")</f>
        <v/>
      </c>
      <c r="AM29" s="476"/>
      <c r="AN29" s="475" t="str">
        <f>IF(Badges!W512="C","E","")</f>
        <v/>
      </c>
      <c r="AO29" s="477"/>
    </row>
    <row r="30" spans="1:41" ht="12.75" customHeight="1">
      <c r="A30" s="486" t="str">
        <f>Badges!B513</f>
        <v>App Development</v>
      </c>
      <c r="B30" s="475" t="str">
        <f>IF(Badges!D519="C","E","")</f>
        <v/>
      </c>
      <c r="C30" s="476"/>
      <c r="D30" s="475" t="str">
        <f>IF(Badges!E519="C","E","")</f>
        <v/>
      </c>
      <c r="E30" s="476"/>
      <c r="F30" s="475" t="str">
        <f>IF(Badges!F519="C","E","")</f>
        <v/>
      </c>
      <c r="G30" s="476"/>
      <c r="H30" s="475" t="str">
        <f>IF(Badges!G519="C","E","")</f>
        <v/>
      </c>
      <c r="I30" s="476"/>
      <c r="J30" s="475" t="str">
        <f>IF(Badges!H519="C","E","")</f>
        <v/>
      </c>
      <c r="K30" s="476"/>
      <c r="L30" s="475" t="str">
        <f>IF(Badges!I519="C","E","")</f>
        <v/>
      </c>
      <c r="M30" s="476"/>
      <c r="N30" s="475" t="str">
        <f>IF(Badges!J519="C","E","")</f>
        <v/>
      </c>
      <c r="O30" s="476"/>
      <c r="P30" s="475" t="str">
        <f>IF(Badges!K519="C","E","")</f>
        <v/>
      </c>
      <c r="Q30" s="476"/>
      <c r="R30" s="475" t="str">
        <f>IF(Badges!L519="C","E","")</f>
        <v/>
      </c>
      <c r="S30" s="476"/>
      <c r="T30" s="475" t="str">
        <f>IF(Badges!M519="C","E","")</f>
        <v/>
      </c>
      <c r="U30" s="476"/>
      <c r="V30" s="475" t="str">
        <f>IF(Badges!N519="C","E","")</f>
        <v/>
      </c>
      <c r="W30" s="477"/>
      <c r="X30" s="475" t="str">
        <f>IF(Badges!O519="C","E","")</f>
        <v/>
      </c>
      <c r="Y30" s="476"/>
      <c r="Z30" s="475" t="str">
        <f>IF(Badges!P519="C","E","")</f>
        <v/>
      </c>
      <c r="AA30" s="476"/>
      <c r="AB30" s="475" t="str">
        <f>IF(Badges!Q519="C","E","")</f>
        <v/>
      </c>
      <c r="AC30" s="476"/>
      <c r="AD30" s="475" t="str">
        <f>IF(Badges!R519="C","E","")</f>
        <v/>
      </c>
      <c r="AE30" s="476"/>
      <c r="AF30" s="475" t="str">
        <f>IF(Badges!S519="C","E","")</f>
        <v/>
      </c>
      <c r="AG30" s="476"/>
      <c r="AH30" s="475" t="str">
        <f>IF(Badges!T519="C","E","")</f>
        <v/>
      </c>
      <c r="AI30" s="476"/>
      <c r="AJ30" s="475" t="str">
        <f>IF(Badges!U519="C","E","")</f>
        <v/>
      </c>
      <c r="AK30" s="476"/>
      <c r="AL30" s="475" t="str">
        <f>IF(Badges!V519="C","E","")</f>
        <v/>
      </c>
      <c r="AM30" s="476"/>
      <c r="AN30" s="475" t="str">
        <f>IF(Badges!W519="C","E","")</f>
        <v/>
      </c>
      <c r="AO30" s="477"/>
    </row>
    <row r="31" spans="1:41" ht="12.75" customHeight="1">
      <c r="A31" s="481" t="str">
        <f>Badges!A520</f>
        <v>Cybersecurity</v>
      </c>
      <c r="B31" s="482"/>
      <c r="C31" s="483"/>
      <c r="D31" s="482"/>
      <c r="E31" s="483"/>
      <c r="F31" s="482"/>
      <c r="G31" s="483"/>
      <c r="H31" s="482"/>
      <c r="I31" s="483"/>
      <c r="J31" s="482"/>
      <c r="K31" s="483"/>
      <c r="L31" s="482"/>
      <c r="M31" s="483"/>
      <c r="N31" s="482"/>
      <c r="O31" s="483"/>
      <c r="P31" s="482"/>
      <c r="Q31" s="483"/>
      <c r="R31" s="482"/>
      <c r="S31" s="483"/>
      <c r="T31" s="482"/>
      <c r="U31" s="483"/>
      <c r="V31" s="482"/>
      <c r="W31" s="484"/>
      <c r="X31" s="482"/>
      <c r="Y31" s="483"/>
      <c r="Z31" s="482"/>
      <c r="AA31" s="483"/>
      <c r="AB31" s="482"/>
      <c r="AC31" s="483"/>
      <c r="AD31" s="482"/>
      <c r="AE31" s="483"/>
      <c r="AF31" s="482"/>
      <c r="AG31" s="483"/>
      <c r="AH31" s="482"/>
      <c r="AI31" s="483"/>
      <c r="AJ31" s="482"/>
      <c r="AK31" s="483"/>
      <c r="AL31" s="482"/>
      <c r="AM31" s="483"/>
      <c r="AN31" s="482"/>
      <c r="AO31" s="485"/>
    </row>
    <row r="32" spans="1:41" ht="12.75" customHeight="1">
      <c r="A32" s="486" t="str">
        <f>Badges!B521</f>
        <v>Cybersecurity Basics</v>
      </c>
      <c r="B32" s="475" t="str">
        <f>IF(Badges!D527="C","E","")</f>
        <v/>
      </c>
      <c r="C32" s="476"/>
      <c r="D32" s="475" t="str">
        <f>IF(Badges!E527="C","E","")</f>
        <v/>
      </c>
      <c r="E32" s="476"/>
      <c r="F32" s="475" t="str">
        <f>IF(Badges!F527="C","E","")</f>
        <v/>
      </c>
      <c r="G32" s="476"/>
      <c r="H32" s="475" t="str">
        <f>IF(Badges!G527="C","E","")</f>
        <v/>
      </c>
      <c r="I32" s="476"/>
      <c r="J32" s="475" t="str">
        <f>IF(Badges!H527="C","E","")</f>
        <v/>
      </c>
      <c r="K32" s="476"/>
      <c r="L32" s="475" t="str">
        <f>IF(Badges!I527="C","E","")</f>
        <v/>
      </c>
      <c r="M32" s="476"/>
      <c r="N32" s="475" t="str">
        <f>IF(Badges!J527="C","E","")</f>
        <v/>
      </c>
      <c r="O32" s="476"/>
      <c r="P32" s="475" t="str">
        <f>IF(Badges!K527="C","E","")</f>
        <v/>
      </c>
      <c r="Q32" s="476"/>
      <c r="R32" s="475" t="str">
        <f>IF(Badges!L527="C","E","")</f>
        <v/>
      </c>
      <c r="S32" s="476"/>
      <c r="T32" s="475" t="str">
        <f>IF(Badges!M527="C","E","")</f>
        <v/>
      </c>
      <c r="U32" s="476"/>
      <c r="V32" s="475" t="str">
        <f>IF(Badges!N527="C","E","")</f>
        <v/>
      </c>
      <c r="W32" s="477"/>
      <c r="X32" s="475" t="str">
        <f>IF(Badges!O527="C","E","")</f>
        <v/>
      </c>
      <c r="Y32" s="476"/>
      <c r="Z32" s="475" t="str">
        <f>IF(Badges!P527="C","E","")</f>
        <v/>
      </c>
      <c r="AA32" s="476"/>
      <c r="AB32" s="475" t="str">
        <f>IF(Badges!Q527="C","E","")</f>
        <v/>
      </c>
      <c r="AC32" s="476"/>
      <c r="AD32" s="475" t="str">
        <f>IF(Badges!R527="C","E","")</f>
        <v/>
      </c>
      <c r="AE32" s="476"/>
      <c r="AF32" s="475" t="str">
        <f>IF(Badges!S527="C","E","")</f>
        <v/>
      </c>
      <c r="AG32" s="476"/>
      <c r="AH32" s="475" t="str">
        <f>IF(Badges!T527="C","E","")</f>
        <v/>
      </c>
      <c r="AI32" s="476"/>
      <c r="AJ32" s="475" t="str">
        <f>IF(Badges!U527="C","E","")</f>
        <v/>
      </c>
      <c r="AK32" s="476"/>
      <c r="AL32" s="475" t="str">
        <f>IF(Badges!V527="C","E","")</f>
        <v/>
      </c>
      <c r="AM32" s="476"/>
      <c r="AN32" s="475" t="str">
        <f>IF(Badges!W527="C","E","")</f>
        <v/>
      </c>
      <c r="AO32" s="477"/>
    </row>
    <row r="33" spans="1:41" ht="12.75" customHeight="1">
      <c r="A33" s="486" t="str">
        <f>Badges!B528</f>
        <v>Cybersecurity Safeguards</v>
      </c>
      <c r="B33" s="475" t="str">
        <f>IF(Badges!D534="C","E","")</f>
        <v/>
      </c>
      <c r="C33" s="476"/>
      <c r="D33" s="475" t="str">
        <f>IF(Badges!E534="C","E","")</f>
        <v/>
      </c>
      <c r="E33" s="476"/>
      <c r="F33" s="475" t="str">
        <f>IF(Badges!F534="C","E","")</f>
        <v/>
      </c>
      <c r="G33" s="476"/>
      <c r="H33" s="475" t="str">
        <f>IF(Badges!G534="C","E","")</f>
        <v/>
      </c>
      <c r="I33" s="476"/>
      <c r="J33" s="475" t="str">
        <f>IF(Badges!H534="C","E","")</f>
        <v/>
      </c>
      <c r="K33" s="476"/>
      <c r="L33" s="475" t="str">
        <f>IF(Badges!I534="C","E","")</f>
        <v/>
      </c>
      <c r="M33" s="476"/>
      <c r="N33" s="475" t="str">
        <f>IF(Badges!J534="C","E","")</f>
        <v/>
      </c>
      <c r="O33" s="476"/>
      <c r="P33" s="475" t="str">
        <f>IF(Badges!K534="C","E","")</f>
        <v/>
      </c>
      <c r="Q33" s="476"/>
      <c r="R33" s="475" t="str">
        <f>IF(Badges!L534="C","E","")</f>
        <v/>
      </c>
      <c r="S33" s="476"/>
      <c r="T33" s="475" t="str">
        <f>IF(Badges!M534="C","E","")</f>
        <v/>
      </c>
      <c r="U33" s="476"/>
      <c r="V33" s="475" t="str">
        <f>IF(Badges!N534="C","E","")</f>
        <v/>
      </c>
      <c r="W33" s="477"/>
      <c r="X33" s="475" t="str">
        <f>IF(Badges!O534="C","E","")</f>
        <v/>
      </c>
      <c r="Y33" s="476"/>
      <c r="Z33" s="475" t="str">
        <f>IF(Badges!P534="C","E","")</f>
        <v/>
      </c>
      <c r="AA33" s="476"/>
      <c r="AB33" s="475" t="str">
        <f>IF(Badges!Q534="C","E","")</f>
        <v/>
      </c>
      <c r="AC33" s="476"/>
      <c r="AD33" s="475" t="str">
        <f>IF(Badges!R534="C","E","")</f>
        <v/>
      </c>
      <c r="AE33" s="476"/>
      <c r="AF33" s="475" t="str">
        <f>IF(Badges!S534="C","E","")</f>
        <v/>
      </c>
      <c r="AG33" s="476"/>
      <c r="AH33" s="475" t="str">
        <f>IF(Badges!T534="C","E","")</f>
        <v/>
      </c>
      <c r="AI33" s="476"/>
      <c r="AJ33" s="475" t="str">
        <f>IF(Badges!U534="C","E","")</f>
        <v/>
      </c>
      <c r="AK33" s="476"/>
      <c r="AL33" s="475" t="str">
        <f>IF(Badges!V534="C","E","")</f>
        <v/>
      </c>
      <c r="AM33" s="476"/>
      <c r="AN33" s="475" t="str">
        <f>IF(Badges!W534="C","E","")</f>
        <v/>
      </c>
      <c r="AO33" s="477"/>
    </row>
    <row r="34" spans="1:41" ht="12.75" customHeight="1">
      <c r="A34" s="486" t="str">
        <f>Badges!B535</f>
        <v>Cybersecurity Investigator</v>
      </c>
      <c r="B34" s="475" t="str">
        <f>IF(Badges!D541="C","E","")</f>
        <v/>
      </c>
      <c r="C34" s="476"/>
      <c r="D34" s="475" t="str">
        <f>IF(Badges!E541="C","E","")</f>
        <v/>
      </c>
      <c r="E34" s="476"/>
      <c r="F34" s="475" t="str">
        <f>IF(Badges!F541="C","E","")</f>
        <v/>
      </c>
      <c r="G34" s="476"/>
      <c r="H34" s="475" t="str">
        <f>IF(Badges!G541="C","E","")</f>
        <v/>
      </c>
      <c r="I34" s="476"/>
      <c r="J34" s="475" t="str">
        <f>IF(Badges!H541="C","E","")</f>
        <v/>
      </c>
      <c r="K34" s="476"/>
      <c r="L34" s="475" t="str">
        <f>IF(Badges!I541="C","E","")</f>
        <v/>
      </c>
      <c r="M34" s="476"/>
      <c r="N34" s="475" t="str">
        <f>IF(Badges!J541="C","E","")</f>
        <v/>
      </c>
      <c r="O34" s="476"/>
      <c r="P34" s="475" t="str">
        <f>IF(Badges!K541="C","E","")</f>
        <v/>
      </c>
      <c r="Q34" s="476"/>
      <c r="R34" s="475" t="str">
        <f>IF(Badges!L541="C","E","")</f>
        <v/>
      </c>
      <c r="S34" s="476"/>
      <c r="T34" s="475" t="str">
        <f>IF(Badges!M541="C","E","")</f>
        <v/>
      </c>
      <c r="U34" s="476"/>
      <c r="V34" s="475" t="str">
        <f>IF(Badges!N541="C","E","")</f>
        <v/>
      </c>
      <c r="W34" s="477"/>
      <c r="X34" s="475" t="str">
        <f>IF(Badges!O541="C","E","")</f>
        <v/>
      </c>
      <c r="Y34" s="476"/>
      <c r="Z34" s="475" t="str">
        <f>IF(Badges!P541="C","E","")</f>
        <v/>
      </c>
      <c r="AA34" s="476"/>
      <c r="AB34" s="475" t="str">
        <f>IF(Badges!Q541="C","E","")</f>
        <v/>
      </c>
      <c r="AC34" s="476"/>
      <c r="AD34" s="475" t="str">
        <f>IF(Badges!R541="C","E","")</f>
        <v/>
      </c>
      <c r="AE34" s="476"/>
      <c r="AF34" s="475" t="str">
        <f>IF(Badges!S541="C","E","")</f>
        <v/>
      </c>
      <c r="AG34" s="476"/>
      <c r="AH34" s="475" t="str">
        <f>IF(Badges!T541="C","E","")</f>
        <v/>
      </c>
      <c r="AI34" s="476"/>
      <c r="AJ34" s="475" t="str">
        <f>IF(Badges!U541="C","E","")</f>
        <v/>
      </c>
      <c r="AK34" s="476"/>
      <c r="AL34" s="475" t="str">
        <f>IF(Badges!V541="C","E","")</f>
        <v/>
      </c>
      <c r="AM34" s="476"/>
      <c r="AN34" s="475" t="str">
        <f>IF(Badges!W541="C","E","")</f>
        <v/>
      </c>
      <c r="AO34" s="477"/>
    </row>
    <row r="35" spans="1:41" ht="12.75" customHeight="1">
      <c r="A35" s="481" t="str">
        <f>Badges!$A$542</f>
        <v>Robotics</v>
      </c>
      <c r="B35" s="482"/>
      <c r="C35" s="483"/>
      <c r="D35" s="482"/>
      <c r="E35" s="483"/>
      <c r="F35" s="482"/>
      <c r="G35" s="483"/>
      <c r="H35" s="482"/>
      <c r="I35" s="483"/>
      <c r="J35" s="482"/>
      <c r="K35" s="483"/>
      <c r="L35" s="482"/>
      <c r="M35" s="483"/>
      <c r="N35" s="482"/>
      <c r="O35" s="483"/>
      <c r="P35" s="482"/>
      <c r="Q35" s="483"/>
      <c r="R35" s="482"/>
      <c r="S35" s="483"/>
      <c r="T35" s="482"/>
      <c r="U35" s="483"/>
      <c r="V35" s="482"/>
      <c r="W35" s="484"/>
      <c r="X35" s="482"/>
      <c r="Y35" s="483"/>
      <c r="Z35" s="482"/>
      <c r="AA35" s="483"/>
      <c r="AB35" s="482"/>
      <c r="AC35" s="483"/>
      <c r="AD35" s="482"/>
      <c r="AE35" s="483"/>
      <c r="AF35" s="482"/>
      <c r="AG35" s="483"/>
      <c r="AH35" s="482"/>
      <c r="AI35" s="483"/>
      <c r="AJ35" s="482"/>
      <c r="AK35" s="483"/>
      <c r="AL35" s="482"/>
      <c r="AM35" s="483"/>
      <c r="AN35" s="482"/>
      <c r="AO35" s="485"/>
    </row>
    <row r="36" spans="1:41" ht="12.75" customHeight="1">
      <c r="A36" s="486" t="str">
        <f>Badges!$B$543</f>
        <v>Programming Robots</v>
      </c>
      <c r="B36" s="475" t="str">
        <f>IF(Badges!D549="C","E","")</f>
        <v/>
      </c>
      <c r="C36" s="476"/>
      <c r="D36" s="475" t="str">
        <f>IF(Badges!E549="C","E","")</f>
        <v/>
      </c>
      <c r="E36" s="476"/>
      <c r="F36" s="475" t="str">
        <f>IF(Badges!F549="C","E","")</f>
        <v/>
      </c>
      <c r="G36" s="476"/>
      <c r="H36" s="475" t="str">
        <f>IF(Badges!G549="C","E","")</f>
        <v/>
      </c>
      <c r="I36" s="476"/>
      <c r="J36" s="475" t="str">
        <f>IF(Badges!H549="C","E","")</f>
        <v/>
      </c>
      <c r="K36" s="476"/>
      <c r="L36" s="475" t="str">
        <f>IF(Badges!I549="C","E","")</f>
        <v/>
      </c>
      <c r="M36" s="476"/>
      <c r="N36" s="475" t="str">
        <f>IF(Badges!J549="C","E","")</f>
        <v/>
      </c>
      <c r="O36" s="476"/>
      <c r="P36" s="475" t="str">
        <f>IF(Badges!K549="C","E","")</f>
        <v/>
      </c>
      <c r="Q36" s="476"/>
      <c r="R36" s="475" t="str">
        <f>IF(Badges!L549="C","E","")</f>
        <v/>
      </c>
      <c r="S36" s="476"/>
      <c r="T36" s="475" t="str">
        <f>IF(Badges!M549="C","E","")</f>
        <v/>
      </c>
      <c r="U36" s="476"/>
      <c r="V36" s="475" t="str">
        <f>IF(Badges!N549="C","E","")</f>
        <v/>
      </c>
      <c r="W36" s="477"/>
      <c r="X36" s="475" t="str">
        <f>IF(Badges!O549="C","E","")</f>
        <v/>
      </c>
      <c r="Y36" s="476"/>
      <c r="Z36" s="475" t="str">
        <f>IF(Badges!P549="C","E","")</f>
        <v/>
      </c>
      <c r="AA36" s="476"/>
      <c r="AB36" s="475" t="str">
        <f>IF(Badges!Q549="C","E","")</f>
        <v/>
      </c>
      <c r="AC36" s="476"/>
      <c r="AD36" s="475" t="str">
        <f>IF(Badges!R549="C","E","")</f>
        <v/>
      </c>
      <c r="AE36" s="476"/>
      <c r="AF36" s="475" t="str">
        <f>IF(Badges!S549="C","E","")</f>
        <v/>
      </c>
      <c r="AG36" s="476"/>
      <c r="AH36" s="475" t="str">
        <f>IF(Badges!T549="C","E","")</f>
        <v/>
      </c>
      <c r="AI36" s="476"/>
      <c r="AJ36" s="475" t="str">
        <f>IF(Badges!U549="C","E","")</f>
        <v/>
      </c>
      <c r="AK36" s="476"/>
      <c r="AL36" s="475" t="str">
        <f>IF(Badges!V549="C","E","")</f>
        <v/>
      </c>
      <c r="AM36" s="476"/>
      <c r="AN36" s="475" t="str">
        <f>IF(Badges!W549="C","E","")</f>
        <v/>
      </c>
      <c r="AO36" s="477"/>
    </row>
    <row r="37" spans="1:41" ht="12.75" customHeight="1">
      <c r="A37" s="486" t="str">
        <f>Badges!$B$550</f>
        <v>Designing Robots</v>
      </c>
      <c r="B37" s="475" t="str">
        <f>IF(Badges!D556="C","E","")</f>
        <v/>
      </c>
      <c r="C37" s="476"/>
      <c r="D37" s="475" t="str">
        <f>IF(Badges!E556="C","E","")</f>
        <v/>
      </c>
      <c r="E37" s="476"/>
      <c r="F37" s="475" t="str">
        <f>IF(Badges!F556="C","E","")</f>
        <v/>
      </c>
      <c r="G37" s="476"/>
      <c r="H37" s="475" t="str">
        <f>IF(Badges!G556="C","E","")</f>
        <v/>
      </c>
      <c r="I37" s="476"/>
      <c r="J37" s="475" t="str">
        <f>IF(Badges!H556="C","E","")</f>
        <v/>
      </c>
      <c r="K37" s="476"/>
      <c r="L37" s="475" t="str">
        <f>IF(Badges!I556="C","E","")</f>
        <v/>
      </c>
      <c r="M37" s="476"/>
      <c r="N37" s="475" t="str">
        <f>IF(Badges!J556="C","E","")</f>
        <v/>
      </c>
      <c r="O37" s="476"/>
      <c r="P37" s="475" t="str">
        <f>IF(Badges!K556="C","E","")</f>
        <v/>
      </c>
      <c r="Q37" s="476"/>
      <c r="R37" s="475" t="str">
        <f>IF(Badges!L556="C","E","")</f>
        <v/>
      </c>
      <c r="S37" s="476"/>
      <c r="T37" s="475" t="str">
        <f>IF(Badges!M556="C","E","")</f>
        <v/>
      </c>
      <c r="U37" s="476"/>
      <c r="V37" s="475" t="str">
        <f>IF(Badges!N556="C","E","")</f>
        <v/>
      </c>
      <c r="W37" s="477"/>
      <c r="X37" s="475" t="str">
        <f>IF(Badges!O556="C","E","")</f>
        <v/>
      </c>
      <c r="Y37" s="476"/>
      <c r="Z37" s="475" t="str">
        <f>IF(Badges!P556="C","E","")</f>
        <v/>
      </c>
      <c r="AA37" s="476"/>
      <c r="AB37" s="475" t="str">
        <f>IF(Badges!Q556="C","E","")</f>
        <v/>
      </c>
      <c r="AC37" s="476"/>
      <c r="AD37" s="475" t="str">
        <f>IF(Badges!R556="C","E","")</f>
        <v/>
      </c>
      <c r="AE37" s="476"/>
      <c r="AF37" s="475" t="str">
        <f>IF(Badges!S556="C","E","")</f>
        <v/>
      </c>
      <c r="AG37" s="476"/>
      <c r="AH37" s="475" t="str">
        <f>IF(Badges!T556="C","E","")</f>
        <v/>
      </c>
      <c r="AI37" s="476"/>
      <c r="AJ37" s="475" t="str">
        <f>IF(Badges!U556="C","E","")</f>
        <v/>
      </c>
      <c r="AK37" s="476"/>
      <c r="AL37" s="475" t="str">
        <f>IF(Badges!V556="C","E","")</f>
        <v/>
      </c>
      <c r="AM37" s="476"/>
      <c r="AN37" s="475" t="str">
        <f>IF(Badges!W556="C","E","")</f>
        <v/>
      </c>
      <c r="AO37" s="477"/>
    </row>
    <row r="38" spans="1:41" ht="12.75" customHeight="1">
      <c r="A38" s="486" t="str">
        <f>Badges!$B$557</f>
        <v>Showcasing Robots</v>
      </c>
      <c r="B38" s="475" t="str">
        <f>IF(Badges!D563="C","E","")</f>
        <v/>
      </c>
      <c r="C38" s="476"/>
      <c r="D38" s="475" t="str">
        <f>IF(Badges!E563="C","E","")</f>
        <v/>
      </c>
      <c r="E38" s="476"/>
      <c r="F38" s="475" t="str">
        <f>IF(Badges!F563="C","E","")</f>
        <v/>
      </c>
      <c r="G38" s="476"/>
      <c r="H38" s="475" t="str">
        <f>IF(Badges!G563="C","E","")</f>
        <v/>
      </c>
      <c r="I38" s="476"/>
      <c r="J38" s="475" t="str">
        <f>IF(Badges!H563="C","E","")</f>
        <v/>
      </c>
      <c r="K38" s="476"/>
      <c r="L38" s="475" t="str">
        <f>IF(Badges!I563="C","E","")</f>
        <v/>
      </c>
      <c r="M38" s="476"/>
      <c r="N38" s="475" t="str">
        <f>IF(Badges!J563="C","E","")</f>
        <v/>
      </c>
      <c r="O38" s="476"/>
      <c r="P38" s="475" t="str">
        <f>IF(Badges!K563="C","E","")</f>
        <v/>
      </c>
      <c r="Q38" s="476"/>
      <c r="R38" s="475" t="str">
        <f>IF(Badges!L563="C","E","")</f>
        <v/>
      </c>
      <c r="S38" s="476"/>
      <c r="T38" s="475" t="str">
        <f>IF(Badges!M563="C","E","")</f>
        <v/>
      </c>
      <c r="U38" s="476"/>
      <c r="V38" s="475" t="str">
        <f>IF(Badges!N563="C","E","")</f>
        <v/>
      </c>
      <c r="W38" s="477"/>
      <c r="X38" s="475" t="str">
        <f>IF(Badges!O563="C","E","")</f>
        <v/>
      </c>
      <c r="Y38" s="476"/>
      <c r="Z38" s="475" t="str">
        <f>IF(Badges!P563="C","E","")</f>
        <v/>
      </c>
      <c r="AA38" s="476"/>
      <c r="AB38" s="475" t="str">
        <f>IF(Badges!Q563="C","E","")</f>
        <v/>
      </c>
      <c r="AC38" s="476"/>
      <c r="AD38" s="475" t="str">
        <f>IF(Badges!R563="C","E","")</f>
        <v/>
      </c>
      <c r="AE38" s="476"/>
      <c r="AF38" s="475" t="str">
        <f>IF(Badges!S563="C","E","")</f>
        <v/>
      </c>
      <c r="AG38" s="476"/>
      <c r="AH38" s="475" t="str">
        <f>IF(Badges!T563="C","E","")</f>
        <v/>
      </c>
      <c r="AI38" s="476"/>
      <c r="AJ38" s="475" t="str">
        <f>IF(Badges!U563="C","E","")</f>
        <v/>
      </c>
      <c r="AK38" s="476"/>
      <c r="AL38" s="475" t="str">
        <f>IF(Badges!V563="C","E","")</f>
        <v/>
      </c>
      <c r="AM38" s="476"/>
      <c r="AN38" s="475" t="str">
        <f>IF(Badges!W563="C","E","")</f>
        <v/>
      </c>
      <c r="AO38" s="477"/>
    </row>
    <row r="39" spans="1:41" ht="12.75" customHeight="1">
      <c r="A39" s="487" t="s">
        <v>67</v>
      </c>
      <c r="B39" s="488"/>
      <c r="C39" s="489"/>
      <c r="D39" s="488"/>
      <c r="E39" s="489"/>
      <c r="F39" s="488"/>
      <c r="G39" s="489"/>
      <c r="H39" s="488"/>
      <c r="I39" s="489"/>
      <c r="J39" s="488"/>
      <c r="K39" s="489"/>
      <c r="L39" s="488"/>
      <c r="M39" s="489"/>
      <c r="N39" s="488"/>
      <c r="O39" s="489"/>
      <c r="P39" s="488"/>
      <c r="Q39" s="489"/>
      <c r="R39" s="488"/>
      <c r="S39" s="489"/>
      <c r="T39" s="488"/>
      <c r="U39" s="489"/>
      <c r="V39" s="488"/>
      <c r="W39" s="490"/>
      <c r="X39" s="488"/>
      <c r="Y39" s="489"/>
      <c r="Z39" s="488"/>
      <c r="AA39" s="489"/>
      <c r="AB39" s="488"/>
      <c r="AC39" s="489"/>
      <c r="AD39" s="488"/>
      <c r="AE39" s="489"/>
      <c r="AF39" s="488"/>
      <c r="AG39" s="489"/>
      <c r="AH39" s="488"/>
      <c r="AI39" s="489"/>
      <c r="AJ39" s="488"/>
      <c r="AK39" s="489"/>
      <c r="AL39" s="488"/>
      <c r="AM39" s="489"/>
      <c r="AN39" s="488"/>
      <c r="AO39" s="491"/>
    </row>
    <row r="40" spans="1:41" ht="12.75" customHeight="1">
      <c r="A40" s="492" t="str">
        <f>Journey!A6</f>
        <v>Your Voice, Your World: The Power of Advocacy</v>
      </c>
      <c r="B40" s="475" t="str">
        <f>IF(Journey!D11="C","E","")</f>
        <v/>
      </c>
      <c r="C40" s="476"/>
      <c r="D40" s="475" t="str">
        <f>IF(Journey!E11="C","E","")</f>
        <v/>
      </c>
      <c r="E40" s="476"/>
      <c r="F40" s="475" t="str">
        <f>IF(Journey!F11="C","E","")</f>
        <v/>
      </c>
      <c r="G40" s="476"/>
      <c r="H40" s="475" t="str">
        <f>IF(Journey!G11="C","E","")</f>
        <v/>
      </c>
      <c r="I40" s="476"/>
      <c r="J40" s="475" t="str">
        <f>IF(Journey!H11="C","E","")</f>
        <v/>
      </c>
      <c r="K40" s="476"/>
      <c r="L40" s="475" t="str">
        <f>IF(Journey!I11="C","E","")</f>
        <v/>
      </c>
      <c r="M40" s="476"/>
      <c r="N40" s="475" t="str">
        <f>IF(Journey!J11="C","E","")</f>
        <v/>
      </c>
      <c r="O40" s="476"/>
      <c r="P40" s="475" t="str">
        <f>IF(Journey!K11="C","E","")</f>
        <v/>
      </c>
      <c r="Q40" s="476"/>
      <c r="R40" s="475" t="str">
        <f>IF(Journey!L11="C","E","")</f>
        <v/>
      </c>
      <c r="S40" s="476"/>
      <c r="T40" s="475" t="str">
        <f>IF(Journey!M11="C","E","")</f>
        <v/>
      </c>
      <c r="U40" s="476"/>
      <c r="V40" s="475" t="str">
        <f>IF(Journey!N11="C","E","")</f>
        <v/>
      </c>
      <c r="W40" s="477"/>
      <c r="X40" s="475" t="str">
        <f>IF(Journey!O11="C","E","")</f>
        <v/>
      </c>
      <c r="Y40" s="476"/>
      <c r="Z40" s="475" t="str">
        <f>IF(Journey!P11="C","E","")</f>
        <v/>
      </c>
      <c r="AA40" s="476"/>
      <c r="AB40" s="475" t="str">
        <f>IF(Journey!Q11="C","E","")</f>
        <v/>
      </c>
      <c r="AC40" s="476"/>
      <c r="AD40" s="475" t="str">
        <f>IF(Journey!R11="C","E","")</f>
        <v/>
      </c>
      <c r="AE40" s="476"/>
      <c r="AF40" s="475" t="str">
        <f>IF(Journey!S11="C","E","")</f>
        <v/>
      </c>
      <c r="AG40" s="476"/>
      <c r="AH40" s="475" t="str">
        <f>IF(Journey!T11="C","E","")</f>
        <v/>
      </c>
      <c r="AI40" s="476"/>
      <c r="AJ40" s="475" t="str">
        <f>IF(Journey!U11="C","E","")</f>
        <v/>
      </c>
      <c r="AK40" s="476"/>
      <c r="AL40" s="475" t="str">
        <f>IF(Journey!V11="C","E","")</f>
        <v/>
      </c>
      <c r="AM40" s="476"/>
      <c r="AN40" s="475" t="str">
        <f>IF(Journey!W11="C","E","")</f>
        <v/>
      </c>
      <c r="AO40" s="477"/>
    </row>
    <row r="41" spans="1:41" ht="12.75" customHeight="1">
      <c r="A41" s="492" t="str">
        <f>Journey!A14</f>
        <v>JUSTICE</v>
      </c>
      <c r="B41" s="475" t="str">
        <f>IF(Journey!D22="C","E","")</f>
        <v/>
      </c>
      <c r="C41" s="476"/>
      <c r="D41" s="475" t="str">
        <f>IF(Journey!E22="C","E","")</f>
        <v/>
      </c>
      <c r="E41" s="476"/>
      <c r="F41" s="475" t="str">
        <f>IF(Journey!F22="C","E","")</f>
        <v/>
      </c>
      <c r="G41" s="476"/>
      <c r="H41" s="475" t="str">
        <f>IF(Journey!G22="C","E","")</f>
        <v/>
      </c>
      <c r="I41" s="476"/>
      <c r="J41" s="475" t="str">
        <f>IF(Journey!H22="C","E","")</f>
        <v/>
      </c>
      <c r="K41" s="476"/>
      <c r="L41" s="475" t="str">
        <f>IF(Journey!I22="C","E","")</f>
        <v/>
      </c>
      <c r="M41" s="476"/>
      <c r="N41" s="475" t="str">
        <f>IF(Journey!J22="C","E","")</f>
        <v/>
      </c>
      <c r="O41" s="476"/>
      <c r="P41" s="475" t="str">
        <f>IF(Journey!K22="C","E","")</f>
        <v/>
      </c>
      <c r="Q41" s="476"/>
      <c r="R41" s="475" t="str">
        <f>IF(Journey!L22="C","E","")</f>
        <v/>
      </c>
      <c r="S41" s="476"/>
      <c r="T41" s="475" t="str">
        <f>IF(Journey!M22="C","E","")</f>
        <v/>
      </c>
      <c r="U41" s="476"/>
      <c r="V41" s="475" t="str">
        <f>IF(Journey!N22="C","E","")</f>
        <v/>
      </c>
      <c r="W41" s="477"/>
      <c r="X41" s="475" t="str">
        <f>IF(Journey!O22="C","E","")</f>
        <v/>
      </c>
      <c r="Y41" s="476"/>
      <c r="Z41" s="475" t="str">
        <f>IF(Journey!P22="C","E","")</f>
        <v/>
      </c>
      <c r="AA41" s="476"/>
      <c r="AB41" s="475" t="str">
        <f>IF(Journey!Q22="C","E","")</f>
        <v/>
      </c>
      <c r="AC41" s="476"/>
      <c r="AD41" s="475" t="str">
        <f>IF(Journey!R22="C","E","")</f>
        <v/>
      </c>
      <c r="AE41" s="476"/>
      <c r="AF41" s="475" t="str">
        <f>IF(Journey!S22="C","E","")</f>
        <v/>
      </c>
      <c r="AG41" s="476"/>
      <c r="AH41" s="475" t="str">
        <f>IF(Journey!T22="C","E","")</f>
        <v/>
      </c>
      <c r="AI41" s="476"/>
      <c r="AJ41" s="475" t="str">
        <f>IF(Journey!U22="C","E","")</f>
        <v/>
      </c>
      <c r="AK41" s="476"/>
      <c r="AL41" s="475" t="str">
        <f>IF(Journey!V22="C","E","")</f>
        <v/>
      </c>
      <c r="AM41" s="476"/>
      <c r="AN41" s="475" t="str">
        <f>IF(Journey!W22="C","E","")</f>
        <v/>
      </c>
      <c r="AO41" s="477"/>
    </row>
    <row r="42" spans="1:41" ht="12.75" customHeight="1">
      <c r="A42" s="492" t="str">
        <f>Journey!A25</f>
        <v>BLISS: Live it! Give It!</v>
      </c>
      <c r="B42" s="493" t="str">
        <f>IF(Journey!D31="C","E","")</f>
        <v/>
      </c>
      <c r="C42" s="494"/>
      <c r="D42" s="493" t="str">
        <f>IF(Journey!E31="C","E","")</f>
        <v/>
      </c>
      <c r="E42" s="494"/>
      <c r="F42" s="493" t="str">
        <f>IF(Journey!F31="C","E","")</f>
        <v/>
      </c>
      <c r="G42" s="494"/>
      <c r="H42" s="493" t="str">
        <f>IF(Journey!G31="C","E","")</f>
        <v/>
      </c>
      <c r="I42" s="494"/>
      <c r="J42" s="493" t="str">
        <f>IF(Journey!H31="C","E","")</f>
        <v/>
      </c>
      <c r="K42" s="494"/>
      <c r="L42" s="493" t="str">
        <f>IF(Journey!I31="C","E","")</f>
        <v/>
      </c>
      <c r="M42" s="494"/>
      <c r="N42" s="493" t="str">
        <f>IF(Journey!J31="C","E","")</f>
        <v/>
      </c>
      <c r="O42" s="494"/>
      <c r="P42" s="493" t="str">
        <f>IF(Journey!K31="C","E","")</f>
        <v/>
      </c>
      <c r="Q42" s="494"/>
      <c r="R42" s="493" t="str">
        <f>IF(Journey!L31="C","E","")</f>
        <v/>
      </c>
      <c r="S42" s="494"/>
      <c r="T42" s="493" t="str">
        <f>IF(Journey!M31="C","E","")</f>
        <v/>
      </c>
      <c r="U42" s="494"/>
      <c r="V42" s="493" t="str">
        <f>IF(Journey!N31="C","E","")</f>
        <v/>
      </c>
      <c r="W42" s="495"/>
      <c r="X42" s="493" t="str">
        <f>IF(Journey!O31="C","E","")</f>
        <v/>
      </c>
      <c r="Y42" s="494"/>
      <c r="Z42" s="493" t="str">
        <f>IF(Journey!P31="C","E","")</f>
        <v/>
      </c>
      <c r="AA42" s="494"/>
      <c r="AB42" s="493" t="str">
        <f>IF(Journey!Q31="C","E","")</f>
        <v/>
      </c>
      <c r="AC42" s="494"/>
      <c r="AD42" s="493" t="str">
        <f>IF(Journey!R31="C","E","")</f>
        <v/>
      </c>
      <c r="AE42" s="494"/>
      <c r="AF42" s="493" t="str">
        <f>IF(Journey!S31="C","E","")</f>
        <v/>
      </c>
      <c r="AG42" s="494"/>
      <c r="AH42" s="493" t="str">
        <f>IF(Journey!T31="C","E","")</f>
        <v/>
      </c>
      <c r="AI42" s="494"/>
      <c r="AJ42" s="493" t="str">
        <f>IF(Journey!U31="C","E","")</f>
        <v/>
      </c>
      <c r="AK42" s="494"/>
      <c r="AL42" s="493" t="str">
        <f>IF(Journey!V31="C","E","")</f>
        <v/>
      </c>
      <c r="AM42" s="494"/>
      <c r="AN42" s="493" t="str">
        <f>IF(Journey!W31="C","E","")</f>
        <v/>
      </c>
      <c r="AO42" s="495"/>
    </row>
    <row r="43" spans="1:41" ht="12.75" customHeight="1">
      <c r="A43" s="492" t="str">
        <f>Journey!$A$33</f>
        <v>Outdoor</v>
      </c>
      <c r="B43" s="524"/>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5"/>
    </row>
    <row r="44" spans="1:41" ht="12.75" customHeight="1">
      <c r="A44" s="496" t="str">
        <f>Journey!$C$38</f>
        <v>Take Action</v>
      </c>
      <c r="B44" s="475" t="str">
        <f>IF(Journey!D38="C","E","")</f>
        <v/>
      </c>
      <c r="C44" s="476"/>
      <c r="D44" s="475" t="str">
        <f>IF(Journey!E38="C","E","")</f>
        <v/>
      </c>
      <c r="E44" s="476"/>
      <c r="F44" s="475" t="str">
        <f>IF(Journey!F38="C","E","")</f>
        <v/>
      </c>
      <c r="G44" s="476"/>
      <c r="H44" s="475" t="str">
        <f>IF(Journey!G38="C","E","")</f>
        <v/>
      </c>
      <c r="I44" s="476"/>
      <c r="J44" s="475" t="str">
        <f>IF(Journey!H38="C","E","")</f>
        <v/>
      </c>
      <c r="K44" s="476"/>
      <c r="L44" s="475" t="str">
        <f>IF(Journey!I38="C","E","")</f>
        <v/>
      </c>
      <c r="M44" s="476"/>
      <c r="N44" s="475" t="str">
        <f>IF(Journey!J38="C","E","")</f>
        <v/>
      </c>
      <c r="O44" s="476"/>
      <c r="P44" s="475" t="str">
        <f>IF(Journey!K38="C","E","")</f>
        <v/>
      </c>
      <c r="Q44" s="476"/>
      <c r="R44" s="475" t="str">
        <f>IF(Journey!L38="C","E","")</f>
        <v/>
      </c>
      <c r="S44" s="476"/>
      <c r="T44" s="475" t="str">
        <f>IF(Journey!M38="C","E","")</f>
        <v/>
      </c>
      <c r="U44" s="476"/>
      <c r="V44" s="475" t="str">
        <f>IF(Journey!N38="C","E","")</f>
        <v/>
      </c>
      <c r="W44" s="477"/>
      <c r="X44" s="475" t="str">
        <f>IF(Journey!O38="C","E","")</f>
        <v/>
      </c>
      <c r="Y44" s="476"/>
      <c r="Z44" s="475" t="str">
        <f>IF(Journey!P38="C","E","")</f>
        <v/>
      </c>
      <c r="AA44" s="476"/>
      <c r="AB44" s="475" t="str">
        <f>IF(Journey!Q38="C","E","")</f>
        <v/>
      </c>
      <c r="AC44" s="476"/>
      <c r="AD44" s="475" t="str">
        <f>IF(Journey!R38="C","E","")</f>
        <v/>
      </c>
      <c r="AE44" s="476"/>
      <c r="AF44" s="475" t="str">
        <f>IF(Journey!S38="C","E","")</f>
        <v/>
      </c>
      <c r="AG44" s="476"/>
      <c r="AH44" s="475" t="str">
        <f>IF(Journey!T38="C","E","")</f>
        <v/>
      </c>
      <c r="AI44" s="476"/>
      <c r="AJ44" s="475" t="str">
        <f>IF(Journey!U38="C","E","")</f>
        <v/>
      </c>
      <c r="AK44" s="476"/>
      <c r="AL44" s="475" t="str">
        <f>IF(Journey!V38="C","E","")</f>
        <v/>
      </c>
      <c r="AM44" s="476"/>
      <c r="AN44" s="475" t="str">
        <f>IF(Journey!W38="C","E","")</f>
        <v/>
      </c>
      <c r="AO44" s="477"/>
    </row>
    <row r="45" spans="1:41" ht="12.75" customHeight="1">
      <c r="A45" s="492" t="str">
        <f>Journey!$B$42</f>
        <v>Think Like a Citizen Scientist</v>
      </c>
      <c r="B45" s="475" t="str">
        <f>IF(Journey!D48="A","E","")</f>
        <v/>
      </c>
      <c r="C45" s="476"/>
      <c r="D45" s="475" t="str">
        <f>IF(Journey!E48="A","E","")</f>
        <v/>
      </c>
      <c r="E45" s="476"/>
      <c r="F45" s="475" t="str">
        <f>IF(Journey!F48="A","E","")</f>
        <v/>
      </c>
      <c r="G45" s="476"/>
      <c r="H45" s="475" t="str">
        <f>IF(Journey!G48="A","E","")</f>
        <v/>
      </c>
      <c r="I45" s="476"/>
      <c r="J45" s="475" t="str">
        <f>IF(Journey!H48="A","E","")</f>
        <v/>
      </c>
      <c r="K45" s="476"/>
      <c r="L45" s="475" t="str">
        <f>IF(Journey!I48="A","E","")</f>
        <v/>
      </c>
      <c r="M45" s="476"/>
      <c r="N45" s="475" t="str">
        <f>IF(Journey!J48="A","E","")</f>
        <v/>
      </c>
      <c r="O45" s="476"/>
      <c r="P45" s="475" t="str">
        <f>IF(Journey!K48="A","E","")</f>
        <v/>
      </c>
      <c r="Q45" s="476"/>
      <c r="R45" s="475" t="str">
        <f>IF(Journey!L48="A","E","")</f>
        <v/>
      </c>
      <c r="S45" s="476"/>
      <c r="T45" s="475" t="str">
        <f>IF(Journey!M48="A","E","")</f>
        <v/>
      </c>
      <c r="U45" s="476"/>
      <c r="V45" s="475" t="str">
        <f>IF(Journey!N48="A","E","")</f>
        <v/>
      </c>
      <c r="W45" s="477"/>
      <c r="X45" s="475" t="str">
        <f>IF(Journey!O48="A","E","")</f>
        <v/>
      </c>
      <c r="Y45" s="476"/>
      <c r="Z45" s="475" t="str">
        <f>IF(Journey!P48="A","E","")</f>
        <v/>
      </c>
      <c r="AA45" s="476"/>
      <c r="AB45" s="475" t="str">
        <f>IF(Journey!Q48="A","E","")</f>
        <v/>
      </c>
      <c r="AC45" s="476"/>
      <c r="AD45" s="475" t="str">
        <f>IF(Journey!R48="A","E","")</f>
        <v/>
      </c>
      <c r="AE45" s="476"/>
      <c r="AF45" s="475" t="str">
        <f>IF(Journey!S48="A","E","")</f>
        <v/>
      </c>
      <c r="AG45" s="476"/>
      <c r="AH45" s="475" t="str">
        <f>IF(Journey!T48="A","E","")</f>
        <v/>
      </c>
      <c r="AI45" s="476"/>
      <c r="AJ45" s="475" t="str">
        <f>IF(Journey!U48="A","E","")</f>
        <v/>
      </c>
      <c r="AK45" s="476"/>
      <c r="AL45" s="475" t="str">
        <f>IF(Journey!V48="A","E","")</f>
        <v/>
      </c>
      <c r="AM45" s="476"/>
      <c r="AN45" s="475" t="str">
        <f>IF(Journey!W48="A","E","")</f>
        <v/>
      </c>
      <c r="AO45" s="477"/>
    </row>
    <row r="46" spans="1:41" ht="12.75" customHeight="1">
      <c r="A46" s="496" t="s">
        <v>387</v>
      </c>
      <c r="B46" s="475" t="str">
        <f>IF(Journey!D51="A","E","")</f>
        <v/>
      </c>
      <c r="C46" s="476"/>
      <c r="D46" s="475" t="str">
        <f>IF(Journey!E51="A","E","")</f>
        <v/>
      </c>
      <c r="E46" s="476"/>
      <c r="F46" s="475" t="str">
        <f>IF(Journey!F51="A","E","")</f>
        <v/>
      </c>
      <c r="G46" s="476"/>
      <c r="H46" s="475" t="str">
        <f>IF(Journey!G51="A","E","")</f>
        <v/>
      </c>
      <c r="I46" s="476"/>
      <c r="J46" s="475" t="str">
        <f>IF(Journey!H51="A","E","")</f>
        <v/>
      </c>
      <c r="K46" s="476"/>
      <c r="L46" s="475" t="str">
        <f>IF(Journey!I51="A","E","")</f>
        <v/>
      </c>
      <c r="M46" s="476"/>
      <c r="N46" s="475" t="str">
        <f>IF(Journey!J51="A","E","")</f>
        <v/>
      </c>
      <c r="O46" s="476"/>
      <c r="P46" s="475" t="str">
        <f>IF(Journey!K51="A","E","")</f>
        <v/>
      </c>
      <c r="Q46" s="476"/>
      <c r="R46" s="475" t="str">
        <f>IF(Journey!L51="A","E","")</f>
        <v/>
      </c>
      <c r="S46" s="476"/>
      <c r="T46" s="475" t="str">
        <f>IF(Journey!M51="A","E","")</f>
        <v/>
      </c>
      <c r="U46" s="476"/>
      <c r="V46" s="475" t="str">
        <f>IF(Journey!N51="A","E","")</f>
        <v/>
      </c>
      <c r="W46" s="477"/>
      <c r="X46" s="475" t="str">
        <f>IF(Journey!O51="A","E","")</f>
        <v/>
      </c>
      <c r="Y46" s="476"/>
      <c r="Z46" s="475" t="str">
        <f>IF(Journey!P51="A","E","")</f>
        <v/>
      </c>
      <c r="AA46" s="476"/>
      <c r="AB46" s="475" t="str">
        <f>IF(Journey!Q51="A","E","")</f>
        <v/>
      </c>
      <c r="AC46" s="476"/>
      <c r="AD46" s="475" t="str">
        <f>IF(Journey!R51="A","E","")</f>
        <v/>
      </c>
      <c r="AE46" s="476"/>
      <c r="AF46" s="475" t="str">
        <f>IF(Journey!S51="A","E","")</f>
        <v/>
      </c>
      <c r="AG46" s="476"/>
      <c r="AH46" s="475" t="str">
        <f>IF(Journey!T51="A","E","")</f>
        <v/>
      </c>
      <c r="AI46" s="476"/>
      <c r="AJ46" s="475" t="str">
        <f>IF(Journey!U51="A","E","")</f>
        <v/>
      </c>
      <c r="AK46" s="476"/>
      <c r="AL46" s="475" t="str">
        <f>IF(Journey!V51="A","E","")</f>
        <v/>
      </c>
      <c r="AM46" s="476"/>
      <c r="AN46" s="475" t="str">
        <f>IF(Journey!W51="A","E","")</f>
        <v/>
      </c>
      <c r="AO46" s="477"/>
    </row>
    <row r="47" spans="1:41" ht="12.75" customHeight="1">
      <c r="A47" s="492" t="str">
        <f>Journey!$B$53</f>
        <v>Think Like an Engineer</v>
      </c>
      <c r="B47" s="475" t="str">
        <f>IF(Journey!D59="A","E","")</f>
        <v/>
      </c>
      <c r="C47" s="476"/>
      <c r="D47" s="475" t="str">
        <f>IF(Journey!E59="A","E","")</f>
        <v/>
      </c>
      <c r="E47" s="476"/>
      <c r="F47" s="475" t="str">
        <f>IF(Journey!F59="A","E","")</f>
        <v/>
      </c>
      <c r="G47" s="476"/>
      <c r="H47" s="475" t="str">
        <f>IF(Journey!G59="A","E","")</f>
        <v/>
      </c>
      <c r="I47" s="476"/>
      <c r="J47" s="475" t="str">
        <f>IF(Journey!H59="A","E","")</f>
        <v/>
      </c>
      <c r="K47" s="476"/>
      <c r="L47" s="475" t="str">
        <f>IF(Journey!I59="A","E","")</f>
        <v/>
      </c>
      <c r="M47" s="476"/>
      <c r="N47" s="475" t="str">
        <f>IF(Journey!J59="A","E","")</f>
        <v/>
      </c>
      <c r="O47" s="476"/>
      <c r="P47" s="475" t="str">
        <f>IF(Journey!K59="A","E","")</f>
        <v/>
      </c>
      <c r="Q47" s="476"/>
      <c r="R47" s="475" t="str">
        <f>IF(Journey!L59="A","E","")</f>
        <v/>
      </c>
      <c r="S47" s="476"/>
      <c r="T47" s="475" t="str">
        <f>IF(Journey!M59="A","E","")</f>
        <v/>
      </c>
      <c r="U47" s="476"/>
      <c r="V47" s="475" t="str">
        <f>IF(Journey!N59="A","E","")</f>
        <v/>
      </c>
      <c r="W47" s="477"/>
      <c r="X47" s="475" t="str">
        <f>IF(Journey!O59="A","E","")</f>
        <v/>
      </c>
      <c r="Y47" s="476"/>
      <c r="Z47" s="475" t="str">
        <f>IF(Journey!P59="A","E","")</f>
        <v/>
      </c>
      <c r="AA47" s="476"/>
      <c r="AB47" s="475" t="str">
        <f>IF(Journey!Q59="A","E","")</f>
        <v/>
      </c>
      <c r="AC47" s="476"/>
      <c r="AD47" s="475" t="str">
        <f>IF(Journey!R59="A","E","")</f>
        <v/>
      </c>
      <c r="AE47" s="476"/>
      <c r="AF47" s="475" t="str">
        <f>IF(Journey!S59="A","E","")</f>
        <v/>
      </c>
      <c r="AG47" s="476"/>
      <c r="AH47" s="475" t="str">
        <f>IF(Journey!T59="A","E","")</f>
        <v/>
      </c>
      <c r="AI47" s="476"/>
      <c r="AJ47" s="475" t="str">
        <f>IF(Journey!U59="A","E","")</f>
        <v/>
      </c>
      <c r="AK47" s="476"/>
      <c r="AL47" s="475" t="str">
        <f>IF(Journey!V59="A","E","")</f>
        <v/>
      </c>
      <c r="AM47" s="476"/>
      <c r="AN47" s="475" t="str">
        <f>IF(Journey!W59="A","E","")</f>
        <v/>
      </c>
      <c r="AO47" s="477"/>
    </row>
    <row r="48" spans="1:41" ht="12.75" customHeight="1">
      <c r="A48" s="496" t="s">
        <v>387</v>
      </c>
      <c r="B48" s="475" t="str">
        <f>IF(Journey!D62="A","E","")</f>
        <v/>
      </c>
      <c r="C48" s="476"/>
      <c r="D48" s="475" t="str">
        <f>IF(Journey!E62="A","E","")</f>
        <v/>
      </c>
      <c r="E48" s="476"/>
      <c r="F48" s="475" t="str">
        <f>IF(Journey!F62="A","E","")</f>
        <v/>
      </c>
      <c r="G48" s="476"/>
      <c r="H48" s="475" t="str">
        <f>IF(Journey!G62="A","E","")</f>
        <v/>
      </c>
      <c r="I48" s="476"/>
      <c r="J48" s="475" t="str">
        <f>IF(Journey!H62="A","E","")</f>
        <v/>
      </c>
      <c r="K48" s="476"/>
      <c r="L48" s="475" t="str">
        <f>IF(Journey!I62="A","E","")</f>
        <v/>
      </c>
      <c r="M48" s="476"/>
      <c r="N48" s="475" t="str">
        <f>IF(Journey!J62="A","E","")</f>
        <v/>
      </c>
      <c r="O48" s="476"/>
      <c r="P48" s="475" t="str">
        <f>IF(Journey!K62="A","E","")</f>
        <v/>
      </c>
      <c r="Q48" s="476"/>
      <c r="R48" s="475" t="str">
        <f>IF(Journey!L62="A","E","")</f>
        <v/>
      </c>
      <c r="S48" s="476"/>
      <c r="T48" s="475" t="str">
        <f>IF(Journey!M62="A","E","")</f>
        <v/>
      </c>
      <c r="U48" s="476"/>
      <c r="V48" s="475" t="str">
        <f>IF(Journey!N62="A","E","")</f>
        <v/>
      </c>
      <c r="W48" s="477"/>
      <c r="X48" s="475" t="str">
        <f>IF(Journey!O62="A","E","")</f>
        <v/>
      </c>
      <c r="Y48" s="476"/>
      <c r="Z48" s="475" t="str">
        <f>IF(Journey!P62="A","E","")</f>
        <v/>
      </c>
      <c r="AA48" s="476"/>
      <c r="AB48" s="475" t="str">
        <f>IF(Journey!Q62="A","E","")</f>
        <v/>
      </c>
      <c r="AC48" s="476"/>
      <c r="AD48" s="475" t="str">
        <f>IF(Journey!R62="A","E","")</f>
        <v/>
      </c>
      <c r="AE48" s="476"/>
      <c r="AF48" s="475" t="str">
        <f>IF(Journey!S62="A","E","")</f>
        <v/>
      </c>
      <c r="AG48" s="476"/>
      <c r="AH48" s="475" t="str">
        <f>IF(Journey!T62="A","E","")</f>
        <v/>
      </c>
      <c r="AI48" s="476"/>
      <c r="AJ48" s="475" t="str">
        <f>IF(Journey!U62="A","E","")</f>
        <v/>
      </c>
      <c r="AK48" s="476"/>
      <c r="AL48" s="475" t="str">
        <f>IF(Journey!V62="A","E","")</f>
        <v/>
      </c>
      <c r="AM48" s="476"/>
      <c r="AN48" s="475" t="str">
        <f>IF(Journey!W62="A","E","")</f>
        <v/>
      </c>
      <c r="AO48" s="477"/>
    </row>
    <row r="49" spans="1:41" ht="12.75" customHeight="1">
      <c r="A49" s="492" t="str">
        <f>Journey!$B$64</f>
        <v>Think Like a Programmer</v>
      </c>
      <c r="B49" s="475" t="str">
        <f>IF(Journey!D70="A","E","")</f>
        <v/>
      </c>
      <c r="C49" s="476"/>
      <c r="D49" s="475" t="str">
        <f>IF(Journey!E70="A","E","")</f>
        <v/>
      </c>
      <c r="E49" s="476"/>
      <c r="F49" s="475" t="str">
        <f>IF(Journey!F70="A","E","")</f>
        <v/>
      </c>
      <c r="G49" s="476"/>
      <c r="H49" s="475" t="str">
        <f>IF(Journey!G70="A","E","")</f>
        <v/>
      </c>
      <c r="I49" s="476"/>
      <c r="J49" s="475" t="str">
        <f>IF(Journey!H70="A","E","")</f>
        <v/>
      </c>
      <c r="K49" s="476"/>
      <c r="L49" s="475" t="str">
        <f>IF(Journey!I70="A","E","")</f>
        <v/>
      </c>
      <c r="M49" s="476"/>
      <c r="N49" s="475" t="str">
        <f>IF(Journey!J70="A","E","")</f>
        <v/>
      </c>
      <c r="O49" s="476"/>
      <c r="P49" s="475" t="str">
        <f>IF(Journey!K70="A","E","")</f>
        <v/>
      </c>
      <c r="Q49" s="476"/>
      <c r="R49" s="475" t="str">
        <f>IF(Journey!L70="A","E","")</f>
        <v/>
      </c>
      <c r="S49" s="476"/>
      <c r="T49" s="475" t="str">
        <f>IF(Journey!M70="A","E","")</f>
        <v/>
      </c>
      <c r="U49" s="476"/>
      <c r="V49" s="475" t="str">
        <f>IF(Journey!N70="A","E","")</f>
        <v/>
      </c>
      <c r="W49" s="477"/>
      <c r="X49" s="475" t="str">
        <f>IF(Journey!O70="A","E","")</f>
        <v/>
      </c>
      <c r="Y49" s="476"/>
      <c r="Z49" s="475" t="str">
        <f>IF(Journey!P70="A","E","")</f>
        <v/>
      </c>
      <c r="AA49" s="476"/>
      <c r="AB49" s="475" t="str">
        <f>IF(Journey!Q70="A","E","")</f>
        <v/>
      </c>
      <c r="AC49" s="476"/>
      <c r="AD49" s="475" t="str">
        <f>IF(Journey!R70="A","E","")</f>
        <v/>
      </c>
      <c r="AE49" s="476"/>
      <c r="AF49" s="475" t="str">
        <f>IF(Journey!S70="A","E","")</f>
        <v/>
      </c>
      <c r="AG49" s="476"/>
      <c r="AH49" s="475" t="str">
        <f>IF(Journey!T70="A","E","")</f>
        <v/>
      </c>
      <c r="AI49" s="476"/>
      <c r="AJ49" s="475" t="str">
        <f>IF(Journey!U70="A","E","")</f>
        <v/>
      </c>
      <c r="AK49" s="476"/>
      <c r="AL49" s="475" t="str">
        <f>IF(Journey!V70="A","E","")</f>
        <v/>
      </c>
      <c r="AM49" s="476"/>
      <c r="AN49" s="475" t="str">
        <f>IF(Journey!W70="A","E","")</f>
        <v/>
      </c>
      <c r="AO49" s="477"/>
    </row>
    <row r="50" spans="1:41" ht="12.75" customHeight="1">
      <c r="A50" s="496" t="s">
        <v>387</v>
      </c>
      <c r="B50" s="475" t="str">
        <f>IF(Journey!D73="A","E","")</f>
        <v/>
      </c>
      <c r="C50" s="476"/>
      <c r="D50" s="475" t="str">
        <f>IF(Journey!E73="A","E","")</f>
        <v/>
      </c>
      <c r="E50" s="476"/>
      <c r="F50" s="475" t="str">
        <f>IF(Journey!F73="A","E","")</f>
        <v/>
      </c>
      <c r="G50" s="476"/>
      <c r="H50" s="475" t="str">
        <f>IF(Journey!G73="A","E","")</f>
        <v/>
      </c>
      <c r="I50" s="476"/>
      <c r="J50" s="475" t="str">
        <f>IF(Journey!H73="A","E","")</f>
        <v/>
      </c>
      <c r="K50" s="476"/>
      <c r="L50" s="475" t="str">
        <f>IF(Journey!I73="A","E","")</f>
        <v/>
      </c>
      <c r="M50" s="476"/>
      <c r="N50" s="475" t="str">
        <f>IF(Journey!J73="A","E","")</f>
        <v/>
      </c>
      <c r="O50" s="476"/>
      <c r="P50" s="475" t="str">
        <f>IF(Journey!K73="A","E","")</f>
        <v/>
      </c>
      <c r="Q50" s="476"/>
      <c r="R50" s="475" t="str">
        <f>IF(Journey!L73="A","E","")</f>
        <v/>
      </c>
      <c r="S50" s="476"/>
      <c r="T50" s="475" t="str">
        <f>IF(Journey!M73="A","E","")</f>
        <v/>
      </c>
      <c r="U50" s="476"/>
      <c r="V50" s="475" t="str">
        <f>IF(Journey!N73="A","E","")</f>
        <v/>
      </c>
      <c r="W50" s="477"/>
      <c r="X50" s="475" t="str">
        <f>IF(Journey!O73="A","E","")</f>
        <v/>
      </c>
      <c r="Y50" s="476"/>
      <c r="Z50" s="475" t="str">
        <f>IF(Journey!P73="A","E","")</f>
        <v/>
      </c>
      <c r="AA50" s="476"/>
      <c r="AB50" s="475" t="str">
        <f>IF(Journey!Q73="A","E","")</f>
        <v/>
      </c>
      <c r="AC50" s="476"/>
      <c r="AD50" s="475" t="str">
        <f>IF(Journey!R73="A","E","")</f>
        <v/>
      </c>
      <c r="AE50" s="476"/>
      <c r="AF50" s="475" t="str">
        <f>IF(Journey!S73="A","E","")</f>
        <v/>
      </c>
      <c r="AG50" s="476"/>
      <c r="AH50" s="475" t="str">
        <f>IF(Journey!T73="A","E","")</f>
        <v/>
      </c>
      <c r="AI50" s="476"/>
      <c r="AJ50" s="475" t="str">
        <f>IF(Journey!U73="A","E","")</f>
        <v/>
      </c>
      <c r="AK50" s="476"/>
      <c r="AL50" s="475" t="str">
        <f>IF(Journey!V73="A","E","")</f>
        <v/>
      </c>
      <c r="AM50" s="476"/>
      <c r="AN50" s="475" t="str">
        <f>IF(Journey!W73="A","E","")</f>
        <v/>
      </c>
      <c r="AO50" s="477"/>
    </row>
    <row r="51" spans="1:41" ht="12.75" customHeight="1">
      <c r="A51" s="466" t="str">
        <f>'Council Own'!A5:W5</f>
        <v>Council's Own</v>
      </c>
      <c r="B51" s="467"/>
      <c r="C51" s="468"/>
      <c r="D51" s="467"/>
      <c r="E51" s="468"/>
      <c r="F51" s="467"/>
      <c r="G51" s="468"/>
      <c r="H51" s="467"/>
      <c r="I51" s="468"/>
      <c r="J51" s="467"/>
      <c r="K51" s="468"/>
      <c r="L51" s="467"/>
      <c r="M51" s="468"/>
      <c r="N51" s="467"/>
      <c r="O51" s="468"/>
      <c r="P51" s="467"/>
      <c r="Q51" s="468"/>
      <c r="R51" s="467"/>
      <c r="S51" s="468"/>
      <c r="T51" s="467"/>
      <c r="U51" s="468"/>
      <c r="V51" s="467"/>
      <c r="W51" s="468"/>
      <c r="X51" s="467"/>
      <c r="Y51" s="468"/>
      <c r="Z51" s="467"/>
      <c r="AA51" s="468"/>
      <c r="AB51" s="467"/>
      <c r="AC51" s="468"/>
      <c r="AD51" s="467"/>
      <c r="AE51" s="468"/>
      <c r="AF51" s="467"/>
      <c r="AG51" s="468"/>
      <c r="AH51" s="467"/>
      <c r="AI51" s="468"/>
      <c r="AJ51" s="467"/>
      <c r="AK51" s="468"/>
      <c r="AL51" s="467"/>
      <c r="AM51" s="468"/>
      <c r="AN51" s="467"/>
      <c r="AO51" s="469"/>
    </row>
    <row r="52" spans="1:41" ht="12.75" customHeight="1">
      <c r="A52" s="474" t="str">
        <f>'Council Own'!B6</f>
        <v>&lt;&lt;List Badge 1 Here&gt;&gt;</v>
      </c>
      <c r="B52" s="475" t="str">
        <f>IF('Council Own'!D28="C","E","")</f>
        <v/>
      </c>
      <c r="C52" s="476"/>
      <c r="D52" s="475" t="str">
        <f>IF('Council Own'!E28="C","E","")</f>
        <v/>
      </c>
      <c r="E52" s="476"/>
      <c r="F52" s="475" t="str">
        <f>IF('Council Own'!F28="C","E","")</f>
        <v/>
      </c>
      <c r="G52" s="476"/>
      <c r="H52" s="475" t="str">
        <f>IF('Council Own'!G28="C","E","")</f>
        <v/>
      </c>
      <c r="I52" s="476"/>
      <c r="J52" s="475" t="str">
        <f>IF('Council Own'!H28="C","E","")</f>
        <v/>
      </c>
      <c r="K52" s="476"/>
      <c r="L52" s="475" t="str">
        <f>IF('Council Own'!I28="C","E","")</f>
        <v/>
      </c>
      <c r="M52" s="476"/>
      <c r="N52" s="475" t="str">
        <f>IF('Council Own'!J28="C","E","")</f>
        <v/>
      </c>
      <c r="O52" s="476"/>
      <c r="P52" s="475" t="str">
        <f>IF('Council Own'!K28="C","E","")</f>
        <v/>
      </c>
      <c r="Q52" s="476"/>
      <c r="R52" s="475" t="str">
        <f>IF('Council Own'!L28="C","E","")</f>
        <v/>
      </c>
      <c r="S52" s="476"/>
      <c r="T52" s="475" t="str">
        <f>IF('Council Own'!M28="C","E","")</f>
        <v/>
      </c>
      <c r="U52" s="476"/>
      <c r="V52" s="475" t="str">
        <f>IF('Council Own'!N28="C","E","")</f>
        <v/>
      </c>
      <c r="W52" s="477"/>
      <c r="X52" s="475" t="str">
        <f>IF('Council Own'!O28="C","E","")</f>
        <v/>
      </c>
      <c r="Y52" s="476"/>
      <c r="Z52" s="475" t="str">
        <f>IF('Council Own'!P28="C","E","")</f>
        <v/>
      </c>
      <c r="AA52" s="476"/>
      <c r="AB52" s="475" t="str">
        <f>IF('Council Own'!Q28="C","E","")</f>
        <v/>
      </c>
      <c r="AC52" s="476"/>
      <c r="AD52" s="475" t="str">
        <f>IF('Council Own'!R28="C","E","")</f>
        <v/>
      </c>
      <c r="AE52" s="476"/>
      <c r="AF52" s="475" t="str">
        <f>IF('Council Own'!S28="C","E","")</f>
        <v/>
      </c>
      <c r="AG52" s="476"/>
      <c r="AH52" s="475" t="str">
        <f>IF('Council Own'!T28="C","E","")</f>
        <v/>
      </c>
      <c r="AI52" s="476"/>
      <c r="AJ52" s="475" t="str">
        <f>IF('Council Own'!U28="C","E","")</f>
        <v/>
      </c>
      <c r="AK52" s="476"/>
      <c r="AL52" s="475" t="str">
        <f>IF('Council Own'!V28="C","E","")</f>
        <v/>
      </c>
      <c r="AM52" s="476"/>
      <c r="AN52" s="475" t="str">
        <f>IF('Council Own'!W28="C","E","")</f>
        <v/>
      </c>
      <c r="AO52" s="477"/>
    </row>
    <row r="53" spans="1:41" ht="12.75" customHeight="1">
      <c r="A53" s="474" t="str">
        <f>'Council Own'!B29</f>
        <v>&lt;&lt;List Badge 2 Here&gt;&gt;</v>
      </c>
      <c r="B53" s="475" t="str">
        <f>IF('Council Own'!D51="C","E","")</f>
        <v/>
      </c>
      <c r="C53" s="476"/>
      <c r="D53" s="475" t="str">
        <f>IF('Council Own'!E51="C","E","")</f>
        <v/>
      </c>
      <c r="E53" s="476"/>
      <c r="F53" s="475" t="str">
        <f>IF('Council Own'!F51="C","E","")</f>
        <v/>
      </c>
      <c r="G53" s="476"/>
      <c r="H53" s="475" t="str">
        <f>IF('Council Own'!G51="C","E","")</f>
        <v/>
      </c>
      <c r="I53" s="476"/>
      <c r="J53" s="475" t="str">
        <f>IF('Council Own'!H51="C","E","")</f>
        <v/>
      </c>
      <c r="K53" s="476"/>
      <c r="L53" s="475" t="str">
        <f>IF('Council Own'!I51="C","E","")</f>
        <v/>
      </c>
      <c r="M53" s="476"/>
      <c r="N53" s="475" t="str">
        <f>IF('Council Own'!J51="C","E","")</f>
        <v/>
      </c>
      <c r="O53" s="476"/>
      <c r="P53" s="475" t="str">
        <f>IF('Council Own'!K51="C","E","")</f>
        <v/>
      </c>
      <c r="Q53" s="476"/>
      <c r="R53" s="475" t="str">
        <f>IF('Council Own'!L51="C","E","")</f>
        <v/>
      </c>
      <c r="S53" s="476"/>
      <c r="T53" s="475" t="str">
        <f>IF('Council Own'!M51="C","E","")</f>
        <v/>
      </c>
      <c r="U53" s="476"/>
      <c r="V53" s="475" t="str">
        <f>IF('Council Own'!N51="C","E","")</f>
        <v/>
      </c>
      <c r="W53" s="477"/>
      <c r="X53" s="475" t="str">
        <f>IF('Council Own'!O51="C","E","")</f>
        <v/>
      </c>
      <c r="Y53" s="476"/>
      <c r="Z53" s="475" t="str">
        <f>IF('Council Own'!P51="C","E","")</f>
        <v/>
      </c>
      <c r="AA53" s="476"/>
      <c r="AB53" s="475" t="str">
        <f>IF('Council Own'!Q51="C","E","")</f>
        <v/>
      </c>
      <c r="AC53" s="476"/>
      <c r="AD53" s="475" t="str">
        <f>IF('Council Own'!R51="C","E","")</f>
        <v/>
      </c>
      <c r="AE53" s="476"/>
      <c r="AF53" s="475" t="str">
        <f>IF('Council Own'!S51="C","E","")</f>
        <v/>
      </c>
      <c r="AG53" s="476"/>
      <c r="AH53" s="475" t="str">
        <f>IF('Council Own'!T51="C","E","")</f>
        <v/>
      </c>
      <c r="AI53" s="476"/>
      <c r="AJ53" s="475" t="str">
        <f>IF('Council Own'!U51="C","E","")</f>
        <v/>
      </c>
      <c r="AK53" s="476"/>
      <c r="AL53" s="475" t="str">
        <f>IF('Council Own'!V51="C","E","")</f>
        <v/>
      </c>
      <c r="AM53" s="476"/>
      <c r="AN53" s="475" t="str">
        <f>IF('Council Own'!W51="C","E","")</f>
        <v/>
      </c>
      <c r="AO53" s="477"/>
    </row>
    <row r="54" spans="1:41" ht="12.75" customHeight="1">
      <c r="A54" s="474" t="str">
        <f>'Council Own'!B52</f>
        <v>&lt;&lt;List Badge 3 Here&gt;&gt;</v>
      </c>
      <c r="B54" s="475" t="str">
        <f>IF('Council Own'!D74="C","E","")</f>
        <v/>
      </c>
      <c r="C54" s="476"/>
      <c r="D54" s="475" t="str">
        <f>IF('Council Own'!E74="C","E","")</f>
        <v/>
      </c>
      <c r="E54" s="476"/>
      <c r="F54" s="475" t="str">
        <f>IF('Council Own'!F74="C","E","")</f>
        <v/>
      </c>
      <c r="G54" s="476"/>
      <c r="H54" s="475" t="str">
        <f>IF('Council Own'!G74="C","E","")</f>
        <v/>
      </c>
      <c r="I54" s="476"/>
      <c r="J54" s="475" t="str">
        <f>IF('Council Own'!H74="C","E","")</f>
        <v/>
      </c>
      <c r="K54" s="476"/>
      <c r="L54" s="475" t="str">
        <f>IF('Council Own'!I74="C","E","")</f>
        <v/>
      </c>
      <c r="M54" s="476"/>
      <c r="N54" s="475" t="str">
        <f>IF('Council Own'!J74="C","E","")</f>
        <v/>
      </c>
      <c r="O54" s="476"/>
      <c r="P54" s="475" t="str">
        <f>IF('Council Own'!K74="C","E","")</f>
        <v/>
      </c>
      <c r="Q54" s="476"/>
      <c r="R54" s="475" t="str">
        <f>IF('Council Own'!L74="C","E","")</f>
        <v/>
      </c>
      <c r="S54" s="476"/>
      <c r="T54" s="475" t="str">
        <f>IF('Council Own'!M74="C","E","")</f>
        <v/>
      </c>
      <c r="U54" s="476"/>
      <c r="V54" s="475" t="str">
        <f>IF('Council Own'!N74="C","E","")</f>
        <v/>
      </c>
      <c r="W54" s="477"/>
      <c r="X54" s="475" t="str">
        <f>IF('Council Own'!O74="C","E","")</f>
        <v/>
      </c>
      <c r="Y54" s="476"/>
      <c r="Z54" s="475" t="str">
        <f>IF('Council Own'!P74="C","E","")</f>
        <v/>
      </c>
      <c r="AA54" s="476"/>
      <c r="AB54" s="475" t="str">
        <f>IF('Council Own'!Q74="C","E","")</f>
        <v/>
      </c>
      <c r="AC54" s="476"/>
      <c r="AD54" s="475" t="str">
        <f>IF('Council Own'!R74="C","E","")</f>
        <v/>
      </c>
      <c r="AE54" s="476"/>
      <c r="AF54" s="475" t="str">
        <f>IF('Council Own'!S74="C","E","")</f>
        <v/>
      </c>
      <c r="AG54" s="476"/>
      <c r="AH54" s="475" t="str">
        <f>IF('Council Own'!T74="C","E","")</f>
        <v/>
      </c>
      <c r="AI54" s="476"/>
      <c r="AJ54" s="475" t="str">
        <f>IF('Council Own'!U74="C","E","")</f>
        <v/>
      </c>
      <c r="AK54" s="476"/>
      <c r="AL54" s="475" t="str">
        <f>IF('Council Own'!V74="C","E","")</f>
        <v/>
      </c>
      <c r="AM54" s="476"/>
      <c r="AN54" s="475" t="str">
        <f>IF('Council Own'!W74="C","E","")</f>
        <v/>
      </c>
      <c r="AO54" s="477"/>
    </row>
    <row r="55" spans="1:41" ht="12.75" customHeight="1">
      <c r="A55" s="474" t="str">
        <f>'Council Own'!B75</f>
        <v>&lt;&lt;List Badge 4 Here&gt;&gt;</v>
      </c>
      <c r="B55" s="475" t="str">
        <f>IF('Council Own'!D97="C","E","")</f>
        <v/>
      </c>
      <c r="C55" s="476"/>
      <c r="D55" s="475" t="str">
        <f>IF('Council Own'!E97="C","E","")</f>
        <v/>
      </c>
      <c r="E55" s="476"/>
      <c r="F55" s="475" t="str">
        <f>IF('Council Own'!F97="C","E","")</f>
        <v/>
      </c>
      <c r="G55" s="476"/>
      <c r="H55" s="475" t="str">
        <f>IF('Council Own'!G97="C","E","")</f>
        <v/>
      </c>
      <c r="I55" s="476"/>
      <c r="J55" s="475" t="str">
        <f>IF('Council Own'!H97="C","E","")</f>
        <v/>
      </c>
      <c r="K55" s="476"/>
      <c r="L55" s="475" t="str">
        <f>IF('Council Own'!I97="C","E","")</f>
        <v/>
      </c>
      <c r="M55" s="476"/>
      <c r="N55" s="475" t="str">
        <f>IF('Council Own'!J97="C","E","")</f>
        <v/>
      </c>
      <c r="O55" s="476"/>
      <c r="P55" s="475" t="str">
        <f>IF('Council Own'!K97="C","E","")</f>
        <v/>
      </c>
      <c r="Q55" s="476"/>
      <c r="R55" s="475" t="str">
        <f>IF('Council Own'!L97="C","E","")</f>
        <v/>
      </c>
      <c r="S55" s="476"/>
      <c r="T55" s="475" t="str">
        <f>IF('Council Own'!M97="C","E","")</f>
        <v/>
      </c>
      <c r="U55" s="476"/>
      <c r="V55" s="475" t="str">
        <f>IF('Council Own'!N97="C","E","")</f>
        <v/>
      </c>
      <c r="W55" s="477"/>
      <c r="X55" s="475" t="str">
        <f>IF('Council Own'!O97="C","E","")</f>
        <v/>
      </c>
      <c r="Y55" s="476"/>
      <c r="Z55" s="475" t="str">
        <f>IF('Council Own'!P97="C","E","")</f>
        <v/>
      </c>
      <c r="AA55" s="476"/>
      <c r="AB55" s="475" t="str">
        <f>IF('Council Own'!Q97="C","E","")</f>
        <v/>
      </c>
      <c r="AC55" s="476"/>
      <c r="AD55" s="475" t="str">
        <f>IF('Council Own'!R97="C","E","")</f>
        <v/>
      </c>
      <c r="AE55" s="476"/>
      <c r="AF55" s="475" t="str">
        <f>IF('Council Own'!S97="C","E","")</f>
        <v/>
      </c>
      <c r="AG55" s="476"/>
      <c r="AH55" s="475" t="str">
        <f>IF('Council Own'!T97="C","E","")</f>
        <v/>
      </c>
      <c r="AI55" s="476"/>
      <c r="AJ55" s="475" t="str">
        <f>IF('Council Own'!U97="C","E","")</f>
        <v/>
      </c>
      <c r="AK55" s="476"/>
      <c r="AL55" s="475" t="str">
        <f>IF('Council Own'!V97="C","E","")</f>
        <v/>
      </c>
      <c r="AM55" s="476"/>
      <c r="AN55" s="475" t="str">
        <f>IF('Council Own'!W97="C","E","")</f>
        <v/>
      </c>
      <c r="AO55" s="477"/>
    </row>
    <row r="56" spans="1:41" ht="12.75" customHeight="1">
      <c r="A56" s="474" t="str">
        <f>'Council Own'!B98</f>
        <v>&lt;&lt;List Badge 5 Here&gt;&gt;</v>
      </c>
      <c r="B56" s="475" t="str">
        <f>IF('Council Own'!D120="C","E","")</f>
        <v/>
      </c>
      <c r="C56" s="494"/>
      <c r="D56" s="475" t="str">
        <f>IF('Council Own'!E120="C","E","")</f>
        <v/>
      </c>
      <c r="E56" s="494"/>
      <c r="F56" s="475" t="str">
        <f>IF('Council Own'!F120="C","E","")</f>
        <v/>
      </c>
      <c r="G56" s="494"/>
      <c r="H56" s="475" t="str">
        <f>IF('Council Own'!G120="C","E","")</f>
        <v/>
      </c>
      <c r="I56" s="494"/>
      <c r="J56" s="475" t="str">
        <f>IF('Council Own'!H120="C","E","")</f>
        <v/>
      </c>
      <c r="K56" s="494"/>
      <c r="L56" s="475" t="str">
        <f>IF('Council Own'!I120="C","E","")</f>
        <v/>
      </c>
      <c r="M56" s="494"/>
      <c r="N56" s="475" t="str">
        <f>IF('Council Own'!J120="C","E","")</f>
        <v/>
      </c>
      <c r="O56" s="494"/>
      <c r="P56" s="475" t="str">
        <f>IF('Council Own'!K120="C","E","")</f>
        <v/>
      </c>
      <c r="Q56" s="494"/>
      <c r="R56" s="475" t="str">
        <f>IF('Council Own'!L120="C","E","")</f>
        <v/>
      </c>
      <c r="S56" s="494"/>
      <c r="T56" s="475" t="str">
        <f>IF('Council Own'!M120="C","E","")</f>
        <v/>
      </c>
      <c r="U56" s="494"/>
      <c r="V56" s="475" t="str">
        <f>IF('Council Own'!N120="C","E","")</f>
        <v/>
      </c>
      <c r="W56" s="495"/>
      <c r="X56" s="475" t="str">
        <f>IF('Council Own'!O120="C","E","")</f>
        <v/>
      </c>
      <c r="Y56" s="494"/>
      <c r="Z56" s="475" t="str">
        <f>IF('Council Own'!P120="C","E","")</f>
        <v/>
      </c>
      <c r="AA56" s="494"/>
      <c r="AB56" s="475" t="str">
        <f>IF('Council Own'!Q120="C","E","")</f>
        <v/>
      </c>
      <c r="AC56" s="494"/>
      <c r="AD56" s="475" t="str">
        <f>IF('Council Own'!R120="C","E","")</f>
        <v/>
      </c>
      <c r="AE56" s="494"/>
      <c r="AF56" s="475" t="str">
        <f>IF('Council Own'!S120="C","E","")</f>
        <v/>
      </c>
      <c r="AG56" s="494"/>
      <c r="AH56" s="475" t="str">
        <f>IF('Council Own'!T120="C","E","")</f>
        <v/>
      </c>
      <c r="AI56" s="494"/>
      <c r="AJ56" s="475" t="str">
        <f>IF('Council Own'!U120="C","E","")</f>
        <v/>
      </c>
      <c r="AK56" s="494"/>
      <c r="AL56" s="475" t="str">
        <f>IF('Council Own'!V120="C","E","")</f>
        <v/>
      </c>
      <c r="AM56" s="494"/>
      <c r="AN56" s="475" t="str">
        <f>IF('Council Own'!W120="C","E","")</f>
        <v/>
      </c>
      <c r="AO56" s="495"/>
    </row>
    <row r="57" spans="1:41" ht="12.75" customHeight="1">
      <c r="A57" s="474" t="str">
        <f>'Council Own'!B121</f>
        <v>&lt;&lt;List Badge 6 Here&gt;&gt;</v>
      </c>
      <c r="B57" s="475" t="str">
        <f>IF('Council Own'!D143="C","E","")</f>
        <v/>
      </c>
      <c r="C57" s="476"/>
      <c r="D57" s="475" t="str">
        <f>IF('Council Own'!E143="C","E","")</f>
        <v/>
      </c>
      <c r="E57" s="476"/>
      <c r="F57" s="475" t="str">
        <f>IF('Council Own'!F143="C","E","")</f>
        <v/>
      </c>
      <c r="G57" s="476"/>
      <c r="H57" s="475" t="str">
        <f>IF('Council Own'!G143="C","E","")</f>
        <v/>
      </c>
      <c r="I57" s="476"/>
      <c r="J57" s="475" t="str">
        <f>IF('Council Own'!H143="C","E","")</f>
        <v/>
      </c>
      <c r="K57" s="476"/>
      <c r="L57" s="475" t="str">
        <f>IF('Council Own'!I143="C","E","")</f>
        <v/>
      </c>
      <c r="M57" s="476"/>
      <c r="N57" s="475" t="str">
        <f>IF('Council Own'!J143="C","E","")</f>
        <v/>
      </c>
      <c r="O57" s="476"/>
      <c r="P57" s="475" t="str">
        <f>IF('Council Own'!K143="C","E","")</f>
        <v/>
      </c>
      <c r="Q57" s="476"/>
      <c r="R57" s="475" t="str">
        <f>IF('Council Own'!L143="C","E","")</f>
        <v/>
      </c>
      <c r="S57" s="476"/>
      <c r="T57" s="475" t="str">
        <f>IF('Council Own'!M143="C","E","")</f>
        <v/>
      </c>
      <c r="U57" s="476"/>
      <c r="V57" s="475" t="str">
        <f>IF('Council Own'!N143="C","E","")</f>
        <v/>
      </c>
      <c r="W57" s="477"/>
      <c r="X57" s="475" t="str">
        <f>IF('Council Own'!O143="C","E","")</f>
        <v/>
      </c>
      <c r="Y57" s="476"/>
      <c r="Z57" s="475" t="str">
        <f>IF('Council Own'!P143="C","E","")</f>
        <v/>
      </c>
      <c r="AA57" s="476"/>
      <c r="AB57" s="475" t="str">
        <f>IF('Council Own'!Q143="C","E","")</f>
        <v/>
      </c>
      <c r="AC57" s="476"/>
      <c r="AD57" s="475" t="str">
        <f>IF('Council Own'!R143="C","E","")</f>
        <v/>
      </c>
      <c r="AE57" s="476"/>
      <c r="AF57" s="475" t="str">
        <f>IF('Council Own'!S143="C","E","")</f>
        <v/>
      </c>
      <c r="AG57" s="476"/>
      <c r="AH57" s="475" t="str">
        <f>IF('Council Own'!T143="C","E","")</f>
        <v/>
      </c>
      <c r="AI57" s="476"/>
      <c r="AJ57" s="475" t="str">
        <f>IF('Council Own'!U143="C","E","")</f>
        <v/>
      </c>
      <c r="AK57" s="476"/>
      <c r="AL57" s="475" t="str">
        <f>IF('Council Own'!V143="C","E","")</f>
        <v/>
      </c>
      <c r="AM57" s="476"/>
      <c r="AN57" s="475" t="str">
        <f>IF('Council Own'!W143="C","E","")</f>
        <v/>
      </c>
      <c r="AO57" s="477"/>
    </row>
    <row r="58" spans="1:41" ht="12.75" customHeight="1">
      <c r="A58" s="474" t="str">
        <f>'Council Own'!B144</f>
        <v>&lt;&lt;List Badge 7 Here&gt;&gt;</v>
      </c>
      <c r="B58" s="475" t="str">
        <f>IF('Council Own'!D166="C","E","")</f>
        <v/>
      </c>
      <c r="C58" s="476"/>
      <c r="D58" s="475" t="str">
        <f>IF('Council Own'!E166="C","E","")</f>
        <v/>
      </c>
      <c r="E58" s="476"/>
      <c r="F58" s="475" t="str">
        <f>IF('Council Own'!F166="C","E","")</f>
        <v/>
      </c>
      <c r="G58" s="476"/>
      <c r="H58" s="475" t="str">
        <f>IF('Council Own'!G166="C","E","")</f>
        <v/>
      </c>
      <c r="I58" s="476"/>
      <c r="J58" s="475" t="str">
        <f>IF('Council Own'!H166="C","E","")</f>
        <v/>
      </c>
      <c r="K58" s="476"/>
      <c r="L58" s="475" t="str">
        <f>IF('Council Own'!I166="C","E","")</f>
        <v/>
      </c>
      <c r="M58" s="476"/>
      <c r="N58" s="475" t="str">
        <f>IF('Council Own'!J166="C","E","")</f>
        <v/>
      </c>
      <c r="O58" s="476"/>
      <c r="P58" s="475" t="str">
        <f>IF('Council Own'!K166="C","E","")</f>
        <v/>
      </c>
      <c r="Q58" s="476"/>
      <c r="R58" s="475" t="str">
        <f>IF('Council Own'!L166="C","E","")</f>
        <v/>
      </c>
      <c r="S58" s="476"/>
      <c r="T58" s="475" t="str">
        <f>IF('Council Own'!M166="C","E","")</f>
        <v/>
      </c>
      <c r="U58" s="476"/>
      <c r="V58" s="475" t="str">
        <f>IF('Council Own'!N166="C","E","")</f>
        <v/>
      </c>
      <c r="W58" s="477"/>
      <c r="X58" s="475" t="str">
        <f>IF('Council Own'!O166="C","E","")</f>
        <v/>
      </c>
      <c r="Y58" s="476"/>
      <c r="Z58" s="475" t="str">
        <f>IF('Council Own'!P166="C","E","")</f>
        <v/>
      </c>
      <c r="AA58" s="476"/>
      <c r="AB58" s="475" t="str">
        <f>IF('Council Own'!Q166="C","E","")</f>
        <v/>
      </c>
      <c r="AC58" s="476"/>
      <c r="AD58" s="475" t="str">
        <f>IF('Council Own'!R166="C","E","")</f>
        <v/>
      </c>
      <c r="AE58" s="476"/>
      <c r="AF58" s="475" t="str">
        <f>IF('Council Own'!S166="C","E","")</f>
        <v/>
      </c>
      <c r="AG58" s="476"/>
      <c r="AH58" s="475" t="str">
        <f>IF('Council Own'!T166="C","E","")</f>
        <v/>
      </c>
      <c r="AI58" s="476"/>
      <c r="AJ58" s="475" t="str">
        <f>IF('Council Own'!U166="C","E","")</f>
        <v/>
      </c>
      <c r="AK58" s="476"/>
      <c r="AL58" s="475" t="str">
        <f>IF('Council Own'!V166="C","E","")</f>
        <v/>
      </c>
      <c r="AM58" s="476"/>
      <c r="AN58" s="475" t="str">
        <f>IF('Council Own'!W166="C","E","")</f>
        <v/>
      </c>
      <c r="AO58" s="477"/>
    </row>
    <row r="59" spans="1:41" ht="12.75" customHeight="1">
      <c r="A59" s="474" t="str">
        <f>'Council Own'!B167</f>
        <v>&lt;&lt;List Badge 8 Here&gt;&gt;</v>
      </c>
      <c r="B59" s="475" t="str">
        <f>IF('Council Own'!D189="C","E","")</f>
        <v/>
      </c>
      <c r="C59" s="476"/>
      <c r="D59" s="475" t="str">
        <f>IF('Council Own'!E189="C","E","")</f>
        <v/>
      </c>
      <c r="E59" s="476"/>
      <c r="F59" s="475" t="str">
        <f>IF('Council Own'!F189="C","E","")</f>
        <v/>
      </c>
      <c r="G59" s="476"/>
      <c r="H59" s="475" t="str">
        <f>IF('Council Own'!G189="C","E","")</f>
        <v/>
      </c>
      <c r="I59" s="476"/>
      <c r="J59" s="475" t="str">
        <f>IF('Council Own'!H189="C","E","")</f>
        <v/>
      </c>
      <c r="K59" s="476"/>
      <c r="L59" s="475" t="str">
        <f>IF('Council Own'!I189="C","E","")</f>
        <v/>
      </c>
      <c r="M59" s="476"/>
      <c r="N59" s="475" t="str">
        <f>IF('Council Own'!J189="C","E","")</f>
        <v/>
      </c>
      <c r="O59" s="476"/>
      <c r="P59" s="475" t="str">
        <f>IF('Council Own'!K189="C","E","")</f>
        <v/>
      </c>
      <c r="Q59" s="476"/>
      <c r="R59" s="475" t="str">
        <f>IF('Council Own'!L189="C","E","")</f>
        <v/>
      </c>
      <c r="S59" s="476"/>
      <c r="T59" s="475" t="str">
        <f>IF('Council Own'!M189="C","E","")</f>
        <v/>
      </c>
      <c r="U59" s="476"/>
      <c r="V59" s="475" t="str">
        <f>IF('Council Own'!N189="C","E","")</f>
        <v/>
      </c>
      <c r="W59" s="477"/>
      <c r="X59" s="475" t="str">
        <f>IF('Council Own'!O189="C","E","")</f>
        <v/>
      </c>
      <c r="Y59" s="476"/>
      <c r="Z59" s="475" t="str">
        <f>IF('Council Own'!P189="C","E","")</f>
        <v/>
      </c>
      <c r="AA59" s="476"/>
      <c r="AB59" s="475" t="str">
        <f>IF('Council Own'!Q189="C","E","")</f>
        <v/>
      </c>
      <c r="AC59" s="476"/>
      <c r="AD59" s="475" t="str">
        <f>IF('Council Own'!R189="C","E","")</f>
        <v/>
      </c>
      <c r="AE59" s="476"/>
      <c r="AF59" s="475" t="str">
        <f>IF('Council Own'!S189="C","E","")</f>
        <v/>
      </c>
      <c r="AG59" s="476"/>
      <c r="AH59" s="475" t="str">
        <f>IF('Council Own'!T189="C","E","")</f>
        <v/>
      </c>
      <c r="AI59" s="476"/>
      <c r="AJ59" s="475" t="str">
        <f>IF('Council Own'!U189="C","E","")</f>
        <v/>
      </c>
      <c r="AK59" s="476"/>
      <c r="AL59" s="475" t="str">
        <f>IF('Council Own'!V189="C","E","")</f>
        <v/>
      </c>
      <c r="AM59" s="476"/>
      <c r="AN59" s="475" t="str">
        <f>IF('Council Own'!W189="C","E","")</f>
        <v/>
      </c>
      <c r="AO59" s="477"/>
    </row>
    <row r="60" spans="1:41" ht="12.75" customHeight="1">
      <c r="A60" s="474" t="str">
        <f>'Council Own'!B190</f>
        <v>&lt;&lt;List Badge 9 Here&gt;&gt;</v>
      </c>
      <c r="B60" s="475" t="str">
        <f>IF('Council Own'!D212="C","E","")</f>
        <v/>
      </c>
      <c r="C60" s="476"/>
      <c r="D60" s="475" t="str">
        <f>IF('Council Own'!E212="C","E","")</f>
        <v/>
      </c>
      <c r="E60" s="476"/>
      <c r="F60" s="475" t="str">
        <f>IF('Council Own'!F212="C","E","")</f>
        <v/>
      </c>
      <c r="G60" s="476"/>
      <c r="H60" s="475" t="str">
        <f>IF('Council Own'!G212="C","E","")</f>
        <v/>
      </c>
      <c r="I60" s="476"/>
      <c r="J60" s="475" t="str">
        <f>IF('Council Own'!H212="C","E","")</f>
        <v/>
      </c>
      <c r="K60" s="476"/>
      <c r="L60" s="475" t="str">
        <f>IF('Council Own'!I212="C","E","")</f>
        <v/>
      </c>
      <c r="M60" s="476"/>
      <c r="N60" s="475" t="str">
        <f>IF('Council Own'!J212="C","E","")</f>
        <v/>
      </c>
      <c r="O60" s="476"/>
      <c r="P60" s="475" t="str">
        <f>IF('Council Own'!K212="C","E","")</f>
        <v/>
      </c>
      <c r="Q60" s="476"/>
      <c r="R60" s="475" t="str">
        <f>IF('Council Own'!L212="C","E","")</f>
        <v/>
      </c>
      <c r="S60" s="476"/>
      <c r="T60" s="475" t="str">
        <f>IF('Council Own'!M212="C","E","")</f>
        <v/>
      </c>
      <c r="U60" s="476"/>
      <c r="V60" s="475" t="str">
        <f>IF('Council Own'!N212="C","E","")</f>
        <v/>
      </c>
      <c r="W60" s="477"/>
      <c r="X60" s="475" t="str">
        <f>IF('Council Own'!O212="C","E","")</f>
        <v/>
      </c>
      <c r="Y60" s="476"/>
      <c r="Z60" s="475" t="str">
        <f>IF('Council Own'!P212="C","E","")</f>
        <v/>
      </c>
      <c r="AA60" s="476"/>
      <c r="AB60" s="475" t="str">
        <f>IF('Council Own'!Q212="C","E","")</f>
        <v/>
      </c>
      <c r="AC60" s="476"/>
      <c r="AD60" s="475" t="str">
        <f>IF('Council Own'!R212="C","E","")</f>
        <v/>
      </c>
      <c r="AE60" s="476"/>
      <c r="AF60" s="475" t="str">
        <f>IF('Council Own'!S212="C","E","")</f>
        <v/>
      </c>
      <c r="AG60" s="476"/>
      <c r="AH60" s="475" t="str">
        <f>IF('Council Own'!T212="C","E","")</f>
        <v/>
      </c>
      <c r="AI60" s="476"/>
      <c r="AJ60" s="475" t="str">
        <f>IF('Council Own'!U212="C","E","")</f>
        <v/>
      </c>
      <c r="AK60" s="476"/>
      <c r="AL60" s="475" t="str">
        <f>IF('Council Own'!V212="C","E","")</f>
        <v/>
      </c>
      <c r="AM60" s="476"/>
      <c r="AN60" s="475" t="str">
        <f>IF('Council Own'!W212="C","E","")</f>
        <v/>
      </c>
      <c r="AO60" s="477"/>
    </row>
    <row r="61" spans="1:41" ht="12.75" customHeight="1">
      <c r="A61" s="474" t="str">
        <f>'Council Own'!B213</f>
        <v>&lt;&lt;List Badge 10 Here&gt;&gt;</v>
      </c>
      <c r="B61" s="475" t="str">
        <f>IF('Council Own'!D235="C","E","")</f>
        <v/>
      </c>
      <c r="C61" s="494"/>
      <c r="D61" s="475" t="str">
        <f>IF('Council Own'!E235="C","E","")</f>
        <v/>
      </c>
      <c r="E61" s="494"/>
      <c r="F61" s="475" t="str">
        <f>IF('Council Own'!F235="C","E","")</f>
        <v/>
      </c>
      <c r="G61" s="494"/>
      <c r="H61" s="475" t="str">
        <f>IF('Council Own'!G235="C","E","")</f>
        <v/>
      </c>
      <c r="I61" s="494"/>
      <c r="J61" s="475" t="str">
        <f>IF('Council Own'!H235="C","E","")</f>
        <v/>
      </c>
      <c r="K61" s="494"/>
      <c r="L61" s="475" t="str">
        <f>IF('Council Own'!I235="C","E","")</f>
        <v/>
      </c>
      <c r="M61" s="494"/>
      <c r="N61" s="475" t="str">
        <f>IF('Council Own'!J235="C","E","")</f>
        <v/>
      </c>
      <c r="O61" s="494"/>
      <c r="P61" s="475" t="str">
        <f>IF('Council Own'!K235="C","E","")</f>
        <v/>
      </c>
      <c r="Q61" s="494"/>
      <c r="R61" s="475" t="str">
        <f>IF('Council Own'!L235="C","E","")</f>
        <v/>
      </c>
      <c r="S61" s="494"/>
      <c r="T61" s="475" t="str">
        <f>IF('Council Own'!M235="C","E","")</f>
        <v/>
      </c>
      <c r="U61" s="494"/>
      <c r="V61" s="475" t="str">
        <f>IF('Council Own'!N235="C","E","")</f>
        <v/>
      </c>
      <c r="W61" s="495"/>
      <c r="X61" s="475" t="str">
        <f>IF('Council Own'!O235="C","E","")</f>
        <v/>
      </c>
      <c r="Y61" s="494"/>
      <c r="Z61" s="475" t="str">
        <f>IF('Council Own'!P235="C","E","")</f>
        <v/>
      </c>
      <c r="AA61" s="494"/>
      <c r="AB61" s="475" t="str">
        <f>IF('Council Own'!Q235="C","E","")</f>
        <v/>
      </c>
      <c r="AC61" s="494"/>
      <c r="AD61" s="475" t="str">
        <f>IF('Council Own'!R235="C","E","")</f>
        <v/>
      </c>
      <c r="AE61" s="494"/>
      <c r="AF61" s="475" t="str">
        <f>IF('Council Own'!S235="C","E","")</f>
        <v/>
      </c>
      <c r="AG61" s="494"/>
      <c r="AH61" s="475" t="str">
        <f>IF('Council Own'!T235="C","E","")</f>
        <v/>
      </c>
      <c r="AI61" s="494"/>
      <c r="AJ61" s="475" t="str">
        <f>IF('Council Own'!U235="C","E","")</f>
        <v/>
      </c>
      <c r="AK61" s="494"/>
      <c r="AL61" s="475" t="str">
        <f>IF('Council Own'!V235="C","E","")</f>
        <v/>
      </c>
      <c r="AM61" s="494"/>
      <c r="AN61" s="475" t="str">
        <f>IF('Council Own'!W235="C","E","")</f>
        <v/>
      </c>
      <c r="AO61" s="495"/>
    </row>
    <row r="62" spans="1:41" ht="12.75" customHeight="1">
      <c r="A62" s="466" t="s">
        <v>91</v>
      </c>
      <c r="B62" s="497"/>
      <c r="C62" s="468"/>
      <c r="D62" s="497"/>
      <c r="E62" s="468"/>
      <c r="F62" s="497"/>
      <c r="G62" s="468"/>
      <c r="H62" s="497"/>
      <c r="I62" s="468"/>
      <c r="J62" s="497"/>
      <c r="K62" s="468"/>
      <c r="L62" s="497"/>
      <c r="M62" s="468"/>
      <c r="N62" s="497"/>
      <c r="O62" s="468"/>
      <c r="P62" s="497"/>
      <c r="Q62" s="468"/>
      <c r="R62" s="497"/>
      <c r="S62" s="468"/>
      <c r="T62" s="497"/>
      <c r="U62" s="468"/>
      <c r="V62" s="497"/>
      <c r="W62" s="468"/>
      <c r="X62" s="497"/>
      <c r="Y62" s="468"/>
      <c r="Z62" s="497"/>
      <c r="AA62" s="468"/>
      <c r="AB62" s="497"/>
      <c r="AC62" s="468"/>
      <c r="AD62" s="497"/>
      <c r="AE62" s="468"/>
      <c r="AF62" s="497"/>
      <c r="AG62" s="468"/>
      <c r="AH62" s="497"/>
      <c r="AI62" s="468"/>
      <c r="AJ62" s="497"/>
      <c r="AK62" s="468"/>
      <c r="AL62" s="497"/>
      <c r="AM62" s="468"/>
      <c r="AN62" s="497"/>
      <c r="AO62" s="469"/>
    </row>
    <row r="63" spans="1:41" ht="12.75" customHeight="1">
      <c r="A63" s="496" t="str">
        <f>'Age-Level'!$B$5</f>
        <v>Cookie Entrepreneur Family (Year 1)</v>
      </c>
      <c r="B63" s="475" t="str">
        <f>IF('Age-Level'!D11="C","E","")</f>
        <v/>
      </c>
      <c r="C63" s="476"/>
      <c r="D63" s="475" t="str">
        <f>IF('Age-Level'!E11="C","E","")</f>
        <v/>
      </c>
      <c r="E63" s="476"/>
      <c r="F63" s="475" t="str">
        <f>IF('Age-Level'!F11="C","E","")</f>
        <v/>
      </c>
      <c r="G63" s="476"/>
      <c r="H63" s="475" t="str">
        <f>IF('Age-Level'!G11="C","E","")</f>
        <v/>
      </c>
      <c r="I63" s="476"/>
      <c r="J63" s="475" t="str">
        <f>IF('Age-Level'!H11="C","E","")</f>
        <v/>
      </c>
      <c r="K63" s="476"/>
      <c r="L63" s="475" t="str">
        <f>IF('Age-Level'!I11="C","E","")</f>
        <v/>
      </c>
      <c r="M63" s="476"/>
      <c r="N63" s="475" t="str">
        <f>IF('Age-Level'!J11="C","E","")</f>
        <v/>
      </c>
      <c r="O63" s="476"/>
      <c r="P63" s="475" t="str">
        <f>IF('Age-Level'!K11="C","E","")</f>
        <v/>
      </c>
      <c r="Q63" s="476"/>
      <c r="R63" s="475" t="str">
        <f>IF('Age-Level'!L11="C","E","")</f>
        <v/>
      </c>
      <c r="S63" s="476"/>
      <c r="T63" s="475" t="str">
        <f>IF('Age-Level'!M11="C","E","")</f>
        <v/>
      </c>
      <c r="U63" s="476"/>
      <c r="V63" s="475" t="str">
        <f>IF('Age-Level'!N11="C","E","")</f>
        <v/>
      </c>
      <c r="W63" s="477"/>
      <c r="X63" s="475" t="str">
        <f>IF('Age-Level'!O11="C","E","")</f>
        <v/>
      </c>
      <c r="Y63" s="476"/>
      <c r="Z63" s="475" t="str">
        <f>IF('Age-Level'!P11="C","E","")</f>
        <v/>
      </c>
      <c r="AA63" s="476"/>
      <c r="AB63" s="475" t="str">
        <f>IF('Age-Level'!Q11="C","E","")</f>
        <v/>
      </c>
      <c r="AC63" s="476"/>
      <c r="AD63" s="475" t="str">
        <f>IF('Age-Level'!R11="C","E","")</f>
        <v/>
      </c>
      <c r="AE63" s="476"/>
      <c r="AF63" s="475" t="str">
        <f>IF('Age-Level'!S11="C","E","")</f>
        <v/>
      </c>
      <c r="AG63" s="476"/>
      <c r="AH63" s="475" t="str">
        <f>IF('Age-Level'!T11="C","E","")</f>
        <v/>
      </c>
      <c r="AI63" s="476"/>
      <c r="AJ63" s="475" t="str">
        <f>IF('Age-Level'!U11="C","E","")</f>
        <v/>
      </c>
      <c r="AK63" s="476"/>
      <c r="AL63" s="475" t="str">
        <f>IF('Age-Level'!V11="C","E","")</f>
        <v/>
      </c>
      <c r="AM63" s="476"/>
      <c r="AN63" s="475" t="str">
        <f>IF('Age-Level'!W11="C","E","")</f>
        <v/>
      </c>
      <c r="AO63" s="477"/>
    </row>
    <row r="64" spans="1:41" ht="12.75" customHeight="1">
      <c r="A64" s="496" t="str">
        <f>'Age-Level'!$B$12</f>
        <v>Cookie Entrepreneur Family (Year 2)</v>
      </c>
      <c r="B64" s="475" t="str">
        <f>IF('Age-Level'!D18="C","E","")</f>
        <v/>
      </c>
      <c r="C64" s="476"/>
      <c r="D64" s="475" t="str">
        <f>IF('Age-Level'!E18="C","E","")</f>
        <v/>
      </c>
      <c r="E64" s="476"/>
      <c r="F64" s="475" t="str">
        <f>IF('Age-Level'!F18="C","E","")</f>
        <v/>
      </c>
      <c r="G64" s="476"/>
      <c r="H64" s="475" t="str">
        <f>IF('Age-Level'!G18="C","E","")</f>
        <v/>
      </c>
      <c r="I64" s="476"/>
      <c r="J64" s="475" t="str">
        <f>IF('Age-Level'!H18="C","E","")</f>
        <v/>
      </c>
      <c r="K64" s="476"/>
      <c r="L64" s="475" t="str">
        <f>IF('Age-Level'!I18="C","E","")</f>
        <v/>
      </c>
      <c r="M64" s="476"/>
      <c r="N64" s="475" t="str">
        <f>IF('Age-Level'!J18="C","E","")</f>
        <v/>
      </c>
      <c r="O64" s="476"/>
      <c r="P64" s="475" t="str">
        <f>IF('Age-Level'!K18="C","E","")</f>
        <v/>
      </c>
      <c r="Q64" s="476"/>
      <c r="R64" s="475" t="str">
        <f>IF('Age-Level'!L18="C","E","")</f>
        <v/>
      </c>
      <c r="S64" s="476"/>
      <c r="T64" s="475" t="str">
        <f>IF('Age-Level'!M18="C","E","")</f>
        <v/>
      </c>
      <c r="U64" s="476"/>
      <c r="V64" s="475" t="str">
        <f>IF('Age-Level'!N18="C","E","")</f>
        <v/>
      </c>
      <c r="W64" s="477"/>
      <c r="X64" s="475" t="str">
        <f>IF('Age-Level'!O18="C","E","")</f>
        <v/>
      </c>
      <c r="Y64" s="476"/>
      <c r="Z64" s="475" t="str">
        <f>IF('Age-Level'!P18="C","E","")</f>
        <v/>
      </c>
      <c r="AA64" s="476"/>
      <c r="AB64" s="475" t="str">
        <f>IF('Age-Level'!Q18="C","E","")</f>
        <v/>
      </c>
      <c r="AC64" s="476"/>
      <c r="AD64" s="475" t="str">
        <f>IF('Age-Level'!R18="C","E","")</f>
        <v/>
      </c>
      <c r="AE64" s="476"/>
      <c r="AF64" s="475" t="str">
        <f>IF('Age-Level'!S18="C","E","")</f>
        <v/>
      </c>
      <c r="AG64" s="476"/>
      <c r="AH64" s="475" t="str">
        <f>IF('Age-Level'!T18="C","E","")</f>
        <v/>
      </c>
      <c r="AI64" s="476"/>
      <c r="AJ64" s="475" t="str">
        <f>IF('Age-Level'!U18="C","E","")</f>
        <v/>
      </c>
      <c r="AK64" s="476"/>
      <c r="AL64" s="475" t="str">
        <f>IF('Age-Level'!V18="C","E","")</f>
        <v/>
      </c>
      <c r="AM64" s="476"/>
      <c r="AN64" s="475" t="str">
        <f>IF('Age-Level'!W18="C","E","")</f>
        <v/>
      </c>
      <c r="AO64" s="477"/>
    </row>
    <row r="65" spans="1:41" ht="12.75" customHeight="1">
      <c r="A65" s="496" t="str">
        <f>'Age-Level'!$B$19</f>
        <v>My Promise, My Faith (Year 1)</v>
      </c>
      <c r="B65" s="475" t="str">
        <f>IF('Age-Level'!D25="C","E","")</f>
        <v/>
      </c>
      <c r="C65" s="494"/>
      <c r="D65" s="475" t="str">
        <f>IF('Age-Level'!E25="C","E","")</f>
        <v/>
      </c>
      <c r="E65" s="494"/>
      <c r="F65" s="475" t="str">
        <f>IF('Age-Level'!F25="C","E","")</f>
        <v/>
      </c>
      <c r="G65" s="494"/>
      <c r="H65" s="475" t="str">
        <f>IF('Age-Level'!G25="C","E","")</f>
        <v/>
      </c>
      <c r="I65" s="494"/>
      <c r="J65" s="475" t="str">
        <f>IF('Age-Level'!H25="C","E","")</f>
        <v/>
      </c>
      <c r="K65" s="494"/>
      <c r="L65" s="475" t="str">
        <f>IF('Age-Level'!I25="C","E","")</f>
        <v/>
      </c>
      <c r="M65" s="494"/>
      <c r="N65" s="475" t="str">
        <f>IF('Age-Level'!J25="C","E","")</f>
        <v/>
      </c>
      <c r="O65" s="494"/>
      <c r="P65" s="475" t="str">
        <f>IF('Age-Level'!K25="C","E","")</f>
        <v/>
      </c>
      <c r="Q65" s="494"/>
      <c r="R65" s="475" t="str">
        <f>IF('Age-Level'!L25="C","E","")</f>
        <v/>
      </c>
      <c r="S65" s="494"/>
      <c r="T65" s="475" t="str">
        <f>IF('Age-Level'!M25="C","E","")</f>
        <v/>
      </c>
      <c r="U65" s="494"/>
      <c r="V65" s="475" t="str">
        <f>IF('Age-Level'!N25="C","E","")</f>
        <v/>
      </c>
      <c r="W65" s="495"/>
      <c r="X65" s="475" t="str">
        <f>IF('Age-Level'!O25="C","E","")</f>
        <v/>
      </c>
      <c r="Y65" s="494"/>
      <c r="Z65" s="475" t="str">
        <f>IF('Age-Level'!P25="C","E","")</f>
        <v/>
      </c>
      <c r="AA65" s="494"/>
      <c r="AB65" s="475" t="str">
        <f>IF('Age-Level'!Q25="C","E","")</f>
        <v/>
      </c>
      <c r="AC65" s="494"/>
      <c r="AD65" s="475" t="str">
        <f>IF('Age-Level'!R25="C","E","")</f>
        <v/>
      </c>
      <c r="AE65" s="494"/>
      <c r="AF65" s="475" t="str">
        <f>IF('Age-Level'!S25="C","E","")</f>
        <v/>
      </c>
      <c r="AG65" s="494"/>
      <c r="AH65" s="475" t="str">
        <f>IF('Age-Level'!T25="C","E","")</f>
        <v/>
      </c>
      <c r="AI65" s="494"/>
      <c r="AJ65" s="475" t="str">
        <f>IF('Age-Level'!U25="C","E","")</f>
        <v/>
      </c>
      <c r="AK65" s="494"/>
      <c r="AL65" s="475" t="str">
        <f>IF('Age-Level'!V25="C","E","")</f>
        <v/>
      </c>
      <c r="AM65" s="494"/>
      <c r="AN65" s="475" t="str">
        <f>IF('Age-Level'!W25="C","E","")</f>
        <v/>
      </c>
      <c r="AO65" s="495"/>
    </row>
    <row r="66" spans="1:41" ht="12.75" customHeight="1">
      <c r="A66" s="496" t="str">
        <f>'Age-Level'!$B$26</f>
        <v>My Promise, My Faith (Year 2)</v>
      </c>
      <c r="B66" s="475" t="str">
        <f>IF('Age-Level'!D32="C","E","")</f>
        <v/>
      </c>
      <c r="C66" s="494"/>
      <c r="D66" s="475" t="str">
        <f>IF('Age-Level'!E32="C","E","")</f>
        <v/>
      </c>
      <c r="E66" s="494"/>
      <c r="F66" s="475" t="str">
        <f>IF('Age-Level'!F32="C","E","")</f>
        <v/>
      </c>
      <c r="G66" s="494"/>
      <c r="H66" s="475" t="str">
        <f>IF('Age-Level'!G32="C","E","")</f>
        <v/>
      </c>
      <c r="I66" s="494"/>
      <c r="J66" s="475" t="str">
        <f>IF('Age-Level'!H32="C","E","")</f>
        <v/>
      </c>
      <c r="K66" s="494"/>
      <c r="L66" s="475" t="str">
        <f>IF('Age-Level'!I32="C","E","")</f>
        <v/>
      </c>
      <c r="M66" s="494"/>
      <c r="N66" s="475" t="str">
        <f>IF('Age-Level'!J32="C","E","")</f>
        <v/>
      </c>
      <c r="O66" s="494"/>
      <c r="P66" s="475" t="str">
        <f>IF('Age-Level'!K32="C","E","")</f>
        <v/>
      </c>
      <c r="Q66" s="494"/>
      <c r="R66" s="475" t="str">
        <f>IF('Age-Level'!L32="C","E","")</f>
        <v/>
      </c>
      <c r="S66" s="494"/>
      <c r="T66" s="475" t="str">
        <f>IF('Age-Level'!M32="C","E","")</f>
        <v/>
      </c>
      <c r="U66" s="494"/>
      <c r="V66" s="475" t="str">
        <f>IF('Age-Level'!N32="C","E","")</f>
        <v/>
      </c>
      <c r="W66" s="495"/>
      <c r="X66" s="475" t="str">
        <f>IF('Age-Level'!O32="C","E","")</f>
        <v/>
      </c>
      <c r="Y66" s="494"/>
      <c r="Z66" s="475" t="str">
        <f>IF('Age-Level'!P32="C","E","")</f>
        <v/>
      </c>
      <c r="AA66" s="494"/>
      <c r="AB66" s="475" t="str">
        <f>IF('Age-Level'!Q32="C","E","")</f>
        <v/>
      </c>
      <c r="AC66" s="494"/>
      <c r="AD66" s="475" t="str">
        <f>IF('Age-Level'!R32="C","E","")</f>
        <v/>
      </c>
      <c r="AE66" s="494"/>
      <c r="AF66" s="475" t="str">
        <f>IF('Age-Level'!S32="C","E","")</f>
        <v/>
      </c>
      <c r="AG66" s="494"/>
      <c r="AH66" s="475" t="str">
        <f>IF('Age-Level'!T32="C","E","")</f>
        <v/>
      </c>
      <c r="AI66" s="494"/>
      <c r="AJ66" s="475" t="str">
        <f>IF('Age-Level'!U32="C","E","")</f>
        <v/>
      </c>
      <c r="AK66" s="494"/>
      <c r="AL66" s="475" t="str">
        <f>IF('Age-Level'!V32="C","E","")</f>
        <v/>
      </c>
      <c r="AM66" s="494"/>
      <c r="AN66" s="475" t="str">
        <f>IF('Age-Level'!W32="C","E","")</f>
        <v/>
      </c>
      <c r="AO66" s="495"/>
    </row>
    <row r="67" spans="1:41" ht="12.75" customHeight="1">
      <c r="A67" s="496" t="str">
        <f>'Age-Level'!$B$33</f>
        <v>Community Service bar</v>
      </c>
      <c r="B67" s="475" t="str">
        <f>IF('Age-Level'!D35="C","E","")</f>
        <v/>
      </c>
      <c r="C67" s="476"/>
      <c r="D67" s="475" t="str">
        <f>IF('Age-Level'!E35="C","E","")</f>
        <v/>
      </c>
      <c r="E67" s="476"/>
      <c r="F67" s="475" t="str">
        <f>IF('Age-Level'!F35="C","E","")</f>
        <v/>
      </c>
      <c r="G67" s="476"/>
      <c r="H67" s="475" t="str">
        <f>IF('Age-Level'!G35="C","E","")</f>
        <v/>
      </c>
      <c r="I67" s="476"/>
      <c r="J67" s="475" t="str">
        <f>IF('Age-Level'!H35="C","E","")</f>
        <v/>
      </c>
      <c r="K67" s="476"/>
      <c r="L67" s="475" t="str">
        <f>IF('Age-Level'!I35="C","E","")</f>
        <v/>
      </c>
      <c r="M67" s="476"/>
      <c r="N67" s="475" t="str">
        <f>IF('Age-Level'!J35="C","E","")</f>
        <v/>
      </c>
      <c r="O67" s="476"/>
      <c r="P67" s="475" t="str">
        <f>IF('Age-Level'!K35="C","E","")</f>
        <v/>
      </c>
      <c r="Q67" s="476"/>
      <c r="R67" s="475" t="str">
        <f>IF('Age-Level'!L35="C","E","")</f>
        <v/>
      </c>
      <c r="S67" s="476"/>
      <c r="T67" s="475" t="str">
        <f>IF('Age-Level'!M35="C","E","")</f>
        <v/>
      </c>
      <c r="U67" s="476"/>
      <c r="V67" s="475" t="str">
        <f>IF('Age-Level'!N35="C","E","")</f>
        <v/>
      </c>
      <c r="W67" s="477"/>
      <c r="X67" s="475" t="str">
        <f>IF('Age-Level'!O35="C","E","")</f>
        <v/>
      </c>
      <c r="Y67" s="476"/>
      <c r="Z67" s="475" t="str">
        <f>IF('Age-Level'!P35="C","E","")</f>
        <v/>
      </c>
      <c r="AA67" s="476"/>
      <c r="AB67" s="475" t="str">
        <f>IF('Age-Level'!Q35="C","E","")</f>
        <v/>
      </c>
      <c r="AC67" s="476"/>
      <c r="AD67" s="475" t="str">
        <f>IF('Age-Level'!R35="C","E","")</f>
        <v/>
      </c>
      <c r="AE67" s="476"/>
      <c r="AF67" s="475" t="str">
        <f>IF('Age-Level'!S35="C","E","")</f>
        <v/>
      </c>
      <c r="AG67" s="476"/>
      <c r="AH67" s="475" t="str">
        <f>IF('Age-Level'!T35="C","E","")</f>
        <v/>
      </c>
      <c r="AI67" s="476"/>
      <c r="AJ67" s="475" t="str">
        <f>IF('Age-Level'!U35="C","E","")</f>
        <v/>
      </c>
      <c r="AK67" s="476"/>
      <c r="AL67" s="475" t="str">
        <f>IF('Age-Level'!V35="C","E","")</f>
        <v/>
      </c>
      <c r="AM67" s="476"/>
      <c r="AN67" s="475" t="str">
        <f>IF('Age-Level'!W35="C","E","")</f>
        <v/>
      </c>
      <c r="AO67" s="477"/>
    </row>
    <row r="68" spans="1:41" ht="12.75" customHeight="1">
      <c r="A68" s="496" t="str">
        <f>'Age-Level'!$B$36</f>
        <v>Service to Girl Scouting bar</v>
      </c>
      <c r="B68" s="475" t="str">
        <f>IF('Age-Level'!D38="C","E","")</f>
        <v/>
      </c>
      <c r="C68" s="476"/>
      <c r="D68" s="475" t="str">
        <f>IF('Age-Level'!E38="C","E","")</f>
        <v/>
      </c>
      <c r="E68" s="476"/>
      <c r="F68" s="475" t="str">
        <f>IF('Age-Level'!F38="C","E","")</f>
        <v/>
      </c>
      <c r="G68" s="476"/>
      <c r="H68" s="475" t="str">
        <f>IF('Age-Level'!G38="C","E","")</f>
        <v/>
      </c>
      <c r="I68" s="476"/>
      <c r="J68" s="475" t="str">
        <f>IF('Age-Level'!H38="C","E","")</f>
        <v/>
      </c>
      <c r="K68" s="476"/>
      <c r="L68" s="475" t="str">
        <f>IF('Age-Level'!I38="C","E","")</f>
        <v/>
      </c>
      <c r="M68" s="476"/>
      <c r="N68" s="475" t="str">
        <f>IF('Age-Level'!J38="C","E","")</f>
        <v/>
      </c>
      <c r="O68" s="476"/>
      <c r="P68" s="475" t="str">
        <f>IF('Age-Level'!K38="C","E","")</f>
        <v/>
      </c>
      <c r="Q68" s="476"/>
      <c r="R68" s="475" t="str">
        <f>IF('Age-Level'!L38="C","E","")</f>
        <v/>
      </c>
      <c r="S68" s="476"/>
      <c r="T68" s="475" t="str">
        <f>IF('Age-Level'!M38="C","E","")</f>
        <v/>
      </c>
      <c r="U68" s="476"/>
      <c r="V68" s="475" t="str">
        <f>IF('Age-Level'!N38="C0","E","")</f>
        <v/>
      </c>
      <c r="W68" s="477"/>
      <c r="X68" s="475" t="str">
        <f>IF('Age-Level'!O38="C","E","")</f>
        <v/>
      </c>
      <c r="Y68" s="476"/>
      <c r="Z68" s="475" t="str">
        <f>IF('Age-Level'!P38="C","E","")</f>
        <v/>
      </c>
      <c r="AA68" s="476"/>
      <c r="AB68" s="475" t="str">
        <f>IF('Age-Level'!Q38="C","E","")</f>
        <v/>
      </c>
      <c r="AC68" s="476"/>
      <c r="AD68" s="475" t="str">
        <f>IF('Age-Level'!R38="C","E","")</f>
        <v/>
      </c>
      <c r="AE68" s="476"/>
      <c r="AF68" s="475" t="str">
        <f>IF('Age-Level'!S38="C","E","")</f>
        <v/>
      </c>
      <c r="AG68" s="476"/>
      <c r="AH68" s="475" t="str">
        <f>IF('Age-Level'!T38="C","E","")</f>
        <v/>
      </c>
      <c r="AI68" s="476"/>
      <c r="AJ68" s="475" t="str">
        <f>IF('Age-Level'!U38="C","E","")</f>
        <v/>
      </c>
      <c r="AK68" s="476"/>
      <c r="AL68" s="475" t="str">
        <f>IF('Age-Level'!V38="C","E","")</f>
        <v/>
      </c>
      <c r="AM68" s="476"/>
      <c r="AN68" s="475" t="str">
        <f>IF('Age-Level'!W38="C0","E","")</f>
        <v/>
      </c>
      <c r="AO68" s="477"/>
    </row>
    <row r="69" spans="1:41" ht="12.75" customHeight="1">
      <c r="A69" s="496" t="str">
        <f>'Age-Level'!B39</f>
        <v>Counselor in Training (CIT) I</v>
      </c>
      <c r="B69" s="475" t="str">
        <f>IF('Age-Level'!D42="C","E","")</f>
        <v/>
      </c>
      <c r="C69" s="476"/>
      <c r="D69" s="475" t="str">
        <f>IF('Age-Level'!E42="C","E","")</f>
        <v/>
      </c>
      <c r="E69" s="476"/>
      <c r="F69" s="475" t="str">
        <f>IF('Age-Level'!F42="C","E","")</f>
        <v/>
      </c>
      <c r="G69" s="476"/>
      <c r="H69" s="475" t="str">
        <f>IF('Age-Level'!G42="C","E","")</f>
        <v/>
      </c>
      <c r="I69" s="476"/>
      <c r="J69" s="475" t="str">
        <f>IF('Age-Level'!H42="C","E","")</f>
        <v/>
      </c>
      <c r="K69" s="476"/>
      <c r="L69" s="475" t="str">
        <f>IF('Age-Level'!I42="C","E","")</f>
        <v/>
      </c>
      <c r="M69" s="476"/>
      <c r="N69" s="475" t="str">
        <f>IF('Age-Level'!J42="C","E","")</f>
        <v/>
      </c>
      <c r="O69" s="476"/>
      <c r="P69" s="475" t="str">
        <f>IF('Age-Level'!K42="C","E","")</f>
        <v/>
      </c>
      <c r="Q69" s="476"/>
      <c r="R69" s="475" t="str">
        <f>IF('Age-Level'!L42="C","E","")</f>
        <v/>
      </c>
      <c r="S69" s="476"/>
      <c r="T69" s="475" t="str">
        <f>IF('Age-Level'!M42="C","E","")</f>
        <v/>
      </c>
      <c r="U69" s="476"/>
      <c r="V69" s="475" t="str">
        <f>IF('Age-Level'!N42="C0","E","")</f>
        <v/>
      </c>
      <c r="W69" s="477"/>
      <c r="X69" s="475" t="str">
        <f>IF('Age-Level'!O42="C","E","")</f>
        <v/>
      </c>
      <c r="Y69" s="476"/>
      <c r="Z69" s="475" t="str">
        <f>IF('Age-Level'!P42="C","E","")</f>
        <v/>
      </c>
      <c r="AA69" s="476"/>
      <c r="AB69" s="475" t="str">
        <f>IF('Age-Level'!Q42="C","E","")</f>
        <v/>
      </c>
      <c r="AC69" s="476"/>
      <c r="AD69" s="475" t="str">
        <f>IF('Age-Level'!R42="C","E","")</f>
        <v/>
      </c>
      <c r="AE69" s="476"/>
      <c r="AF69" s="475" t="str">
        <f>IF('Age-Level'!S42="C","E","")</f>
        <v/>
      </c>
      <c r="AG69" s="476"/>
      <c r="AH69" s="475" t="str">
        <f>IF('Age-Level'!T42="C","E","")</f>
        <v/>
      </c>
      <c r="AI69" s="476"/>
      <c r="AJ69" s="475" t="str">
        <f>IF('Age-Level'!U42="C","E","")</f>
        <v/>
      </c>
      <c r="AK69" s="476"/>
      <c r="AL69" s="475" t="str">
        <f>IF('Age-Level'!V42="C","E","")</f>
        <v/>
      </c>
      <c r="AM69" s="476"/>
      <c r="AN69" s="475" t="str">
        <f>IF('Age-Level'!W42="C0","E","")</f>
        <v/>
      </c>
      <c r="AO69" s="477"/>
    </row>
    <row r="70" spans="1:41" ht="12.75" customHeight="1">
      <c r="A70" s="496" t="str">
        <f>'Age-Level'!B43</f>
        <v>Counselor in Training (CIT) II</v>
      </c>
      <c r="B70" s="475" t="str">
        <f>IF('Age-Level'!D46="C","E","")</f>
        <v/>
      </c>
      <c r="C70" s="476"/>
      <c r="D70" s="475" t="str">
        <f>IF('Age-Level'!E46="C","E","")</f>
        <v/>
      </c>
      <c r="E70" s="476"/>
      <c r="F70" s="475" t="str">
        <f>IF('Age-Level'!F46="C","E","")</f>
        <v/>
      </c>
      <c r="G70" s="476"/>
      <c r="H70" s="475" t="str">
        <f>IF('Age-Level'!G46="C","E","")</f>
        <v/>
      </c>
      <c r="I70" s="476"/>
      <c r="J70" s="475" t="str">
        <f>IF('Age-Level'!H46="C","E","")</f>
        <v/>
      </c>
      <c r="K70" s="476"/>
      <c r="L70" s="475" t="str">
        <f>IF('Age-Level'!I46="C","E","")</f>
        <v/>
      </c>
      <c r="M70" s="476"/>
      <c r="N70" s="475" t="str">
        <f>IF('Age-Level'!J46="C","E","")</f>
        <v/>
      </c>
      <c r="O70" s="476"/>
      <c r="P70" s="475" t="str">
        <f>IF('Age-Level'!K46="C","E","")</f>
        <v/>
      </c>
      <c r="Q70" s="476"/>
      <c r="R70" s="475" t="str">
        <f>IF('Age-Level'!L46="C","E","")</f>
        <v/>
      </c>
      <c r="S70" s="476"/>
      <c r="T70" s="475" t="str">
        <f>IF('Age-Level'!M46="C","E","")</f>
        <v/>
      </c>
      <c r="U70" s="476"/>
      <c r="V70" s="475" t="str">
        <f>IF('Age-Level'!N46="C0","E","")</f>
        <v/>
      </c>
      <c r="W70" s="477"/>
      <c r="X70" s="475" t="str">
        <f>IF('Age-Level'!O46="C","E","")</f>
        <v/>
      </c>
      <c r="Y70" s="476"/>
      <c r="Z70" s="475" t="str">
        <f>IF('Age-Level'!P46="C","E","")</f>
        <v/>
      </c>
      <c r="AA70" s="476"/>
      <c r="AB70" s="475" t="str">
        <f>IF('Age-Level'!Q46="C","E","")</f>
        <v/>
      </c>
      <c r="AC70" s="476"/>
      <c r="AD70" s="475" t="str">
        <f>IF('Age-Level'!R46="C","E","")</f>
        <v/>
      </c>
      <c r="AE70" s="476"/>
      <c r="AF70" s="475" t="str">
        <f>IF('Age-Level'!S46="C","E","")</f>
        <v/>
      </c>
      <c r="AG70" s="476"/>
      <c r="AH70" s="475" t="str">
        <f>IF('Age-Level'!T46="C","E","")</f>
        <v/>
      </c>
      <c r="AI70" s="476"/>
      <c r="AJ70" s="475" t="str">
        <f>IF('Age-Level'!U46="C","E","")</f>
        <v/>
      </c>
      <c r="AK70" s="476"/>
      <c r="AL70" s="475" t="str">
        <f>IF('Age-Level'!V46="C","E","")</f>
        <v/>
      </c>
      <c r="AM70" s="476"/>
      <c r="AN70" s="475" t="str">
        <f>IF('Age-Level'!W46="C0","E","")</f>
        <v/>
      </c>
      <c r="AO70" s="477"/>
    </row>
    <row r="71" spans="1:41" ht="12.75" customHeight="1">
      <c r="A71" s="496" t="str">
        <f>'Age-Level'!$B$47</f>
        <v>Volunteer in Training (VIT)</v>
      </c>
      <c r="B71" s="475" t="str">
        <f>IF('Age-Level'!D51="C","E","")</f>
        <v/>
      </c>
      <c r="C71" s="476"/>
      <c r="D71" s="475" t="str">
        <f>IF('Age-Level'!E51="C","E","")</f>
        <v/>
      </c>
      <c r="E71" s="476"/>
      <c r="F71" s="475" t="str">
        <f>IF('Age-Level'!F51="C","E","")</f>
        <v/>
      </c>
      <c r="G71" s="476"/>
      <c r="H71" s="475" t="str">
        <f>IF('Age-Level'!G51="C","E","")</f>
        <v/>
      </c>
      <c r="I71" s="476"/>
      <c r="J71" s="475" t="str">
        <f>IF('Age-Level'!H51="C","E","")</f>
        <v/>
      </c>
      <c r="K71" s="476"/>
      <c r="L71" s="475" t="str">
        <f>IF('Age-Level'!I51="C","E","")</f>
        <v/>
      </c>
      <c r="M71" s="476"/>
      <c r="N71" s="475" t="str">
        <f>IF('Age-Level'!J51="C","E","")</f>
        <v/>
      </c>
      <c r="O71" s="476"/>
      <c r="P71" s="475" t="str">
        <f>IF('Age-Level'!K51="C","E","")</f>
        <v/>
      </c>
      <c r="Q71" s="476"/>
      <c r="R71" s="475" t="str">
        <f>IF('Age-Level'!L51="C","E","")</f>
        <v/>
      </c>
      <c r="S71" s="476"/>
      <c r="T71" s="475" t="str">
        <f>IF('Age-Level'!M51="C","E","")</f>
        <v/>
      </c>
      <c r="U71" s="476"/>
      <c r="V71" s="475" t="str">
        <f>IF('Age-Level'!N51="C","E","")</f>
        <v/>
      </c>
      <c r="W71" s="477"/>
      <c r="X71" s="475" t="str">
        <f>IF('Age-Level'!O51="C","E","")</f>
        <v/>
      </c>
      <c r="Y71" s="476"/>
      <c r="Z71" s="475" t="str">
        <f>IF('Age-Level'!P51="C","E","")</f>
        <v/>
      </c>
      <c r="AA71" s="476"/>
      <c r="AB71" s="475" t="str">
        <f>IF('Age-Level'!Q51="C","E","")</f>
        <v/>
      </c>
      <c r="AC71" s="476"/>
      <c r="AD71" s="475" t="str">
        <f>IF('Age-Level'!R51="C","E","")</f>
        <v/>
      </c>
      <c r="AE71" s="476"/>
      <c r="AF71" s="475" t="str">
        <f>IF('Age-Level'!S51="C","E","")</f>
        <v/>
      </c>
      <c r="AG71" s="476"/>
      <c r="AH71" s="475" t="str">
        <f>IF('Age-Level'!T51="C","E","")</f>
        <v/>
      </c>
      <c r="AI71" s="476"/>
      <c r="AJ71" s="475" t="str">
        <f>IF('Age-Level'!U51="C","E","")</f>
        <v/>
      </c>
      <c r="AK71" s="476"/>
      <c r="AL71" s="475" t="str">
        <f>IF('Age-Level'!V51="C","E","")</f>
        <v/>
      </c>
      <c r="AM71" s="476"/>
      <c r="AN71" s="475" t="str">
        <f>IF('Age-Level'!W51="C","E","")</f>
        <v/>
      </c>
      <c r="AO71" s="477"/>
    </row>
    <row r="72" spans="1:41" ht="12.75" customHeight="1">
      <c r="A72" s="474" t="str">
        <f>'Age-Level'!B52</f>
        <v>Safety Award</v>
      </c>
      <c r="B72" s="475" t="str">
        <f>IF('Age-Level'!D58="C","E","")</f>
        <v/>
      </c>
      <c r="C72" s="494"/>
      <c r="D72" s="475" t="str">
        <f>IF('Age-Level'!E58="C","E","")</f>
        <v/>
      </c>
      <c r="E72" s="494"/>
      <c r="F72" s="475" t="str">
        <f>IF('Age-Level'!F58="C","E","")</f>
        <v/>
      </c>
      <c r="G72" s="494"/>
      <c r="H72" s="475" t="str">
        <f>IF('Age-Level'!G58="C","E","")</f>
        <v/>
      </c>
      <c r="I72" s="494"/>
      <c r="J72" s="475" t="str">
        <f>IF('Age-Level'!H58="C","E","")</f>
        <v/>
      </c>
      <c r="K72" s="494"/>
      <c r="L72" s="475" t="str">
        <f>IF('Age-Level'!I58="C","E","")</f>
        <v/>
      </c>
      <c r="M72" s="494"/>
      <c r="N72" s="475" t="str">
        <f>IF('Age-Level'!J58="C","E","")</f>
        <v/>
      </c>
      <c r="O72" s="494"/>
      <c r="P72" s="475" t="str">
        <f>IF('Age-Level'!K58="C","E","")</f>
        <v/>
      </c>
      <c r="Q72" s="494"/>
      <c r="R72" s="475" t="str">
        <f>IF('Age-Level'!L58="C","E","")</f>
        <v/>
      </c>
      <c r="S72" s="494"/>
      <c r="T72" s="475" t="str">
        <f>IF('Age-Level'!M58="C","E","")</f>
        <v/>
      </c>
      <c r="U72" s="494"/>
      <c r="V72" s="475" t="str">
        <f>IF('Age-Level'!N58="C","E","")</f>
        <v/>
      </c>
      <c r="W72" s="495"/>
      <c r="X72" s="475" t="str">
        <f>IF('Age-Level'!O58="C","E","")</f>
        <v/>
      </c>
      <c r="Y72" s="494"/>
      <c r="Z72" s="475" t="str">
        <f>IF('Age-Level'!P58="C","E","")</f>
        <v/>
      </c>
      <c r="AA72" s="494"/>
      <c r="AB72" s="475" t="str">
        <f>IF('Age-Level'!Q58="C","E","")</f>
        <v/>
      </c>
      <c r="AC72" s="494"/>
      <c r="AD72" s="475" t="str">
        <f>IF('Age-Level'!R58="C","E","")</f>
        <v/>
      </c>
      <c r="AE72" s="494"/>
      <c r="AF72" s="475" t="str">
        <f>IF('Age-Level'!S58="C","E","")</f>
        <v/>
      </c>
      <c r="AG72" s="494"/>
      <c r="AH72" s="475" t="str">
        <f>IF('Age-Level'!T58="C","E","")</f>
        <v/>
      </c>
      <c r="AI72" s="494"/>
      <c r="AJ72" s="475" t="str">
        <f>IF('Age-Level'!U58="C","E","")</f>
        <v/>
      </c>
      <c r="AK72" s="494"/>
      <c r="AL72" s="475" t="str">
        <f>IF('Age-Level'!V58="C","E","")</f>
        <v/>
      </c>
      <c r="AM72" s="494"/>
      <c r="AN72" s="475" t="str">
        <f>IF('Age-Level'!W58="C","E","")</f>
        <v/>
      </c>
      <c r="AO72" s="495"/>
    </row>
    <row r="73" spans="1:41" ht="12.75" customHeight="1">
      <c r="A73" s="496" t="str">
        <f>'Age-Level'!$B$59</f>
        <v>Journey Summit Pin</v>
      </c>
      <c r="B73" s="475" t="str">
        <f>IF('Age-Level'!D60="C","E","")</f>
        <v/>
      </c>
      <c r="C73" s="476"/>
      <c r="D73" s="475" t="str">
        <f>IF('Age-Level'!E60="C","E","")</f>
        <v/>
      </c>
      <c r="E73" s="476"/>
      <c r="F73" s="475" t="str">
        <f>IF('Age-Level'!F60="C","E","")</f>
        <v/>
      </c>
      <c r="G73" s="476"/>
      <c r="H73" s="475" t="str">
        <f>IF('Age-Level'!G60="C","E","")</f>
        <v/>
      </c>
      <c r="I73" s="476"/>
      <c r="J73" s="475" t="str">
        <f>IF('Age-Level'!H60="C","E","")</f>
        <v/>
      </c>
      <c r="K73" s="476"/>
      <c r="L73" s="475" t="str">
        <f>IF('Age-Level'!I60="C","E","")</f>
        <v/>
      </c>
      <c r="M73" s="476"/>
      <c r="N73" s="475" t="str">
        <f>IF('Age-Level'!J60="C","E","")</f>
        <v/>
      </c>
      <c r="O73" s="476"/>
      <c r="P73" s="475" t="str">
        <f>IF('Age-Level'!K60="C","E","")</f>
        <v/>
      </c>
      <c r="Q73" s="476"/>
      <c r="R73" s="475" t="str">
        <f>IF('Age-Level'!L60="C","E","")</f>
        <v/>
      </c>
      <c r="S73" s="476"/>
      <c r="T73" s="475" t="str">
        <f>IF('Age-Level'!M60="C","E","")</f>
        <v/>
      </c>
      <c r="U73" s="476"/>
      <c r="V73" s="475" t="str">
        <f>IF('Age-Level'!N60="C","E","")</f>
        <v/>
      </c>
      <c r="W73" s="477"/>
      <c r="X73" s="475" t="str">
        <f>IF('Age-Level'!O60="C","E","")</f>
        <v/>
      </c>
      <c r="Y73" s="476"/>
      <c r="Z73" s="475" t="str">
        <f>IF('Age-Level'!P60="C","E","")</f>
        <v/>
      </c>
      <c r="AA73" s="476"/>
      <c r="AB73" s="475" t="str">
        <f>IF('Age-Level'!Q60="C","E","")</f>
        <v/>
      </c>
      <c r="AC73" s="476"/>
      <c r="AD73" s="475" t="str">
        <f>IF('Age-Level'!R60="C","E","")</f>
        <v/>
      </c>
      <c r="AE73" s="476"/>
      <c r="AF73" s="475" t="str">
        <f>IF('Age-Level'!S60="C","E","")</f>
        <v/>
      </c>
      <c r="AG73" s="476"/>
      <c r="AH73" s="475" t="str">
        <f>IF('Age-Level'!T60="C","E","")</f>
        <v/>
      </c>
      <c r="AI73" s="476"/>
      <c r="AJ73" s="475" t="str">
        <f>IF('Age-Level'!U60="C","E","")</f>
        <v/>
      </c>
      <c r="AK73" s="476"/>
      <c r="AL73" s="475" t="str">
        <f>IF('Age-Level'!V60="C","E","")</f>
        <v/>
      </c>
      <c r="AM73" s="476"/>
      <c r="AN73" s="475" t="str">
        <f>IF('Age-Level'!W60="C","E","")</f>
        <v/>
      </c>
      <c r="AO73" s="477"/>
    </row>
    <row r="74" spans="1:41" ht="12.75" customHeight="1">
      <c r="A74" s="498" t="str">
        <f>'Age-Level'!B61</f>
        <v>Gold Torch Award</v>
      </c>
      <c r="B74" s="475" t="str">
        <f>IF('Age-Level'!D64="C","E","")</f>
        <v/>
      </c>
      <c r="C74" s="499"/>
      <c r="D74" s="475" t="str">
        <f>IF('Age-Level'!E64="C","E","")</f>
        <v/>
      </c>
      <c r="E74" s="499"/>
      <c r="F74" s="475" t="str">
        <f>IF('Age-Level'!F64="C","E","")</f>
        <v/>
      </c>
      <c r="G74" s="499"/>
      <c r="H74" s="475" t="str">
        <f>IF('Age-Level'!G64="C","E","")</f>
        <v/>
      </c>
      <c r="I74" s="499"/>
      <c r="J74" s="475" t="str">
        <f>IF('Age-Level'!H64="C","E","")</f>
        <v/>
      </c>
      <c r="K74" s="499"/>
      <c r="L74" s="475" t="str">
        <f>IF('Age-Level'!I64="C","E","")</f>
        <v/>
      </c>
      <c r="M74" s="499"/>
      <c r="N74" s="475" t="str">
        <f>IF('Age-Level'!J64="C","E","")</f>
        <v/>
      </c>
      <c r="O74" s="499"/>
      <c r="P74" s="475" t="str">
        <f>IF('Age-Level'!K64="C","E","")</f>
        <v/>
      </c>
      <c r="Q74" s="499"/>
      <c r="R74" s="475" t="str">
        <f>IF('Age-Level'!L64="C","E","")</f>
        <v/>
      </c>
      <c r="S74" s="499"/>
      <c r="T74" s="475" t="str">
        <f>IF('Age-Level'!M64="C","E","")</f>
        <v/>
      </c>
      <c r="U74" s="499"/>
      <c r="V74" s="475" t="str">
        <f>IF('Age-Level'!N64="C","E","")</f>
        <v/>
      </c>
      <c r="W74" s="500"/>
      <c r="X74" s="475" t="str">
        <f>IF('Age-Level'!O64="C","E","")</f>
        <v/>
      </c>
      <c r="Y74" s="499"/>
      <c r="Z74" s="475" t="str">
        <f>IF('Age-Level'!P64="C","E","")</f>
        <v/>
      </c>
      <c r="AA74" s="499"/>
      <c r="AB74" s="475" t="str">
        <f>IF('Age-Level'!Q64="C","E","")</f>
        <v/>
      </c>
      <c r="AC74" s="499"/>
      <c r="AD74" s="475" t="str">
        <f>IF('Age-Level'!R64="C","E","")</f>
        <v/>
      </c>
      <c r="AE74" s="499"/>
      <c r="AF74" s="475" t="str">
        <f>IF('Age-Level'!S64="C","E","")</f>
        <v/>
      </c>
      <c r="AG74" s="499"/>
      <c r="AH74" s="475" t="str">
        <f>IF('Age-Level'!T64="C","E","")</f>
        <v/>
      </c>
      <c r="AI74" s="499"/>
      <c r="AJ74" s="475" t="str">
        <f>IF('Age-Level'!U64="C","E","")</f>
        <v/>
      </c>
      <c r="AK74" s="499"/>
      <c r="AL74" s="475" t="str">
        <f>IF('Age-Level'!V64="C","E","")</f>
        <v/>
      </c>
      <c r="AM74" s="499"/>
      <c r="AN74" s="475" t="str">
        <f>IF('Age-Level'!W64="C","E","")</f>
        <v/>
      </c>
      <c r="AO74" s="500"/>
    </row>
    <row r="75" spans="1:41" ht="12.75" customHeight="1">
      <c r="A75" s="496" t="str">
        <f>'Age-Level'!B66</f>
        <v>Global Action Award (Year 1)</v>
      </c>
      <c r="B75" s="475" t="str">
        <f>IF('Age-Level'!D83="C","E","")</f>
        <v/>
      </c>
      <c r="C75" s="476"/>
      <c r="D75" s="475" t="str">
        <f>IF('Age-Level'!E83="C","E","")</f>
        <v/>
      </c>
      <c r="E75" s="476"/>
      <c r="F75" s="475" t="str">
        <f>IF('Age-Level'!F83="C","E","")</f>
        <v/>
      </c>
      <c r="G75" s="476"/>
      <c r="H75" s="475" t="str">
        <f>IF('Age-Level'!G83="C","E","")</f>
        <v/>
      </c>
      <c r="I75" s="476"/>
      <c r="J75" s="475" t="str">
        <f>IF('Age-Level'!H83="C","E","")</f>
        <v/>
      </c>
      <c r="K75" s="476"/>
      <c r="L75" s="475" t="str">
        <f>IF('Age-Level'!I83="C","E","")</f>
        <v/>
      </c>
      <c r="M75" s="476"/>
      <c r="N75" s="475" t="str">
        <f>IF('Age-Level'!J83="C","E","")</f>
        <v/>
      </c>
      <c r="O75" s="476"/>
      <c r="P75" s="475" t="str">
        <f>IF('Age-Level'!K83="C","E","")</f>
        <v/>
      </c>
      <c r="Q75" s="476"/>
      <c r="R75" s="475" t="str">
        <f>IF('Age-Level'!L83="C","E","")</f>
        <v/>
      </c>
      <c r="S75" s="476"/>
      <c r="T75" s="475" t="str">
        <f>IF('Age-Level'!M83="C","E","")</f>
        <v/>
      </c>
      <c r="U75" s="476"/>
      <c r="V75" s="475" t="str">
        <f>IF('Age-Level'!N83="C","E","")</f>
        <v/>
      </c>
      <c r="W75" s="477"/>
      <c r="X75" s="475" t="str">
        <f>IF('Age-Level'!O83="C","E","")</f>
        <v/>
      </c>
      <c r="Y75" s="476"/>
      <c r="Z75" s="475" t="str">
        <f>IF('Age-Level'!P83="C","E","")</f>
        <v/>
      </c>
      <c r="AA75" s="476"/>
      <c r="AB75" s="475" t="str">
        <f>IF('Age-Level'!Q83="C","E","")</f>
        <v/>
      </c>
      <c r="AC75" s="476"/>
      <c r="AD75" s="475" t="str">
        <f>IF('Age-Level'!R83="C","E","")</f>
        <v/>
      </c>
      <c r="AE75" s="476"/>
      <c r="AF75" s="475" t="str">
        <f>IF('Age-Level'!S83="C","E","")</f>
        <v/>
      </c>
      <c r="AG75" s="476"/>
      <c r="AH75" s="475" t="str">
        <f>IF('Age-Level'!T83="C","E","")</f>
        <v/>
      </c>
      <c r="AI75" s="476"/>
      <c r="AJ75" s="475" t="str">
        <f>IF('Age-Level'!U83="C","E","")</f>
        <v/>
      </c>
      <c r="AK75" s="476"/>
      <c r="AL75" s="475" t="str">
        <f>IF('Age-Level'!V83="C","E","")</f>
        <v/>
      </c>
      <c r="AM75" s="476"/>
      <c r="AN75" s="475" t="str">
        <f>IF('Age-Level'!W83="C","E","")</f>
        <v/>
      </c>
      <c r="AO75" s="477"/>
    </row>
    <row r="76" spans="1:41" ht="12.75" customHeight="1">
      <c r="A76" s="496" t="str">
        <f>'Age-Level'!B84</f>
        <v>Global Action Award (Year 2)</v>
      </c>
      <c r="B76" s="475" t="str">
        <f>IF('Age-Level'!D101="C","E","")</f>
        <v/>
      </c>
      <c r="C76" s="494"/>
      <c r="D76" s="475" t="str">
        <f>IF('Age-Level'!E101="C","E","")</f>
        <v/>
      </c>
      <c r="E76" s="494"/>
      <c r="F76" s="475" t="str">
        <f>IF('Age-Level'!F101="C","E","")</f>
        <v/>
      </c>
      <c r="G76" s="494"/>
      <c r="H76" s="475" t="str">
        <f>IF('Age-Level'!G101="C","E","")</f>
        <v/>
      </c>
      <c r="I76" s="494"/>
      <c r="J76" s="475" t="str">
        <f>IF('Age-Level'!H101="C","E","")</f>
        <v/>
      </c>
      <c r="K76" s="494"/>
      <c r="L76" s="475" t="str">
        <f>IF('Age-Level'!I101="C","E","")</f>
        <v/>
      </c>
      <c r="M76" s="494"/>
      <c r="N76" s="475" t="str">
        <f>IF('Age-Level'!J101="C","E","")</f>
        <v/>
      </c>
      <c r="O76" s="494"/>
      <c r="P76" s="475" t="str">
        <f>IF('Age-Level'!K101="C","E","")</f>
        <v/>
      </c>
      <c r="Q76" s="494"/>
      <c r="R76" s="475" t="str">
        <f>IF('Age-Level'!L101="C","E","")</f>
        <v/>
      </c>
      <c r="S76" s="494"/>
      <c r="T76" s="475" t="str">
        <f>IF('Age-Level'!M101="C","E","")</f>
        <v/>
      </c>
      <c r="U76" s="494"/>
      <c r="V76" s="475" t="str">
        <f>IF('Age-Level'!N101="C","E","")</f>
        <v/>
      </c>
      <c r="W76" s="495"/>
      <c r="X76" s="475" t="str">
        <f>IF('Age-Level'!O101="C","E","")</f>
        <v/>
      </c>
      <c r="Y76" s="494"/>
      <c r="Z76" s="475" t="str">
        <f>IF('Age-Level'!P101="C","E","")</f>
        <v/>
      </c>
      <c r="AA76" s="494"/>
      <c r="AB76" s="475" t="str">
        <f>IF('Age-Level'!Q101="C","E","")</f>
        <v/>
      </c>
      <c r="AC76" s="494"/>
      <c r="AD76" s="475" t="str">
        <f>IF('Age-Level'!R101="C","E","")</f>
        <v/>
      </c>
      <c r="AE76" s="494"/>
      <c r="AF76" s="475" t="str">
        <f>IF('Age-Level'!S101="C","E","")</f>
        <v/>
      </c>
      <c r="AG76" s="494"/>
      <c r="AH76" s="475" t="str">
        <f>IF('Age-Level'!T101="C","E","")</f>
        <v/>
      </c>
      <c r="AI76" s="494"/>
      <c r="AJ76" s="475" t="str">
        <f>IF('Age-Level'!U101="C","E","")</f>
        <v/>
      </c>
      <c r="AK76" s="494"/>
      <c r="AL76" s="475" t="str">
        <f>IF('Age-Level'!V101="C","E","")</f>
        <v/>
      </c>
      <c r="AM76" s="494"/>
      <c r="AN76" s="475" t="str">
        <f>IF('Age-Level'!W101="C","E","")</f>
        <v/>
      </c>
      <c r="AO76" s="495"/>
    </row>
    <row r="77" spans="1:41" ht="12.75" customHeight="1">
      <c r="A77" s="496" t="str">
        <f>'Age-Level'!B102</f>
        <v>Thinking Day (Year 1)</v>
      </c>
      <c r="B77" s="475" t="str">
        <f>IF('Age-Level'!D119="C","E","")</f>
        <v/>
      </c>
      <c r="C77" s="476"/>
      <c r="D77" s="475" t="str">
        <f>IF('Age-Level'!E119="C","E","")</f>
        <v/>
      </c>
      <c r="E77" s="476"/>
      <c r="F77" s="475" t="str">
        <f>IF('Age-Level'!F119="C","E","")</f>
        <v/>
      </c>
      <c r="G77" s="476"/>
      <c r="H77" s="475" t="str">
        <f>IF('Age-Level'!G119="C","E","")</f>
        <v/>
      </c>
      <c r="I77" s="476"/>
      <c r="J77" s="475" t="str">
        <f>IF('Age-Level'!H119="C","E","")</f>
        <v/>
      </c>
      <c r="K77" s="476"/>
      <c r="L77" s="475" t="str">
        <f>IF('Age-Level'!I119="C","E","")</f>
        <v/>
      </c>
      <c r="M77" s="476"/>
      <c r="N77" s="475" t="str">
        <f>IF('Age-Level'!J119="C","E","")</f>
        <v/>
      </c>
      <c r="O77" s="476"/>
      <c r="P77" s="475" t="str">
        <f>IF('Age-Level'!K119="C","E","")</f>
        <v/>
      </c>
      <c r="Q77" s="476"/>
      <c r="R77" s="475" t="str">
        <f>IF('Age-Level'!L119="C","E","")</f>
        <v/>
      </c>
      <c r="S77" s="476"/>
      <c r="T77" s="475" t="str">
        <f>IF('Age-Level'!M119="C","E","")</f>
        <v/>
      </c>
      <c r="U77" s="476"/>
      <c r="V77" s="475" t="str">
        <f>IF('Age-Level'!N119="C","E","")</f>
        <v/>
      </c>
      <c r="W77" s="477"/>
      <c r="X77" s="475" t="str">
        <f>IF('Age-Level'!O119="C","E","")</f>
        <v/>
      </c>
      <c r="Y77" s="476"/>
      <c r="Z77" s="475" t="str">
        <f>IF('Age-Level'!P119="C","E","")</f>
        <v/>
      </c>
      <c r="AA77" s="476"/>
      <c r="AB77" s="475" t="str">
        <f>IF('Age-Level'!Q119="C","E","")</f>
        <v/>
      </c>
      <c r="AC77" s="476"/>
      <c r="AD77" s="475" t="str">
        <f>IF('Age-Level'!R119="C","E","")</f>
        <v/>
      </c>
      <c r="AE77" s="476"/>
      <c r="AF77" s="475" t="str">
        <f>IF('Age-Level'!S119="C","E","")</f>
        <v/>
      </c>
      <c r="AG77" s="476"/>
      <c r="AH77" s="475" t="str">
        <f>IF('Age-Level'!T119="C","E","")</f>
        <v/>
      </c>
      <c r="AI77" s="476"/>
      <c r="AJ77" s="475" t="str">
        <f>IF('Age-Level'!U119="C","E","")</f>
        <v/>
      </c>
      <c r="AK77" s="476"/>
      <c r="AL77" s="475" t="str">
        <f>IF('Age-Level'!V119="C","E","")</f>
        <v/>
      </c>
      <c r="AM77" s="476"/>
      <c r="AN77" s="475" t="str">
        <f>IF('Age-Level'!W119="C","E","")</f>
        <v/>
      </c>
      <c r="AO77" s="477"/>
    </row>
    <row r="78" spans="1:41" ht="12.75" customHeight="1">
      <c r="A78" s="496" t="str">
        <f>'Age-Level'!B120</f>
        <v>Thinking Day (Year 2)</v>
      </c>
      <c r="B78" s="475" t="str">
        <f>IF('Age-Level'!D137="C","E","")</f>
        <v/>
      </c>
      <c r="C78" s="476"/>
      <c r="D78" s="475" t="str">
        <f>IF('Age-Level'!E137="C","E","")</f>
        <v/>
      </c>
      <c r="E78" s="476"/>
      <c r="F78" s="475" t="str">
        <f>IF('Age-Level'!F137="C","E","")</f>
        <v/>
      </c>
      <c r="G78" s="476"/>
      <c r="H78" s="475" t="str">
        <f>IF('Age-Level'!G137="C","E","")</f>
        <v/>
      </c>
      <c r="I78" s="476"/>
      <c r="J78" s="475" t="str">
        <f>IF('Age-Level'!H137="C","E","")</f>
        <v/>
      </c>
      <c r="K78" s="476"/>
      <c r="L78" s="475" t="str">
        <f>IF('Age-Level'!I137="C","E","")</f>
        <v/>
      </c>
      <c r="M78" s="476"/>
      <c r="N78" s="475" t="str">
        <f>IF('Age-Level'!J137="C","E","")</f>
        <v/>
      </c>
      <c r="O78" s="476"/>
      <c r="P78" s="475" t="str">
        <f>IF('Age-Level'!K137="C","E","")</f>
        <v/>
      </c>
      <c r="Q78" s="476"/>
      <c r="R78" s="475" t="str">
        <f>IF('Age-Level'!L137="C","E","")</f>
        <v/>
      </c>
      <c r="S78" s="476"/>
      <c r="T78" s="475" t="str">
        <f>IF('Age-Level'!M137="C","E","")</f>
        <v/>
      </c>
      <c r="U78" s="476"/>
      <c r="V78" s="475" t="str">
        <f>IF('Age-Level'!N137="C","E","")</f>
        <v/>
      </c>
      <c r="W78" s="477"/>
      <c r="X78" s="475" t="str">
        <f>IF('Age-Level'!O137="C","E","")</f>
        <v/>
      </c>
      <c r="Y78" s="476"/>
      <c r="Z78" s="475" t="str">
        <f>IF('Age-Level'!P137="C","E","")</f>
        <v/>
      </c>
      <c r="AA78" s="476"/>
      <c r="AB78" s="475" t="str">
        <f>IF('Age-Level'!Q137="C","E","")</f>
        <v/>
      </c>
      <c r="AC78" s="476"/>
      <c r="AD78" s="475" t="str">
        <f>IF('Age-Level'!R137="C","E","")</f>
        <v/>
      </c>
      <c r="AE78" s="476"/>
      <c r="AF78" s="475" t="str">
        <f>IF('Age-Level'!S137="C","E","")</f>
        <v/>
      </c>
      <c r="AG78" s="476"/>
      <c r="AH78" s="475" t="str">
        <f>IF('Age-Level'!T137="C","E","")</f>
        <v/>
      </c>
      <c r="AI78" s="476"/>
      <c r="AJ78" s="475" t="str">
        <f>IF('Age-Level'!U137="C","E","")</f>
        <v/>
      </c>
      <c r="AK78" s="476"/>
      <c r="AL78" s="475" t="str">
        <f>IF('Age-Level'!V137="C","E","")</f>
        <v/>
      </c>
      <c r="AM78" s="476"/>
      <c r="AN78" s="475" t="str">
        <f>IF('Age-Level'!W137="C","E","")</f>
        <v/>
      </c>
      <c r="AO78" s="477"/>
    </row>
    <row r="79" spans="1:41" ht="12.75" customHeight="1">
      <c r="A79" s="496" t="str">
        <f>'Age-Level'!C140</f>
        <v>Investiture</v>
      </c>
      <c r="B79" s="475" t="str">
        <f>IF('Age-Level'!D140="C","E","")</f>
        <v/>
      </c>
      <c r="C79" s="494"/>
      <c r="D79" s="475" t="str">
        <f>IF('Age-Level'!E140="C","E","")</f>
        <v/>
      </c>
      <c r="E79" s="494"/>
      <c r="F79" s="475" t="str">
        <f>IF('Age-Level'!F140="C","E","")</f>
        <v/>
      </c>
      <c r="G79" s="494"/>
      <c r="H79" s="475" t="str">
        <f>IF('Age-Level'!G140="C","E","")</f>
        <v/>
      </c>
      <c r="I79" s="494"/>
      <c r="J79" s="475" t="str">
        <f>IF('Age-Level'!H140="C","E","")</f>
        <v/>
      </c>
      <c r="K79" s="494"/>
      <c r="L79" s="475" t="str">
        <f>IF('Age-Level'!I140="C","E","")</f>
        <v/>
      </c>
      <c r="M79" s="494"/>
      <c r="N79" s="475" t="str">
        <f>IF('Age-Level'!J140="C","E","")</f>
        <v/>
      </c>
      <c r="O79" s="494"/>
      <c r="P79" s="475" t="str">
        <f>IF('Age-Level'!K140="C","E","")</f>
        <v/>
      </c>
      <c r="Q79" s="494"/>
      <c r="R79" s="475" t="str">
        <f>IF('Age-Level'!L140="C","E","")</f>
        <v/>
      </c>
      <c r="S79" s="494"/>
      <c r="T79" s="475" t="str">
        <f>IF('Age-Level'!M140="C","E","")</f>
        <v/>
      </c>
      <c r="U79" s="494"/>
      <c r="V79" s="475" t="str">
        <f>IF('Age-Level'!N140="C","E","")</f>
        <v/>
      </c>
      <c r="W79" s="495"/>
      <c r="X79" s="475" t="str">
        <f>IF('Age-Level'!O140="C","E","")</f>
        <v/>
      </c>
      <c r="Y79" s="494"/>
      <c r="Z79" s="475" t="str">
        <f>IF('Age-Level'!P140="C","E","")</f>
        <v/>
      </c>
      <c r="AA79" s="494"/>
      <c r="AB79" s="475" t="str">
        <f>IF('Age-Level'!Q140="C","E","")</f>
        <v/>
      </c>
      <c r="AC79" s="494"/>
      <c r="AD79" s="475" t="str">
        <f>IF('Age-Level'!R140="C","E","")</f>
        <v/>
      </c>
      <c r="AE79" s="494"/>
      <c r="AF79" s="475" t="str">
        <f>IF('Age-Level'!S140="C","E","")</f>
        <v/>
      </c>
      <c r="AG79" s="494"/>
      <c r="AH79" s="475" t="str">
        <f>IF('Age-Level'!T140="C","E","")</f>
        <v/>
      </c>
      <c r="AI79" s="494"/>
      <c r="AJ79" s="475" t="str">
        <f>IF('Age-Level'!U140="C","E","")</f>
        <v/>
      </c>
      <c r="AK79" s="494"/>
      <c r="AL79" s="475" t="str">
        <f>IF('Age-Level'!V140="C","E","")</f>
        <v/>
      </c>
      <c r="AM79" s="494"/>
      <c r="AN79" s="475" t="str">
        <f>IF('Age-Level'!W140="C","E","")</f>
        <v/>
      </c>
      <c r="AO79" s="495"/>
    </row>
    <row r="80" spans="1:41" ht="12.75" customHeight="1">
      <c r="A80" s="496" t="str">
        <f>'Age-Level'!C141</f>
        <v>Rededication (1st year)</v>
      </c>
      <c r="B80" s="475" t="str">
        <f>IF('Age-Level'!D141="C","E","")</f>
        <v/>
      </c>
      <c r="C80" s="494"/>
      <c r="D80" s="475" t="str">
        <f>IF('Age-Level'!E141="C","E","")</f>
        <v/>
      </c>
      <c r="E80" s="494"/>
      <c r="F80" s="475" t="str">
        <f>IF('Age-Level'!F141="C","E","")</f>
        <v/>
      </c>
      <c r="G80" s="494"/>
      <c r="H80" s="475" t="str">
        <f>IF('Age-Level'!G141="C","E","")</f>
        <v/>
      </c>
      <c r="I80" s="494"/>
      <c r="J80" s="475" t="str">
        <f>IF('Age-Level'!H141="C","E","")</f>
        <v/>
      </c>
      <c r="K80" s="494"/>
      <c r="L80" s="475" t="str">
        <f>IF('Age-Level'!I141="C","E","")</f>
        <v/>
      </c>
      <c r="M80" s="494"/>
      <c r="N80" s="475" t="str">
        <f>IF('Age-Level'!J141="C","E","")</f>
        <v/>
      </c>
      <c r="O80" s="494"/>
      <c r="P80" s="475" t="str">
        <f>IF('Age-Level'!K141="C","E","")</f>
        <v/>
      </c>
      <c r="Q80" s="494"/>
      <c r="R80" s="475" t="str">
        <f>IF('Age-Level'!L141="C","E","")</f>
        <v/>
      </c>
      <c r="S80" s="494"/>
      <c r="T80" s="475" t="str">
        <f>IF('Age-Level'!M141="C","E","")</f>
        <v/>
      </c>
      <c r="U80" s="494"/>
      <c r="V80" s="475" t="str">
        <f>IF('Age-Level'!N141="C","E","")</f>
        <v/>
      </c>
      <c r="W80" s="495"/>
      <c r="X80" s="475" t="str">
        <f>IF('Age-Level'!O141="C","E","")</f>
        <v/>
      </c>
      <c r="Y80" s="494"/>
      <c r="Z80" s="475" t="str">
        <f>IF('Age-Level'!P141="C","E","")</f>
        <v/>
      </c>
      <c r="AA80" s="494"/>
      <c r="AB80" s="475" t="str">
        <f>IF('Age-Level'!Q141="C","E","")</f>
        <v/>
      </c>
      <c r="AC80" s="494"/>
      <c r="AD80" s="475" t="str">
        <f>IF('Age-Level'!R141="C","E","")</f>
        <v/>
      </c>
      <c r="AE80" s="494"/>
      <c r="AF80" s="475" t="str">
        <f>IF('Age-Level'!S141="C","E","")</f>
        <v/>
      </c>
      <c r="AG80" s="494"/>
      <c r="AH80" s="475" t="str">
        <f>IF('Age-Level'!T141="C","E","")</f>
        <v/>
      </c>
      <c r="AI80" s="494"/>
      <c r="AJ80" s="475" t="str">
        <f>IF('Age-Level'!U141="C","E","")</f>
        <v/>
      </c>
      <c r="AK80" s="494"/>
      <c r="AL80" s="475" t="str">
        <f>IF('Age-Level'!V141="C","E","")</f>
        <v/>
      </c>
      <c r="AM80" s="494"/>
      <c r="AN80" s="475" t="str">
        <f>IF('Age-Level'!W141="C","E","")</f>
        <v/>
      </c>
      <c r="AO80" s="495"/>
    </row>
    <row r="81" spans="1:41" ht="12.75" customHeight="1">
      <c r="A81" s="496" t="str">
        <f>'Age-Level'!C142</f>
        <v>Rededication (2nd year)</v>
      </c>
      <c r="B81" s="475" t="str">
        <f>IF('Age-Level'!D142="C","E","")</f>
        <v/>
      </c>
      <c r="C81" s="494"/>
      <c r="D81" s="475" t="str">
        <f>IF('Age-Level'!E142="C","E","")</f>
        <v/>
      </c>
      <c r="E81" s="494"/>
      <c r="F81" s="475" t="str">
        <f>IF('Age-Level'!F142="C","E","")</f>
        <v/>
      </c>
      <c r="G81" s="494"/>
      <c r="H81" s="475" t="str">
        <f>IF('Age-Level'!G142="C","E","")</f>
        <v/>
      </c>
      <c r="I81" s="494"/>
      <c r="J81" s="475" t="str">
        <f>IF('Age-Level'!H142="C","E","")</f>
        <v/>
      </c>
      <c r="K81" s="494"/>
      <c r="L81" s="475" t="str">
        <f>IF('Age-Level'!I142="C","E","")</f>
        <v/>
      </c>
      <c r="M81" s="494"/>
      <c r="N81" s="475" t="str">
        <f>IF('Age-Level'!J142="C","E","")</f>
        <v/>
      </c>
      <c r="O81" s="494"/>
      <c r="P81" s="475" t="str">
        <f>IF('Age-Level'!K142="C","E","")</f>
        <v/>
      </c>
      <c r="Q81" s="494"/>
      <c r="R81" s="475" t="str">
        <f>IF('Age-Level'!L142="C","E","")</f>
        <v/>
      </c>
      <c r="S81" s="494"/>
      <c r="T81" s="475" t="str">
        <f>IF('Age-Level'!M142="C","E","")</f>
        <v/>
      </c>
      <c r="U81" s="494"/>
      <c r="V81" s="475" t="str">
        <f>IF('Age-Level'!N142="C","E","")</f>
        <v/>
      </c>
      <c r="W81" s="495"/>
      <c r="X81" s="475" t="str">
        <f>IF('Age-Level'!O142="C","E","")</f>
        <v/>
      </c>
      <c r="Y81" s="494"/>
      <c r="Z81" s="475" t="str">
        <f>IF('Age-Level'!P142="C","E","")</f>
        <v/>
      </c>
      <c r="AA81" s="494"/>
      <c r="AB81" s="475" t="str">
        <f>IF('Age-Level'!Q142="C","E","")</f>
        <v/>
      </c>
      <c r="AC81" s="494"/>
      <c r="AD81" s="475" t="str">
        <f>IF('Age-Level'!R142="C","E","")</f>
        <v/>
      </c>
      <c r="AE81" s="494"/>
      <c r="AF81" s="475" t="str">
        <f>IF('Age-Level'!S142="C","E","")</f>
        <v/>
      </c>
      <c r="AG81" s="494"/>
      <c r="AH81" s="475" t="str">
        <f>IF('Age-Level'!T142="C","E","")</f>
        <v/>
      </c>
      <c r="AI81" s="494"/>
      <c r="AJ81" s="475" t="str">
        <f>IF('Age-Level'!U142="C","E","")</f>
        <v/>
      </c>
      <c r="AK81" s="494"/>
      <c r="AL81" s="475" t="str">
        <f>IF('Age-Level'!V142="C","E","")</f>
        <v/>
      </c>
      <c r="AM81" s="494"/>
      <c r="AN81" s="475" t="str">
        <f>IF('Age-Level'!W142="C","E","")</f>
        <v/>
      </c>
      <c r="AO81" s="495"/>
    </row>
    <row r="82" spans="1:41" ht="12.75" customHeight="1">
      <c r="A82" s="496" t="str">
        <f>'Age-Level'!C143</f>
        <v>Rededication (3rd year)</v>
      </c>
      <c r="B82" s="475" t="str">
        <f>IF('Age-Level'!D143="C","E","")</f>
        <v/>
      </c>
      <c r="C82" s="494"/>
      <c r="D82" s="475" t="str">
        <f>IF('Age-Level'!E143="C","E","")</f>
        <v/>
      </c>
      <c r="E82" s="494"/>
      <c r="F82" s="475" t="str">
        <f>IF('Age-Level'!F143="C","E","")</f>
        <v/>
      </c>
      <c r="G82" s="494"/>
      <c r="H82" s="475" t="str">
        <f>IF('Age-Level'!G143="C","E","")</f>
        <v/>
      </c>
      <c r="I82" s="494"/>
      <c r="J82" s="475" t="str">
        <f>IF('Age-Level'!H143="C","E","")</f>
        <v/>
      </c>
      <c r="K82" s="494"/>
      <c r="L82" s="475" t="str">
        <f>IF('Age-Level'!I143="C","E","")</f>
        <v/>
      </c>
      <c r="M82" s="494"/>
      <c r="N82" s="475" t="str">
        <f>IF('Age-Level'!J143="C","E","")</f>
        <v/>
      </c>
      <c r="O82" s="494"/>
      <c r="P82" s="475" t="str">
        <f>IF('Age-Level'!K143="C","E","")</f>
        <v/>
      </c>
      <c r="Q82" s="494"/>
      <c r="R82" s="475" t="str">
        <f>IF('Age-Level'!L143="C","E","")</f>
        <v/>
      </c>
      <c r="S82" s="494"/>
      <c r="T82" s="475" t="str">
        <f>IF('Age-Level'!M143="C","E","")</f>
        <v/>
      </c>
      <c r="U82" s="494"/>
      <c r="V82" s="475" t="str">
        <f>IF('Age-Level'!N143="C","E","")</f>
        <v/>
      </c>
      <c r="W82" s="495"/>
      <c r="X82" s="475" t="str">
        <f>IF('Age-Level'!O143="C","E","")</f>
        <v/>
      </c>
      <c r="Y82" s="494"/>
      <c r="Z82" s="475" t="str">
        <f>IF('Age-Level'!P143="C","E","")</f>
        <v/>
      </c>
      <c r="AA82" s="494"/>
      <c r="AB82" s="475" t="str">
        <f>IF('Age-Level'!Q143="C","E","")</f>
        <v/>
      </c>
      <c r="AC82" s="494"/>
      <c r="AD82" s="475" t="str">
        <f>IF('Age-Level'!R143="C","E","")</f>
        <v/>
      </c>
      <c r="AE82" s="494"/>
      <c r="AF82" s="475" t="str">
        <f>IF('Age-Level'!S143="C","E","")</f>
        <v/>
      </c>
      <c r="AG82" s="494"/>
      <c r="AH82" s="475" t="str">
        <f>IF('Age-Level'!T143="C","E","")</f>
        <v/>
      </c>
      <c r="AI82" s="494"/>
      <c r="AJ82" s="475" t="str">
        <f>IF('Age-Level'!U143="C","E","")</f>
        <v/>
      </c>
      <c r="AK82" s="494"/>
      <c r="AL82" s="475" t="str">
        <f>IF('Age-Level'!V143="C","E","")</f>
        <v/>
      </c>
      <c r="AM82" s="494"/>
      <c r="AN82" s="475" t="str">
        <f>IF('Age-Level'!W143="C","E","")</f>
        <v/>
      </c>
      <c r="AO82" s="495"/>
    </row>
    <row r="83" spans="1:41" ht="12.75" customHeight="1">
      <c r="A83" s="496" t="str">
        <f>'Age-Level'!C144</f>
        <v>Rededication (4th year)</v>
      </c>
      <c r="B83" s="475" t="str">
        <f>IF('Age-Level'!D144="C","E","")</f>
        <v/>
      </c>
      <c r="C83" s="494"/>
      <c r="D83" s="475" t="str">
        <f>IF('Age-Level'!E144="C","E","")</f>
        <v/>
      </c>
      <c r="E83" s="494"/>
      <c r="F83" s="475" t="str">
        <f>IF('Age-Level'!F144="C","E","")</f>
        <v/>
      </c>
      <c r="G83" s="494"/>
      <c r="H83" s="475" t="str">
        <f>IF('Age-Level'!G144="C","E","")</f>
        <v/>
      </c>
      <c r="I83" s="494"/>
      <c r="J83" s="475" t="str">
        <f>IF('Age-Level'!H144="C","E","")</f>
        <v/>
      </c>
      <c r="K83" s="494"/>
      <c r="L83" s="475" t="str">
        <f>IF('Age-Level'!I144="C","E","")</f>
        <v/>
      </c>
      <c r="M83" s="494"/>
      <c r="N83" s="475" t="str">
        <f>IF('Age-Level'!J144="C","E","")</f>
        <v/>
      </c>
      <c r="O83" s="494"/>
      <c r="P83" s="475" t="str">
        <f>IF('Age-Level'!K144="C","E","")</f>
        <v/>
      </c>
      <c r="Q83" s="494"/>
      <c r="R83" s="475" t="str">
        <f>IF('Age-Level'!L144="C","E","")</f>
        <v/>
      </c>
      <c r="S83" s="494"/>
      <c r="T83" s="475" t="str">
        <f>IF('Age-Level'!M144="C","E","")</f>
        <v/>
      </c>
      <c r="U83" s="494"/>
      <c r="V83" s="475" t="str">
        <f>IF('Age-Level'!N144="C","E","")</f>
        <v/>
      </c>
      <c r="W83" s="495"/>
      <c r="X83" s="475" t="str">
        <f>IF('Age-Level'!O144="C","E","")</f>
        <v/>
      </c>
      <c r="Y83" s="494"/>
      <c r="Z83" s="475" t="str">
        <f>IF('Age-Level'!P144="C","E","")</f>
        <v/>
      </c>
      <c r="AA83" s="494"/>
      <c r="AB83" s="475" t="str">
        <f>IF('Age-Level'!Q144="C","E","")</f>
        <v/>
      </c>
      <c r="AC83" s="494"/>
      <c r="AD83" s="475" t="str">
        <f>IF('Age-Level'!R144="C","E","")</f>
        <v/>
      </c>
      <c r="AE83" s="494"/>
      <c r="AF83" s="475" t="str">
        <f>IF('Age-Level'!S144="C","E","")</f>
        <v/>
      </c>
      <c r="AG83" s="494"/>
      <c r="AH83" s="475" t="str">
        <f>IF('Age-Level'!T144="C","E","")</f>
        <v/>
      </c>
      <c r="AI83" s="494"/>
      <c r="AJ83" s="475" t="str">
        <f>IF('Age-Level'!U144="C","E","")</f>
        <v/>
      </c>
      <c r="AK83" s="494"/>
      <c r="AL83" s="475" t="str">
        <f>IF('Age-Level'!V144="C","E","")</f>
        <v/>
      </c>
      <c r="AM83" s="494"/>
      <c r="AN83" s="475" t="str">
        <f>IF('Age-Level'!W144="C","E","")</f>
        <v/>
      </c>
      <c r="AO83" s="495"/>
    </row>
    <row r="84" spans="1:41" ht="12.75" customHeight="1">
      <c r="A84" s="496" t="str">
        <f>'Age-Level'!C145</f>
        <v>Rededication (5th year)</v>
      </c>
      <c r="B84" s="475" t="str">
        <f>IF('Age-Level'!D145="C","E","")</f>
        <v/>
      </c>
      <c r="C84" s="494"/>
      <c r="D84" s="475" t="str">
        <f>IF('Age-Level'!E145="C","E","")</f>
        <v/>
      </c>
      <c r="E84" s="494"/>
      <c r="F84" s="475" t="str">
        <f>IF('Age-Level'!F145="C","E","")</f>
        <v/>
      </c>
      <c r="G84" s="494"/>
      <c r="H84" s="475" t="str">
        <f>IF('Age-Level'!G145="C","E","")</f>
        <v/>
      </c>
      <c r="I84" s="494"/>
      <c r="J84" s="475" t="str">
        <f>IF('Age-Level'!H145="C","E","")</f>
        <v/>
      </c>
      <c r="K84" s="494"/>
      <c r="L84" s="475" t="str">
        <f>IF('Age-Level'!I145="C","E","")</f>
        <v/>
      </c>
      <c r="M84" s="494"/>
      <c r="N84" s="475" t="str">
        <f>IF('Age-Level'!J145="C","E","")</f>
        <v/>
      </c>
      <c r="O84" s="494"/>
      <c r="P84" s="475" t="str">
        <f>IF('Age-Level'!K145="C","E","")</f>
        <v/>
      </c>
      <c r="Q84" s="494"/>
      <c r="R84" s="475" t="str">
        <f>IF('Age-Level'!L145="C","E","")</f>
        <v/>
      </c>
      <c r="S84" s="494"/>
      <c r="T84" s="475" t="str">
        <f>IF('Age-Level'!M145="C","E","")</f>
        <v/>
      </c>
      <c r="U84" s="494"/>
      <c r="V84" s="475" t="str">
        <f>IF('Age-Level'!N145="C","E","")</f>
        <v/>
      </c>
      <c r="W84" s="495"/>
      <c r="X84" s="475" t="str">
        <f>IF('Age-Level'!O145="C","E","")</f>
        <v/>
      </c>
      <c r="Y84" s="494"/>
      <c r="Z84" s="475" t="str">
        <f>IF('Age-Level'!P145="C","E","")</f>
        <v/>
      </c>
      <c r="AA84" s="494"/>
      <c r="AB84" s="475" t="str">
        <f>IF('Age-Level'!Q145="C","E","")</f>
        <v/>
      </c>
      <c r="AC84" s="494"/>
      <c r="AD84" s="475" t="str">
        <f>IF('Age-Level'!R145="C","E","")</f>
        <v/>
      </c>
      <c r="AE84" s="494"/>
      <c r="AF84" s="475" t="str">
        <f>IF('Age-Level'!S145="C","E","")</f>
        <v/>
      </c>
      <c r="AG84" s="494"/>
      <c r="AH84" s="475" t="str">
        <f>IF('Age-Level'!T145="C","E","")</f>
        <v/>
      </c>
      <c r="AI84" s="494"/>
      <c r="AJ84" s="475" t="str">
        <f>IF('Age-Level'!U145="C","E","")</f>
        <v/>
      </c>
      <c r="AK84" s="494"/>
      <c r="AL84" s="475" t="str">
        <f>IF('Age-Level'!V145="C","E","")</f>
        <v/>
      </c>
      <c r="AM84" s="494"/>
      <c r="AN84" s="475" t="str">
        <f>IF('Age-Level'!W145="C","E","")</f>
        <v/>
      </c>
      <c r="AO84" s="495"/>
    </row>
    <row r="85" spans="1:41" ht="12.75" customHeight="1">
      <c r="A85" s="496" t="str">
        <f>'Age-Level'!C146</f>
        <v>Rededication (6th year)</v>
      </c>
      <c r="B85" s="475" t="str">
        <f>IF('Age-Level'!D146="C","E","")</f>
        <v/>
      </c>
      <c r="C85" s="494"/>
      <c r="D85" s="475" t="str">
        <f>IF('Age-Level'!E146="C","E","")</f>
        <v/>
      </c>
      <c r="E85" s="494"/>
      <c r="F85" s="475" t="str">
        <f>IF('Age-Level'!F146="C","E","")</f>
        <v/>
      </c>
      <c r="G85" s="494"/>
      <c r="H85" s="475" t="str">
        <f>IF('Age-Level'!G146="C","E","")</f>
        <v/>
      </c>
      <c r="I85" s="494"/>
      <c r="J85" s="475" t="str">
        <f>IF('Age-Level'!H146="C","E","")</f>
        <v/>
      </c>
      <c r="K85" s="494"/>
      <c r="L85" s="475" t="str">
        <f>IF('Age-Level'!I146="C","E","")</f>
        <v/>
      </c>
      <c r="M85" s="494"/>
      <c r="N85" s="475" t="str">
        <f>IF('Age-Level'!J146="C","E","")</f>
        <v/>
      </c>
      <c r="O85" s="494"/>
      <c r="P85" s="475" t="str">
        <f>IF('Age-Level'!K146="C","E","")</f>
        <v/>
      </c>
      <c r="Q85" s="494"/>
      <c r="R85" s="475" t="str">
        <f>IF('Age-Level'!L146="C","E","")</f>
        <v/>
      </c>
      <c r="S85" s="494"/>
      <c r="T85" s="475" t="str">
        <f>IF('Age-Level'!M146="C","E","")</f>
        <v/>
      </c>
      <c r="U85" s="494"/>
      <c r="V85" s="475" t="str">
        <f>IF('Age-Level'!N146="C","E","")</f>
        <v/>
      </c>
      <c r="W85" s="495"/>
      <c r="X85" s="475" t="str">
        <f>IF('Age-Level'!O146="C","E","")</f>
        <v/>
      </c>
      <c r="Y85" s="494"/>
      <c r="Z85" s="475" t="str">
        <f>IF('Age-Level'!P146="C","E","")</f>
        <v/>
      </c>
      <c r="AA85" s="494"/>
      <c r="AB85" s="475" t="str">
        <f>IF('Age-Level'!Q146="C","E","")</f>
        <v/>
      </c>
      <c r="AC85" s="494"/>
      <c r="AD85" s="475" t="str">
        <f>IF('Age-Level'!R146="C","E","")</f>
        <v/>
      </c>
      <c r="AE85" s="494"/>
      <c r="AF85" s="475" t="str">
        <f>IF('Age-Level'!S146="C","E","")</f>
        <v/>
      </c>
      <c r="AG85" s="494"/>
      <c r="AH85" s="475" t="str">
        <f>IF('Age-Level'!T146="C","E","")</f>
        <v/>
      </c>
      <c r="AI85" s="494"/>
      <c r="AJ85" s="475" t="str">
        <f>IF('Age-Level'!U146="C","E","")</f>
        <v/>
      </c>
      <c r="AK85" s="494"/>
      <c r="AL85" s="475" t="str">
        <f>IF('Age-Level'!V146="C","E","")</f>
        <v/>
      </c>
      <c r="AM85" s="494"/>
      <c r="AN85" s="475" t="str">
        <f>IF('Age-Level'!W146="C","E","")</f>
        <v/>
      </c>
      <c r="AO85" s="495"/>
    </row>
    <row r="86" spans="1:41" ht="12.75" customHeight="1">
      <c r="A86" s="496" t="str">
        <f>'Age-Level'!C147</f>
        <v>Rededication (7th year)</v>
      </c>
      <c r="B86" s="475" t="str">
        <f>IF('Age-Level'!D147="C","E","")</f>
        <v/>
      </c>
      <c r="C86" s="494"/>
      <c r="D86" s="475" t="str">
        <f>IF('Age-Level'!E147="C","E","")</f>
        <v/>
      </c>
      <c r="E86" s="494"/>
      <c r="F86" s="475" t="str">
        <f>IF('Age-Level'!F147="C","E","")</f>
        <v/>
      </c>
      <c r="G86" s="494"/>
      <c r="H86" s="475" t="str">
        <f>IF('Age-Level'!G147="C","E","")</f>
        <v/>
      </c>
      <c r="I86" s="494"/>
      <c r="J86" s="475" t="str">
        <f>IF('Age-Level'!H147="C","E","")</f>
        <v/>
      </c>
      <c r="K86" s="494"/>
      <c r="L86" s="475" t="str">
        <f>IF('Age-Level'!I147="C","E","")</f>
        <v/>
      </c>
      <c r="M86" s="494"/>
      <c r="N86" s="475" t="str">
        <f>IF('Age-Level'!J147="C","E","")</f>
        <v/>
      </c>
      <c r="O86" s="494"/>
      <c r="P86" s="475" t="str">
        <f>IF('Age-Level'!K147="C","E","")</f>
        <v/>
      </c>
      <c r="Q86" s="494"/>
      <c r="R86" s="475" t="str">
        <f>IF('Age-Level'!L147="C","E","")</f>
        <v/>
      </c>
      <c r="S86" s="494"/>
      <c r="T86" s="475" t="str">
        <f>IF('Age-Level'!M147="C","E","")</f>
        <v/>
      </c>
      <c r="U86" s="494"/>
      <c r="V86" s="475" t="str">
        <f>IF('Age-Level'!N147="C","E","")</f>
        <v/>
      </c>
      <c r="W86" s="495"/>
      <c r="X86" s="475" t="str">
        <f>IF('Age-Level'!O147="C","E","")</f>
        <v/>
      </c>
      <c r="Y86" s="494"/>
      <c r="Z86" s="475" t="str">
        <f>IF('Age-Level'!P147="C","E","")</f>
        <v/>
      </c>
      <c r="AA86" s="494"/>
      <c r="AB86" s="475" t="str">
        <f>IF('Age-Level'!Q147="C","E","")</f>
        <v/>
      </c>
      <c r="AC86" s="494"/>
      <c r="AD86" s="475" t="str">
        <f>IF('Age-Level'!R147="C","E","")</f>
        <v/>
      </c>
      <c r="AE86" s="494"/>
      <c r="AF86" s="475" t="str">
        <f>IF('Age-Level'!S147="C","E","")</f>
        <v/>
      </c>
      <c r="AG86" s="494"/>
      <c r="AH86" s="475" t="str">
        <f>IF('Age-Level'!T147="C","E","")</f>
        <v/>
      </c>
      <c r="AI86" s="494"/>
      <c r="AJ86" s="475" t="str">
        <f>IF('Age-Level'!U147="C","E","")</f>
        <v/>
      </c>
      <c r="AK86" s="494"/>
      <c r="AL86" s="475" t="str">
        <f>IF('Age-Level'!V147="C","E","")</f>
        <v/>
      </c>
      <c r="AM86" s="494"/>
      <c r="AN86" s="475" t="str">
        <f>IF('Age-Level'!W147="C","E","")</f>
        <v/>
      </c>
      <c r="AO86" s="495"/>
    </row>
    <row r="87" spans="1:41" ht="12.75" customHeight="1">
      <c r="A87" s="496" t="str">
        <f>'Age-Level'!C148</f>
        <v>Rededication (8th year)</v>
      </c>
      <c r="B87" s="475" t="str">
        <f>IF('Age-Level'!D148="C","E","")</f>
        <v/>
      </c>
      <c r="C87" s="494"/>
      <c r="D87" s="475" t="str">
        <f>IF('Age-Level'!E148="C","E","")</f>
        <v/>
      </c>
      <c r="E87" s="494"/>
      <c r="F87" s="475" t="str">
        <f>IF('Age-Level'!F148="C","E","")</f>
        <v/>
      </c>
      <c r="G87" s="494"/>
      <c r="H87" s="475" t="str">
        <f>IF('Age-Level'!G148="C","E","")</f>
        <v/>
      </c>
      <c r="I87" s="494"/>
      <c r="J87" s="475" t="str">
        <f>IF('Age-Level'!H148="C","E","")</f>
        <v/>
      </c>
      <c r="K87" s="494"/>
      <c r="L87" s="475" t="str">
        <f>IF('Age-Level'!I148="C","E","")</f>
        <v/>
      </c>
      <c r="M87" s="494"/>
      <c r="N87" s="475" t="str">
        <f>IF('Age-Level'!J148="C","E","")</f>
        <v/>
      </c>
      <c r="O87" s="494"/>
      <c r="P87" s="475" t="str">
        <f>IF('Age-Level'!K148="C","E","")</f>
        <v/>
      </c>
      <c r="Q87" s="494"/>
      <c r="R87" s="475" t="str">
        <f>IF('Age-Level'!L148="C","E","")</f>
        <v/>
      </c>
      <c r="S87" s="494"/>
      <c r="T87" s="475" t="str">
        <f>IF('Age-Level'!M148="C","E","")</f>
        <v/>
      </c>
      <c r="U87" s="494"/>
      <c r="V87" s="475" t="str">
        <f>IF('Age-Level'!N148="C","E","")</f>
        <v/>
      </c>
      <c r="W87" s="495"/>
      <c r="X87" s="475" t="str">
        <f>IF('Age-Level'!O148="C","E","")</f>
        <v/>
      </c>
      <c r="Y87" s="494"/>
      <c r="Z87" s="475" t="str">
        <f>IF('Age-Level'!P148="C","E","")</f>
        <v/>
      </c>
      <c r="AA87" s="494"/>
      <c r="AB87" s="475" t="str">
        <f>IF('Age-Level'!Q148="C","E","")</f>
        <v/>
      </c>
      <c r="AC87" s="494"/>
      <c r="AD87" s="475" t="str">
        <f>IF('Age-Level'!R148="C","E","")</f>
        <v/>
      </c>
      <c r="AE87" s="494"/>
      <c r="AF87" s="475" t="str">
        <f>IF('Age-Level'!S148="C","E","")</f>
        <v/>
      </c>
      <c r="AG87" s="494"/>
      <c r="AH87" s="475" t="str">
        <f>IF('Age-Level'!T148="C","E","")</f>
        <v/>
      </c>
      <c r="AI87" s="494"/>
      <c r="AJ87" s="475" t="str">
        <f>IF('Age-Level'!U148="C","E","")</f>
        <v/>
      </c>
      <c r="AK87" s="494"/>
      <c r="AL87" s="475" t="str">
        <f>IF('Age-Level'!V148="C","E","")</f>
        <v/>
      </c>
      <c r="AM87" s="494"/>
      <c r="AN87" s="475" t="str">
        <f>IF('Age-Level'!W148="C","E","")</f>
        <v/>
      </c>
      <c r="AO87" s="495"/>
    </row>
    <row r="88" spans="1:41" ht="12.75" customHeight="1">
      <c r="A88" s="496" t="str">
        <f>'Age-Level'!C149</f>
        <v>Rededication (9th year)</v>
      </c>
      <c r="B88" s="475" t="str">
        <f>IF('Age-Level'!D149="C","E","")</f>
        <v/>
      </c>
      <c r="C88" s="494"/>
      <c r="D88" s="475" t="str">
        <f>IF('Age-Level'!E149="C","E","")</f>
        <v/>
      </c>
      <c r="E88" s="494"/>
      <c r="F88" s="475" t="str">
        <f>IF('Age-Level'!F149="C","E","")</f>
        <v/>
      </c>
      <c r="G88" s="494"/>
      <c r="H88" s="475" t="str">
        <f>IF('Age-Level'!G149="C","E","")</f>
        <v/>
      </c>
      <c r="I88" s="494"/>
      <c r="J88" s="475" t="str">
        <f>IF('Age-Level'!H149="C","E","")</f>
        <v/>
      </c>
      <c r="K88" s="494"/>
      <c r="L88" s="475" t="str">
        <f>IF('Age-Level'!I149="C","E","")</f>
        <v/>
      </c>
      <c r="M88" s="494"/>
      <c r="N88" s="475" t="str">
        <f>IF('Age-Level'!J149="C","E","")</f>
        <v/>
      </c>
      <c r="O88" s="494"/>
      <c r="P88" s="475" t="str">
        <f>IF('Age-Level'!K149="C","E","")</f>
        <v/>
      </c>
      <c r="Q88" s="494"/>
      <c r="R88" s="475" t="str">
        <f>IF('Age-Level'!L149="C","E","")</f>
        <v/>
      </c>
      <c r="S88" s="494"/>
      <c r="T88" s="475" t="str">
        <f>IF('Age-Level'!M149="C","E","")</f>
        <v/>
      </c>
      <c r="U88" s="494"/>
      <c r="V88" s="475" t="str">
        <f>IF('Age-Level'!N149="C","E","")</f>
        <v/>
      </c>
      <c r="W88" s="495"/>
      <c r="X88" s="475" t="str">
        <f>IF('Age-Level'!O149="C","E","")</f>
        <v/>
      </c>
      <c r="Y88" s="494"/>
      <c r="Z88" s="475" t="str">
        <f>IF('Age-Level'!P149="C","E","")</f>
        <v/>
      </c>
      <c r="AA88" s="494"/>
      <c r="AB88" s="475" t="str">
        <f>IF('Age-Level'!Q149="C","E","")</f>
        <v/>
      </c>
      <c r="AC88" s="494"/>
      <c r="AD88" s="475" t="str">
        <f>IF('Age-Level'!R149="C","E","")</f>
        <v/>
      </c>
      <c r="AE88" s="494"/>
      <c r="AF88" s="475" t="str">
        <f>IF('Age-Level'!S149="C","E","")</f>
        <v/>
      </c>
      <c r="AG88" s="494"/>
      <c r="AH88" s="475" t="str">
        <f>IF('Age-Level'!T149="C","E","")</f>
        <v/>
      </c>
      <c r="AI88" s="494"/>
      <c r="AJ88" s="475" t="str">
        <f>IF('Age-Level'!U149="C","E","")</f>
        <v/>
      </c>
      <c r="AK88" s="494"/>
      <c r="AL88" s="475" t="str">
        <f>IF('Age-Level'!V149="C","E","")</f>
        <v/>
      </c>
      <c r="AM88" s="494"/>
      <c r="AN88" s="475" t="str">
        <f>IF('Age-Level'!W149="C","E","")</f>
        <v/>
      </c>
      <c r="AO88" s="495"/>
    </row>
    <row r="89" spans="1:41" ht="12.75" customHeight="1">
      <c r="A89" s="496" t="str">
        <f>'Age-Level'!C150</f>
        <v>Rededication (10th year)</v>
      </c>
      <c r="B89" s="475" t="str">
        <f>IF('Age-Level'!D150="C","E","")</f>
        <v/>
      </c>
      <c r="C89" s="494"/>
      <c r="D89" s="475" t="str">
        <f>IF('Age-Level'!E150="C","E","")</f>
        <v/>
      </c>
      <c r="E89" s="494"/>
      <c r="F89" s="475" t="str">
        <f>IF('Age-Level'!F150="C","E","")</f>
        <v/>
      </c>
      <c r="G89" s="494"/>
      <c r="H89" s="475" t="str">
        <f>IF('Age-Level'!G150="C","E","")</f>
        <v/>
      </c>
      <c r="I89" s="494"/>
      <c r="J89" s="475" t="str">
        <f>IF('Age-Level'!H150="C","E","")</f>
        <v/>
      </c>
      <c r="K89" s="494"/>
      <c r="L89" s="475" t="str">
        <f>IF('Age-Level'!I150="C","E","")</f>
        <v/>
      </c>
      <c r="M89" s="494"/>
      <c r="N89" s="475" t="str">
        <f>IF('Age-Level'!J150="C","E","")</f>
        <v/>
      </c>
      <c r="O89" s="494"/>
      <c r="P89" s="475" t="str">
        <f>IF('Age-Level'!K150="C","E","")</f>
        <v/>
      </c>
      <c r="Q89" s="494"/>
      <c r="R89" s="475" t="str">
        <f>IF('Age-Level'!L150="C","E","")</f>
        <v/>
      </c>
      <c r="S89" s="494"/>
      <c r="T89" s="475" t="str">
        <f>IF('Age-Level'!M150="C","E","")</f>
        <v/>
      </c>
      <c r="U89" s="494"/>
      <c r="V89" s="475" t="str">
        <f>IF('Age-Level'!N150="C","E","")</f>
        <v/>
      </c>
      <c r="W89" s="495"/>
      <c r="X89" s="475" t="str">
        <f>IF('Age-Level'!O150="C","E","")</f>
        <v/>
      </c>
      <c r="Y89" s="494"/>
      <c r="Z89" s="475" t="str">
        <f>IF('Age-Level'!P150="C","E","")</f>
        <v/>
      </c>
      <c r="AA89" s="494"/>
      <c r="AB89" s="475" t="str">
        <f>IF('Age-Level'!Q150="C","E","")</f>
        <v/>
      </c>
      <c r="AC89" s="494"/>
      <c r="AD89" s="475" t="str">
        <f>IF('Age-Level'!R150="C","E","")</f>
        <v/>
      </c>
      <c r="AE89" s="494"/>
      <c r="AF89" s="475" t="str">
        <f>IF('Age-Level'!S150="C","E","")</f>
        <v/>
      </c>
      <c r="AG89" s="494"/>
      <c r="AH89" s="475" t="str">
        <f>IF('Age-Level'!T150="C","E","")</f>
        <v/>
      </c>
      <c r="AI89" s="494"/>
      <c r="AJ89" s="475" t="str">
        <f>IF('Age-Level'!U150="C","E","")</f>
        <v/>
      </c>
      <c r="AK89" s="494"/>
      <c r="AL89" s="475" t="str">
        <f>IF('Age-Level'!V150="C","E","")</f>
        <v/>
      </c>
      <c r="AM89" s="494"/>
      <c r="AN89" s="475" t="str">
        <f>IF('Age-Level'!W150="C","E","")</f>
        <v/>
      </c>
      <c r="AO89" s="495"/>
    </row>
    <row r="90" spans="1:41" ht="12.75" customHeight="1">
      <c r="A90" s="496" t="str">
        <f>'Age-Level'!C151</f>
        <v>Rededication (11th year)</v>
      </c>
      <c r="B90" s="475" t="str">
        <f>IF('Age-Level'!D151="C","E","")</f>
        <v/>
      </c>
      <c r="C90" s="494"/>
      <c r="D90" s="475" t="str">
        <f>IF('Age-Level'!E151="C","E","")</f>
        <v/>
      </c>
      <c r="E90" s="494"/>
      <c r="F90" s="475" t="str">
        <f>IF('Age-Level'!F151="C","E","")</f>
        <v/>
      </c>
      <c r="G90" s="494"/>
      <c r="H90" s="475" t="str">
        <f>IF('Age-Level'!G151="C","E","")</f>
        <v/>
      </c>
      <c r="I90" s="494"/>
      <c r="J90" s="475" t="str">
        <f>IF('Age-Level'!H151="C","E","")</f>
        <v/>
      </c>
      <c r="K90" s="494"/>
      <c r="L90" s="475" t="str">
        <f>IF('Age-Level'!I151="C","E","")</f>
        <v/>
      </c>
      <c r="M90" s="494"/>
      <c r="N90" s="475" t="str">
        <f>IF('Age-Level'!J151="C","E","")</f>
        <v/>
      </c>
      <c r="O90" s="494"/>
      <c r="P90" s="475" t="str">
        <f>IF('Age-Level'!K151="C","E","")</f>
        <v/>
      </c>
      <c r="Q90" s="494"/>
      <c r="R90" s="475" t="str">
        <f>IF('Age-Level'!L151="C","E","")</f>
        <v/>
      </c>
      <c r="S90" s="494"/>
      <c r="T90" s="475" t="str">
        <f>IF('Age-Level'!M151="C","E","")</f>
        <v/>
      </c>
      <c r="U90" s="494"/>
      <c r="V90" s="475" t="str">
        <f>IF('Age-Level'!N151="C","E","")</f>
        <v/>
      </c>
      <c r="W90" s="495"/>
      <c r="X90" s="475" t="str">
        <f>IF('Age-Level'!O151="C","E","")</f>
        <v/>
      </c>
      <c r="Y90" s="494"/>
      <c r="Z90" s="475" t="str">
        <f>IF('Age-Level'!P151="C","E","")</f>
        <v/>
      </c>
      <c r="AA90" s="494"/>
      <c r="AB90" s="475" t="str">
        <f>IF('Age-Level'!Q151="C","E","")</f>
        <v/>
      </c>
      <c r="AC90" s="494"/>
      <c r="AD90" s="475" t="str">
        <f>IF('Age-Level'!R151="C","E","")</f>
        <v/>
      </c>
      <c r="AE90" s="494"/>
      <c r="AF90" s="475" t="str">
        <f>IF('Age-Level'!S151="C","E","")</f>
        <v/>
      </c>
      <c r="AG90" s="494"/>
      <c r="AH90" s="475" t="str">
        <f>IF('Age-Level'!T151="C","E","")</f>
        <v/>
      </c>
      <c r="AI90" s="494"/>
      <c r="AJ90" s="475" t="str">
        <f>IF('Age-Level'!U151="C","E","")</f>
        <v/>
      </c>
      <c r="AK90" s="494"/>
      <c r="AL90" s="475" t="str">
        <f>IF('Age-Level'!V151="C","E","")</f>
        <v/>
      </c>
      <c r="AM90" s="494"/>
      <c r="AN90" s="475" t="str">
        <f>IF('Age-Level'!W151="C","E","")</f>
        <v/>
      </c>
      <c r="AO90" s="495"/>
    </row>
    <row r="91" spans="1:41" ht="12.75" customHeight="1">
      <c r="A91" s="496" t="str">
        <f>'Age-Level'!C152</f>
        <v>Rededication (12th year)</v>
      </c>
      <c r="B91" s="475" t="str">
        <f>IF('Age-Level'!D152="C","E","")</f>
        <v/>
      </c>
      <c r="C91" s="494"/>
      <c r="D91" s="475" t="str">
        <f>IF('Age-Level'!E152="C","E","")</f>
        <v/>
      </c>
      <c r="E91" s="494"/>
      <c r="F91" s="475" t="str">
        <f>IF('Age-Level'!F152="C","E","")</f>
        <v/>
      </c>
      <c r="G91" s="494"/>
      <c r="H91" s="475" t="str">
        <f>IF('Age-Level'!G152="C","E","")</f>
        <v/>
      </c>
      <c r="I91" s="494"/>
      <c r="J91" s="475" t="str">
        <f>IF('Age-Level'!H152="C","E","")</f>
        <v/>
      </c>
      <c r="K91" s="494"/>
      <c r="L91" s="475" t="str">
        <f>IF('Age-Level'!I152="C","E","")</f>
        <v/>
      </c>
      <c r="M91" s="494"/>
      <c r="N91" s="475" t="str">
        <f>IF('Age-Level'!J152="C","E","")</f>
        <v/>
      </c>
      <c r="O91" s="494"/>
      <c r="P91" s="475" t="str">
        <f>IF('Age-Level'!K152="C","E","")</f>
        <v/>
      </c>
      <c r="Q91" s="494"/>
      <c r="R91" s="475" t="str">
        <f>IF('Age-Level'!L152="C","E","")</f>
        <v/>
      </c>
      <c r="S91" s="494"/>
      <c r="T91" s="475" t="str">
        <f>IF('Age-Level'!M152="C","E","")</f>
        <v/>
      </c>
      <c r="U91" s="494"/>
      <c r="V91" s="475" t="str">
        <f>IF('Age-Level'!N152="C","E","")</f>
        <v/>
      </c>
      <c r="W91" s="495"/>
      <c r="X91" s="475" t="str">
        <f>IF('Age-Level'!O152="C","E","")</f>
        <v/>
      </c>
      <c r="Y91" s="494"/>
      <c r="Z91" s="475" t="str">
        <f>IF('Age-Level'!P152="C","E","")</f>
        <v/>
      </c>
      <c r="AA91" s="494"/>
      <c r="AB91" s="475" t="str">
        <f>IF('Age-Level'!Q152="C","E","")</f>
        <v/>
      </c>
      <c r="AC91" s="494"/>
      <c r="AD91" s="475" t="str">
        <f>IF('Age-Level'!R152="C","E","")</f>
        <v/>
      </c>
      <c r="AE91" s="494"/>
      <c r="AF91" s="475" t="str">
        <f>IF('Age-Level'!S152="C","E","")</f>
        <v/>
      </c>
      <c r="AG91" s="494"/>
      <c r="AH91" s="475" t="str">
        <f>IF('Age-Level'!T152="C","E","")</f>
        <v/>
      </c>
      <c r="AI91" s="494"/>
      <c r="AJ91" s="475" t="str">
        <f>IF('Age-Level'!U152="C","E","")</f>
        <v/>
      </c>
      <c r="AK91" s="494"/>
      <c r="AL91" s="475" t="str">
        <f>IF('Age-Level'!V152="C","E","")</f>
        <v/>
      </c>
      <c r="AM91" s="494"/>
      <c r="AN91" s="475" t="str">
        <f>IF('Age-Level'!W152="C","E","")</f>
        <v/>
      </c>
      <c r="AO91" s="495"/>
    </row>
    <row r="92" spans="1:41" ht="12.75" customHeight="1">
      <c r="A92" s="466" t="s">
        <v>635</v>
      </c>
      <c r="B92" s="475" t="str">
        <f>IF(Gold!D13="C","E","")</f>
        <v/>
      </c>
      <c r="C92" s="476"/>
      <c r="D92" s="475" t="str">
        <f>IF(Gold!E13="C","E","")</f>
        <v/>
      </c>
      <c r="E92" s="476"/>
      <c r="F92" s="475" t="str">
        <f>IF(Gold!F13="C","E","")</f>
        <v/>
      </c>
      <c r="G92" s="476"/>
      <c r="H92" s="475" t="str">
        <f>IF(Gold!G13="C","E","")</f>
        <v/>
      </c>
      <c r="I92" s="476"/>
      <c r="J92" s="475" t="str">
        <f>IF(Gold!H13="C","E","")</f>
        <v/>
      </c>
      <c r="K92" s="476"/>
      <c r="L92" s="475" t="str">
        <f>IF(Gold!I13="C","E","")</f>
        <v/>
      </c>
      <c r="M92" s="476"/>
      <c r="N92" s="475" t="str">
        <f>IF(Gold!J13="C","E","")</f>
        <v/>
      </c>
      <c r="O92" s="476"/>
      <c r="P92" s="475" t="str">
        <f>IF(Gold!K13="C","E","")</f>
        <v/>
      </c>
      <c r="Q92" s="476"/>
      <c r="R92" s="475" t="str">
        <f>IF(Gold!L13="C","E","")</f>
        <v/>
      </c>
      <c r="S92" s="476"/>
      <c r="T92" s="475" t="str">
        <f>IF(Gold!M13="C","E","")</f>
        <v/>
      </c>
      <c r="U92" s="476"/>
      <c r="V92" s="475" t="str">
        <f>IF(Gold!N13="C","E","")</f>
        <v/>
      </c>
      <c r="W92" s="477"/>
      <c r="X92" s="475" t="str">
        <f>IF(Gold!O13="C","E","")</f>
        <v/>
      </c>
      <c r="Y92" s="476"/>
      <c r="Z92" s="475" t="str">
        <f>IF(Gold!P13="C","E","")</f>
        <v/>
      </c>
      <c r="AA92" s="476"/>
      <c r="AB92" s="475" t="str">
        <f>IF(Gold!T13="C","E","")</f>
        <v/>
      </c>
      <c r="AC92" s="476"/>
      <c r="AD92" s="475" t="str">
        <f>IF(Gold!R13="C","E","")</f>
        <v/>
      </c>
      <c r="AE92" s="476"/>
      <c r="AF92" s="475" t="str">
        <f>IF(Gold!S13="C","E","")</f>
        <v/>
      </c>
      <c r="AG92" s="476"/>
      <c r="AH92" s="475" t="str">
        <f>IF(Gold!T13="C","E","")</f>
        <v/>
      </c>
      <c r="AI92" s="476"/>
      <c r="AJ92" s="475" t="str">
        <f>IF(Gold!U13="C","E","")</f>
        <v/>
      </c>
      <c r="AK92" s="476"/>
      <c r="AL92" s="475" t="str">
        <f>IF(Gold!V13="C","E","")</f>
        <v/>
      </c>
      <c r="AM92" s="476"/>
      <c r="AN92" s="475" t="str">
        <f>IF(Gold!W13="C","E","")</f>
        <v/>
      </c>
      <c r="AO92" s="477"/>
    </row>
    <row r="93" spans="1:41" ht="12.75" customHeight="1">
      <c r="A93" s="466" t="s">
        <v>178</v>
      </c>
      <c r="B93" s="475" t="str">
        <f>IF(Bridging!D17="C","E","")</f>
        <v/>
      </c>
      <c r="C93" s="476"/>
      <c r="D93" s="475" t="str">
        <f>IF(Bridging!E17="C","E","")</f>
        <v/>
      </c>
      <c r="E93" s="476"/>
      <c r="F93" s="475" t="str">
        <f>IF(Bridging!F17="C","E","")</f>
        <v/>
      </c>
      <c r="G93" s="476"/>
      <c r="H93" s="475" t="str">
        <f>IF(Bridging!G17="C","E","")</f>
        <v/>
      </c>
      <c r="I93" s="476"/>
      <c r="J93" s="475" t="str">
        <f>IF(Bridging!H17="C","E","")</f>
        <v/>
      </c>
      <c r="K93" s="476"/>
      <c r="L93" s="475" t="str">
        <f>IF(Bridging!I17="C","E","")</f>
        <v/>
      </c>
      <c r="M93" s="476"/>
      <c r="N93" s="475" t="str">
        <f>IF(Bridging!J17="C","E","")</f>
        <v/>
      </c>
      <c r="O93" s="476"/>
      <c r="P93" s="475" t="str">
        <f>IF(Bridging!K17="C","E","")</f>
        <v/>
      </c>
      <c r="Q93" s="476"/>
      <c r="R93" s="475" t="str">
        <f>IF(Bridging!L17="C","E","")</f>
        <v/>
      </c>
      <c r="S93" s="476"/>
      <c r="T93" s="475" t="str">
        <f>IF(Bridging!M17="C","E","")</f>
        <v/>
      </c>
      <c r="U93" s="476"/>
      <c r="V93" s="475" t="str">
        <f>IF(Bridging!N17="C","E","")</f>
        <v/>
      </c>
      <c r="W93" s="477"/>
      <c r="X93" s="475" t="str">
        <f>IF(Bridging!O17="C","E","")</f>
        <v/>
      </c>
      <c r="Y93" s="476"/>
      <c r="Z93" s="475" t="str">
        <f>IF(Bridging!P17="C","E","")</f>
        <v/>
      </c>
      <c r="AA93" s="476"/>
      <c r="AB93" s="475" t="str">
        <f>IF(Bridging!T17="C","E","")</f>
        <v/>
      </c>
      <c r="AC93" s="476"/>
      <c r="AD93" s="475" t="str">
        <f>IF(Bridging!R17="C","E","")</f>
        <v/>
      </c>
      <c r="AE93" s="476"/>
      <c r="AF93" s="475" t="str">
        <f>IF(Bridging!S17="C","E","")</f>
        <v/>
      </c>
      <c r="AG93" s="476"/>
      <c r="AH93" s="475" t="str">
        <f>IF(Bridging!T17="C","E","")</f>
        <v/>
      </c>
      <c r="AI93" s="476"/>
      <c r="AJ93" s="475" t="str">
        <f>IF(Bridging!U17="C","E","")</f>
        <v/>
      </c>
      <c r="AK93" s="476"/>
      <c r="AL93" s="475" t="str">
        <f>IF(Bridging!V17="C","E","")</f>
        <v/>
      </c>
      <c r="AM93" s="476"/>
      <c r="AN93" s="475" t="str">
        <f>IF(Bridging!W17="C","E","")</f>
        <v/>
      </c>
      <c r="AO93" s="477"/>
    </row>
    <row r="94" spans="1:41" ht="12.75" customHeight="1">
      <c r="A94" s="466" t="s">
        <v>51</v>
      </c>
      <c r="B94" s="497"/>
      <c r="C94" s="468"/>
      <c r="D94" s="497"/>
      <c r="E94" s="468"/>
      <c r="F94" s="497"/>
      <c r="G94" s="468"/>
      <c r="H94" s="497"/>
      <c r="I94" s="468"/>
      <c r="J94" s="497"/>
      <c r="K94" s="468"/>
      <c r="L94" s="497"/>
      <c r="M94" s="468"/>
      <c r="N94" s="497"/>
      <c r="O94" s="468"/>
      <c r="P94" s="497"/>
      <c r="Q94" s="468"/>
      <c r="R94" s="497"/>
      <c r="S94" s="468"/>
      <c r="T94" s="497"/>
      <c r="U94" s="468"/>
      <c r="V94" s="497"/>
      <c r="W94" s="468"/>
      <c r="X94" s="497"/>
      <c r="Y94" s="468"/>
      <c r="Z94" s="497"/>
      <c r="AA94" s="468"/>
      <c r="AB94" s="497"/>
      <c r="AC94" s="468"/>
      <c r="AD94" s="497"/>
      <c r="AE94" s="468"/>
      <c r="AF94" s="497"/>
      <c r="AG94" s="468"/>
      <c r="AH94" s="497"/>
      <c r="AI94" s="468"/>
      <c r="AJ94" s="497"/>
      <c r="AK94" s="468"/>
      <c r="AL94" s="497"/>
      <c r="AM94" s="468"/>
      <c r="AN94" s="497"/>
      <c r="AO94" s="469"/>
    </row>
    <row r="95" spans="1:41" ht="12.75" customHeight="1">
      <c r="A95" s="474" t="str">
        <f>'Fun Patches'!C5</f>
        <v>&lt;LIST PATCH HERE&gt;</v>
      </c>
      <c r="B95" s="475" t="str">
        <f>IF('Fun Patches'!D5="C","E","")</f>
        <v/>
      </c>
      <c r="C95" s="476"/>
      <c r="D95" s="475" t="str">
        <f>IF('Fun Patches'!E5="C","E","")</f>
        <v/>
      </c>
      <c r="E95" s="476"/>
      <c r="F95" s="475" t="str">
        <f>IF('Fun Patches'!F5="C","E","")</f>
        <v/>
      </c>
      <c r="G95" s="476"/>
      <c r="H95" s="475" t="str">
        <f>IF('Fun Patches'!G5="C","E","")</f>
        <v/>
      </c>
      <c r="I95" s="476"/>
      <c r="J95" s="475" t="str">
        <f>IF('Fun Patches'!H5="C","E","")</f>
        <v/>
      </c>
      <c r="K95" s="476"/>
      <c r="L95" s="475" t="str">
        <f>IF('Fun Patches'!I5="C","E","")</f>
        <v/>
      </c>
      <c r="M95" s="476"/>
      <c r="N95" s="475" t="str">
        <f>IF('Fun Patches'!J5="C","E","")</f>
        <v/>
      </c>
      <c r="O95" s="476"/>
      <c r="P95" s="475" t="str">
        <f>IF('Fun Patches'!K5="C","E","")</f>
        <v/>
      </c>
      <c r="Q95" s="476"/>
      <c r="R95" s="475" t="str">
        <f>IF('Fun Patches'!L5="C","E","")</f>
        <v/>
      </c>
      <c r="S95" s="476"/>
      <c r="T95" s="475" t="str">
        <f>IF('Fun Patches'!M5="C","E","")</f>
        <v/>
      </c>
      <c r="U95" s="476"/>
      <c r="V95" s="475" t="str">
        <f>IF('Fun Patches'!N5="C","E","")</f>
        <v/>
      </c>
      <c r="W95" s="477"/>
      <c r="X95" s="475" t="str">
        <f>IF('Fun Patches'!O5="C","E","")</f>
        <v/>
      </c>
      <c r="Y95" s="476"/>
      <c r="Z95" s="475" t="str">
        <f>IF('Fun Patches'!P5="C","E","")</f>
        <v/>
      </c>
      <c r="AA95" s="476"/>
      <c r="AB95" s="475" t="str">
        <f>IF('Fun Patches'!Q5="C","E","")</f>
        <v/>
      </c>
      <c r="AC95" s="476"/>
      <c r="AD95" s="475" t="str">
        <f>IF('Fun Patches'!R5="C","E","")</f>
        <v/>
      </c>
      <c r="AE95" s="476"/>
      <c r="AF95" s="475" t="str">
        <f>IF('Fun Patches'!S5="C","E","")</f>
        <v/>
      </c>
      <c r="AG95" s="476"/>
      <c r="AH95" s="475" t="str">
        <f>IF('Fun Patches'!T5="C","E","")</f>
        <v/>
      </c>
      <c r="AI95" s="476"/>
      <c r="AJ95" s="475" t="str">
        <f>IF('Fun Patches'!U5="C","E","")</f>
        <v/>
      </c>
      <c r="AK95" s="476"/>
      <c r="AL95" s="475" t="str">
        <f>IF('Fun Patches'!V5="C","E","")</f>
        <v/>
      </c>
      <c r="AM95" s="476"/>
      <c r="AN95" s="475" t="str">
        <f>IF('Fun Patches'!W5="C","E","")</f>
        <v/>
      </c>
      <c r="AO95" s="477"/>
    </row>
    <row r="96" spans="1:41" ht="12.75" customHeight="1">
      <c r="A96" s="474" t="str">
        <f>'Fun Patches'!C6</f>
        <v>&lt;LIST PATCH HERE&gt;</v>
      </c>
      <c r="B96" s="475" t="str">
        <f>IF('Fun Patches'!D6="C","E","")</f>
        <v/>
      </c>
      <c r="C96" s="476"/>
      <c r="D96" s="475" t="str">
        <f>IF('Fun Patches'!E6="C","E","")</f>
        <v/>
      </c>
      <c r="E96" s="476"/>
      <c r="F96" s="475" t="str">
        <f>IF('Fun Patches'!F6="C","E","")</f>
        <v/>
      </c>
      <c r="G96" s="476"/>
      <c r="H96" s="475" t="str">
        <f>IF('Fun Patches'!G6="C","E","")</f>
        <v/>
      </c>
      <c r="I96" s="476"/>
      <c r="J96" s="475" t="str">
        <f>IF('Fun Patches'!H6="C","E","")</f>
        <v/>
      </c>
      <c r="K96" s="476"/>
      <c r="L96" s="475" t="str">
        <f>IF('Fun Patches'!I6="C","E","")</f>
        <v/>
      </c>
      <c r="M96" s="476"/>
      <c r="N96" s="475" t="str">
        <f>IF('Fun Patches'!J6="C","E","")</f>
        <v/>
      </c>
      <c r="O96" s="476"/>
      <c r="P96" s="475" t="str">
        <f>IF('Fun Patches'!K6="C","E","")</f>
        <v/>
      </c>
      <c r="Q96" s="476"/>
      <c r="R96" s="475" t="str">
        <f>IF('Fun Patches'!L6="C","E","")</f>
        <v/>
      </c>
      <c r="S96" s="476"/>
      <c r="T96" s="475" t="str">
        <f>IF('Fun Patches'!M6="C","E","")</f>
        <v/>
      </c>
      <c r="U96" s="476"/>
      <c r="V96" s="475" t="str">
        <f>IF('Fun Patches'!N6="C","E","")</f>
        <v/>
      </c>
      <c r="W96" s="477"/>
      <c r="X96" s="475" t="str">
        <f>IF('Fun Patches'!O6="C","E","")</f>
        <v/>
      </c>
      <c r="Y96" s="476"/>
      <c r="Z96" s="475" t="str">
        <f>IF('Fun Patches'!P6="C","E","")</f>
        <v/>
      </c>
      <c r="AA96" s="476"/>
      <c r="AB96" s="475" t="str">
        <f>IF('Fun Patches'!Q6="C","E","")</f>
        <v/>
      </c>
      <c r="AC96" s="476"/>
      <c r="AD96" s="475" t="str">
        <f>IF('Fun Patches'!R6="C","E","")</f>
        <v/>
      </c>
      <c r="AE96" s="476"/>
      <c r="AF96" s="475" t="str">
        <f>IF('Fun Patches'!S6="C","E","")</f>
        <v/>
      </c>
      <c r="AG96" s="476"/>
      <c r="AH96" s="475" t="str">
        <f>IF('Fun Patches'!T6="C","E","")</f>
        <v/>
      </c>
      <c r="AI96" s="476"/>
      <c r="AJ96" s="475" t="str">
        <f>IF('Fun Patches'!U6="C","E","")</f>
        <v/>
      </c>
      <c r="AK96" s="476"/>
      <c r="AL96" s="475" t="str">
        <f>IF('Fun Patches'!V6="C","E","")</f>
        <v/>
      </c>
      <c r="AM96" s="476"/>
      <c r="AN96" s="475" t="str">
        <f>IF('Fun Patches'!W6="C","E","")</f>
        <v/>
      </c>
      <c r="AO96" s="477"/>
    </row>
    <row r="97" spans="1:41" ht="12.75" customHeight="1">
      <c r="A97" s="474" t="str">
        <f>'Fun Patches'!C7</f>
        <v>&lt;LIST PATCH HERE&gt;</v>
      </c>
      <c r="B97" s="475" t="str">
        <f>IF('Fun Patches'!D7="C","E","")</f>
        <v/>
      </c>
      <c r="C97" s="476"/>
      <c r="D97" s="475" t="str">
        <f>IF('Fun Patches'!E7="C","E","")</f>
        <v/>
      </c>
      <c r="E97" s="476"/>
      <c r="F97" s="475" t="str">
        <f>IF('Fun Patches'!F7="C","E","")</f>
        <v/>
      </c>
      <c r="G97" s="476"/>
      <c r="H97" s="475" t="str">
        <f>IF('Fun Patches'!G7="C","E","")</f>
        <v/>
      </c>
      <c r="I97" s="476"/>
      <c r="J97" s="475" t="str">
        <f>IF('Fun Patches'!H7="C","E","")</f>
        <v/>
      </c>
      <c r="K97" s="476"/>
      <c r="L97" s="475" t="str">
        <f>IF('Fun Patches'!I7="C","E","")</f>
        <v/>
      </c>
      <c r="M97" s="476"/>
      <c r="N97" s="475" t="str">
        <f>IF('Fun Patches'!J7="C","E","")</f>
        <v/>
      </c>
      <c r="O97" s="476"/>
      <c r="P97" s="475" t="str">
        <f>IF('Fun Patches'!K7="C","E","")</f>
        <v/>
      </c>
      <c r="Q97" s="476"/>
      <c r="R97" s="475" t="str">
        <f>IF('Fun Patches'!L7="C","E","")</f>
        <v/>
      </c>
      <c r="S97" s="476"/>
      <c r="T97" s="475" t="str">
        <f>IF('Fun Patches'!M7="C","E","")</f>
        <v/>
      </c>
      <c r="U97" s="476"/>
      <c r="V97" s="475" t="str">
        <f>IF('Fun Patches'!N7="C","E","")</f>
        <v/>
      </c>
      <c r="W97" s="477"/>
      <c r="X97" s="475" t="str">
        <f>IF('Fun Patches'!O7="C","E","")</f>
        <v/>
      </c>
      <c r="Y97" s="476"/>
      <c r="Z97" s="475" t="str">
        <f>IF('Fun Patches'!P7="C","E","")</f>
        <v/>
      </c>
      <c r="AA97" s="476"/>
      <c r="AB97" s="475" t="str">
        <f>IF('Fun Patches'!Q7="C","E","")</f>
        <v/>
      </c>
      <c r="AC97" s="476"/>
      <c r="AD97" s="475" t="str">
        <f>IF('Fun Patches'!R7="C","E","")</f>
        <v/>
      </c>
      <c r="AE97" s="476"/>
      <c r="AF97" s="475" t="str">
        <f>IF('Fun Patches'!S7="C","E","")</f>
        <v/>
      </c>
      <c r="AG97" s="476"/>
      <c r="AH97" s="475" t="str">
        <f>IF('Fun Patches'!T7="C","E","")</f>
        <v/>
      </c>
      <c r="AI97" s="476"/>
      <c r="AJ97" s="475" t="str">
        <f>IF('Fun Patches'!U7="C","E","")</f>
        <v/>
      </c>
      <c r="AK97" s="476"/>
      <c r="AL97" s="475" t="str">
        <f>IF('Fun Patches'!V7="C","E","")</f>
        <v/>
      </c>
      <c r="AM97" s="476"/>
      <c r="AN97" s="475" t="str">
        <f>IF('Fun Patches'!W7="C","E","")</f>
        <v/>
      </c>
      <c r="AO97" s="477"/>
    </row>
    <row r="98" spans="1:41" ht="12.75" customHeight="1">
      <c r="A98" s="474" t="str">
        <f>'Fun Patches'!C8</f>
        <v>&lt;LIST PATCH HERE&gt;</v>
      </c>
      <c r="B98" s="475" t="str">
        <f>IF('Fun Patches'!D8="C","E","")</f>
        <v/>
      </c>
      <c r="C98" s="476"/>
      <c r="D98" s="475" t="str">
        <f>IF('Fun Patches'!E8="C","E","")</f>
        <v/>
      </c>
      <c r="E98" s="476"/>
      <c r="F98" s="475" t="str">
        <f>IF('Fun Patches'!F8="C","E","")</f>
        <v/>
      </c>
      <c r="G98" s="476"/>
      <c r="H98" s="475" t="str">
        <f>IF('Fun Patches'!G8="C","E","")</f>
        <v/>
      </c>
      <c r="I98" s="476"/>
      <c r="J98" s="475" t="str">
        <f>IF('Fun Patches'!H8="C","E","")</f>
        <v/>
      </c>
      <c r="K98" s="476"/>
      <c r="L98" s="475" t="str">
        <f>IF('Fun Patches'!I8="C","E","")</f>
        <v/>
      </c>
      <c r="M98" s="476"/>
      <c r="N98" s="475" t="str">
        <f>IF('Fun Patches'!J8="C","E","")</f>
        <v/>
      </c>
      <c r="O98" s="476"/>
      <c r="P98" s="475" t="str">
        <f>IF('Fun Patches'!K8="C","E","")</f>
        <v/>
      </c>
      <c r="Q98" s="476"/>
      <c r="R98" s="475" t="str">
        <f>IF('Fun Patches'!L8="C","E","")</f>
        <v/>
      </c>
      <c r="S98" s="476"/>
      <c r="T98" s="475" t="str">
        <f>IF('Fun Patches'!M8="C","E","")</f>
        <v/>
      </c>
      <c r="U98" s="476"/>
      <c r="V98" s="475" t="str">
        <f>IF('Fun Patches'!N8="C","E","")</f>
        <v/>
      </c>
      <c r="W98" s="477"/>
      <c r="X98" s="475" t="str">
        <f>IF('Fun Patches'!O8="C","E","")</f>
        <v/>
      </c>
      <c r="Y98" s="476"/>
      <c r="Z98" s="475" t="str">
        <f>IF('Fun Patches'!P8="C","E","")</f>
        <v/>
      </c>
      <c r="AA98" s="476"/>
      <c r="AB98" s="475" t="str">
        <f>IF('Fun Patches'!Q8="C","E","")</f>
        <v/>
      </c>
      <c r="AC98" s="476"/>
      <c r="AD98" s="475" t="str">
        <f>IF('Fun Patches'!R8="C","E","")</f>
        <v/>
      </c>
      <c r="AE98" s="476"/>
      <c r="AF98" s="475" t="str">
        <f>IF('Fun Patches'!S8="C","E","")</f>
        <v/>
      </c>
      <c r="AG98" s="476"/>
      <c r="AH98" s="475" t="str">
        <f>IF('Fun Patches'!T8="C","E","")</f>
        <v/>
      </c>
      <c r="AI98" s="476"/>
      <c r="AJ98" s="475" t="str">
        <f>IF('Fun Patches'!U8="C","E","")</f>
        <v/>
      </c>
      <c r="AK98" s="476"/>
      <c r="AL98" s="475" t="str">
        <f>IF('Fun Patches'!V8="C","E","")</f>
        <v/>
      </c>
      <c r="AM98" s="476"/>
      <c r="AN98" s="475" t="str">
        <f>IF('Fun Patches'!W8="C","E","")</f>
        <v/>
      </c>
      <c r="AO98" s="477"/>
    </row>
    <row r="99" spans="1:41" ht="12.75" customHeight="1">
      <c r="A99" s="474" t="str">
        <f>'Fun Patches'!C9</f>
        <v>&lt;LIST PATCH HERE&gt;</v>
      </c>
      <c r="B99" s="475" t="str">
        <f>IF('Fun Patches'!D9="C","E","")</f>
        <v/>
      </c>
      <c r="C99" s="476"/>
      <c r="D99" s="475" t="str">
        <f>IF('Fun Patches'!E9="C","E","")</f>
        <v/>
      </c>
      <c r="E99" s="476"/>
      <c r="F99" s="475" t="str">
        <f>IF('Fun Patches'!F9="C","E","")</f>
        <v/>
      </c>
      <c r="G99" s="476"/>
      <c r="H99" s="475" t="str">
        <f>IF('Fun Patches'!G9="C","E","")</f>
        <v/>
      </c>
      <c r="I99" s="476"/>
      <c r="J99" s="475" t="str">
        <f>IF('Fun Patches'!H9="C","E","")</f>
        <v/>
      </c>
      <c r="K99" s="476"/>
      <c r="L99" s="475" t="str">
        <f>IF('Fun Patches'!I9="C","E","")</f>
        <v/>
      </c>
      <c r="M99" s="476"/>
      <c r="N99" s="475" t="str">
        <f>IF('Fun Patches'!J9="C","E","")</f>
        <v/>
      </c>
      <c r="O99" s="476"/>
      <c r="P99" s="475" t="str">
        <f>IF('Fun Patches'!K9="C","E","")</f>
        <v/>
      </c>
      <c r="Q99" s="476"/>
      <c r="R99" s="475" t="str">
        <f>IF('Fun Patches'!L9="C","E","")</f>
        <v/>
      </c>
      <c r="S99" s="476"/>
      <c r="T99" s="475" t="str">
        <f>IF('Fun Patches'!M9="C","E","")</f>
        <v/>
      </c>
      <c r="U99" s="476"/>
      <c r="V99" s="475" t="str">
        <f>IF('Fun Patches'!N9="C","E","")</f>
        <v/>
      </c>
      <c r="W99" s="477"/>
      <c r="X99" s="475" t="str">
        <f>IF('Fun Patches'!O9="C","E","")</f>
        <v/>
      </c>
      <c r="Y99" s="476"/>
      <c r="Z99" s="475" t="str">
        <f>IF('Fun Patches'!P9="C","E","")</f>
        <v/>
      </c>
      <c r="AA99" s="476"/>
      <c r="AB99" s="475" t="str">
        <f>IF('Fun Patches'!Q9="C","E","")</f>
        <v/>
      </c>
      <c r="AC99" s="476"/>
      <c r="AD99" s="475" t="str">
        <f>IF('Fun Patches'!R9="C","E","")</f>
        <v/>
      </c>
      <c r="AE99" s="476"/>
      <c r="AF99" s="475" t="str">
        <f>IF('Fun Patches'!S9="C","E","")</f>
        <v/>
      </c>
      <c r="AG99" s="476"/>
      <c r="AH99" s="475" t="str">
        <f>IF('Fun Patches'!T9="C","E","")</f>
        <v/>
      </c>
      <c r="AI99" s="476"/>
      <c r="AJ99" s="475" t="str">
        <f>IF('Fun Patches'!U9="C","E","")</f>
        <v/>
      </c>
      <c r="AK99" s="476"/>
      <c r="AL99" s="475" t="str">
        <f>IF('Fun Patches'!V9="C","E","")</f>
        <v/>
      </c>
      <c r="AM99" s="476"/>
      <c r="AN99" s="475" t="str">
        <f>IF('Fun Patches'!W9="C","E","")</f>
        <v/>
      </c>
      <c r="AO99" s="477"/>
    </row>
    <row r="100" spans="1:41" ht="12.75" customHeight="1">
      <c r="A100" s="474" t="str">
        <f>'Fun Patches'!C10</f>
        <v>&lt;LIST PATCH HERE&gt;</v>
      </c>
      <c r="B100" s="475" t="str">
        <f>IF('Fun Patches'!D10="C","E","")</f>
        <v/>
      </c>
      <c r="C100" s="476"/>
      <c r="D100" s="475" t="str">
        <f>IF('Fun Patches'!E10="C","E","")</f>
        <v/>
      </c>
      <c r="E100" s="476"/>
      <c r="F100" s="475" t="str">
        <f>IF('Fun Patches'!F10="C","E","")</f>
        <v/>
      </c>
      <c r="G100" s="476"/>
      <c r="H100" s="475" t="str">
        <f>IF('Fun Patches'!G10="C","E","")</f>
        <v/>
      </c>
      <c r="I100" s="476"/>
      <c r="J100" s="475" t="str">
        <f>IF('Fun Patches'!H10="C","E","")</f>
        <v/>
      </c>
      <c r="K100" s="476"/>
      <c r="L100" s="475" t="str">
        <f>IF('Fun Patches'!I10="C","E","")</f>
        <v/>
      </c>
      <c r="M100" s="476"/>
      <c r="N100" s="475" t="str">
        <f>IF('Fun Patches'!J10="C","E","")</f>
        <v/>
      </c>
      <c r="O100" s="476"/>
      <c r="P100" s="475" t="str">
        <f>IF('Fun Patches'!K10="C","E","")</f>
        <v/>
      </c>
      <c r="Q100" s="476"/>
      <c r="R100" s="475" t="str">
        <f>IF('Fun Patches'!L10="C","E","")</f>
        <v/>
      </c>
      <c r="S100" s="476"/>
      <c r="T100" s="475" t="str">
        <f>IF('Fun Patches'!M10="C","E","")</f>
        <v/>
      </c>
      <c r="U100" s="476"/>
      <c r="V100" s="475" t="str">
        <f>IF('Fun Patches'!N10="C","E","")</f>
        <v/>
      </c>
      <c r="W100" s="477"/>
      <c r="X100" s="475" t="str">
        <f>IF('Fun Patches'!O10="C","E","")</f>
        <v/>
      </c>
      <c r="Y100" s="476"/>
      <c r="Z100" s="475" t="str">
        <f>IF('Fun Patches'!P10="C","E","")</f>
        <v/>
      </c>
      <c r="AA100" s="476"/>
      <c r="AB100" s="475" t="str">
        <f>IF('Fun Patches'!Q10="C","E","")</f>
        <v/>
      </c>
      <c r="AC100" s="476"/>
      <c r="AD100" s="475" t="str">
        <f>IF('Fun Patches'!R10="C","E","")</f>
        <v/>
      </c>
      <c r="AE100" s="476"/>
      <c r="AF100" s="475" t="str">
        <f>IF('Fun Patches'!S10="C","E","")</f>
        <v/>
      </c>
      <c r="AG100" s="476"/>
      <c r="AH100" s="475" t="str">
        <f>IF('Fun Patches'!T10="C","E","")</f>
        <v/>
      </c>
      <c r="AI100" s="476"/>
      <c r="AJ100" s="475" t="str">
        <f>IF('Fun Patches'!U10="C","E","")</f>
        <v/>
      </c>
      <c r="AK100" s="476"/>
      <c r="AL100" s="475" t="str">
        <f>IF('Fun Patches'!V10="C","E","")</f>
        <v/>
      </c>
      <c r="AM100" s="476"/>
      <c r="AN100" s="475" t="str">
        <f>IF('Fun Patches'!W10="C","E","")</f>
        <v/>
      </c>
      <c r="AO100" s="477"/>
    </row>
    <row r="101" spans="1:41" ht="12.75" customHeight="1">
      <c r="A101" s="474" t="str">
        <f>'Fun Patches'!C11</f>
        <v>&lt;LIST PATCH HERE&gt;</v>
      </c>
      <c r="B101" s="475" t="str">
        <f>IF('Fun Patches'!D11="C","E","")</f>
        <v/>
      </c>
      <c r="C101" s="476"/>
      <c r="D101" s="475" t="str">
        <f>IF('Fun Patches'!E11="C","E","")</f>
        <v/>
      </c>
      <c r="E101" s="476"/>
      <c r="F101" s="475" t="str">
        <f>IF('Fun Patches'!F11="C","E","")</f>
        <v/>
      </c>
      <c r="G101" s="476"/>
      <c r="H101" s="475" t="str">
        <f>IF('Fun Patches'!G11="C","E","")</f>
        <v/>
      </c>
      <c r="I101" s="476"/>
      <c r="J101" s="475" t="str">
        <f>IF('Fun Patches'!H11="C","E","")</f>
        <v/>
      </c>
      <c r="K101" s="476"/>
      <c r="L101" s="475" t="str">
        <f>IF('Fun Patches'!I11="C","E","")</f>
        <v/>
      </c>
      <c r="M101" s="476"/>
      <c r="N101" s="475" t="str">
        <f>IF('Fun Patches'!J11="C","E","")</f>
        <v/>
      </c>
      <c r="O101" s="476"/>
      <c r="P101" s="475" t="str">
        <f>IF('Fun Patches'!K11="C","E","")</f>
        <v/>
      </c>
      <c r="Q101" s="476"/>
      <c r="R101" s="475" t="str">
        <f>IF('Fun Patches'!L11="C","E","")</f>
        <v/>
      </c>
      <c r="S101" s="476"/>
      <c r="T101" s="475" t="str">
        <f>IF('Fun Patches'!M11="C","E","")</f>
        <v/>
      </c>
      <c r="U101" s="476"/>
      <c r="V101" s="475" t="str">
        <f>IF('Fun Patches'!N11="C","E","")</f>
        <v/>
      </c>
      <c r="W101" s="477"/>
      <c r="X101" s="475" t="str">
        <f>IF('Fun Patches'!O11="C","E","")</f>
        <v/>
      </c>
      <c r="Y101" s="476"/>
      <c r="Z101" s="475" t="str">
        <f>IF('Fun Patches'!P11="C","E","")</f>
        <v/>
      </c>
      <c r="AA101" s="476"/>
      <c r="AB101" s="475" t="str">
        <f>IF('Fun Patches'!Q11="C","E","")</f>
        <v/>
      </c>
      <c r="AC101" s="476"/>
      <c r="AD101" s="475" t="str">
        <f>IF('Fun Patches'!R11="C","E","")</f>
        <v/>
      </c>
      <c r="AE101" s="476"/>
      <c r="AF101" s="475" t="str">
        <f>IF('Fun Patches'!S11="C","E","")</f>
        <v/>
      </c>
      <c r="AG101" s="476"/>
      <c r="AH101" s="475" t="str">
        <f>IF('Fun Patches'!T11="C","E","")</f>
        <v/>
      </c>
      <c r="AI101" s="476"/>
      <c r="AJ101" s="475" t="str">
        <f>IF('Fun Patches'!U11="C","E","")</f>
        <v/>
      </c>
      <c r="AK101" s="476"/>
      <c r="AL101" s="475" t="str">
        <f>IF('Fun Patches'!V11="C","E","")</f>
        <v/>
      </c>
      <c r="AM101" s="476"/>
      <c r="AN101" s="475" t="str">
        <f>IF('Fun Patches'!W11="C","E","")</f>
        <v/>
      </c>
      <c r="AO101" s="477"/>
    </row>
    <row r="102" spans="1:41" ht="12.75" customHeight="1">
      <c r="A102" s="474" t="str">
        <f>'Fun Patches'!C12</f>
        <v>&lt;LIST PATCH HERE&gt;</v>
      </c>
      <c r="B102" s="475" t="str">
        <f>IF('Fun Patches'!D12="C","E","")</f>
        <v/>
      </c>
      <c r="C102" s="476"/>
      <c r="D102" s="475" t="str">
        <f>IF('Fun Patches'!E12="C","E","")</f>
        <v/>
      </c>
      <c r="E102" s="476"/>
      <c r="F102" s="475" t="str">
        <f>IF('Fun Patches'!F12="C","E","")</f>
        <v/>
      </c>
      <c r="G102" s="476"/>
      <c r="H102" s="475" t="str">
        <f>IF('Fun Patches'!G12="C","E","")</f>
        <v/>
      </c>
      <c r="I102" s="476"/>
      <c r="J102" s="475" t="str">
        <f>IF('Fun Patches'!H12="C","E","")</f>
        <v/>
      </c>
      <c r="K102" s="476"/>
      <c r="L102" s="475" t="str">
        <f>IF('Fun Patches'!I12="C","E","")</f>
        <v/>
      </c>
      <c r="M102" s="476"/>
      <c r="N102" s="475" t="str">
        <f>IF('Fun Patches'!J12="C","E","")</f>
        <v/>
      </c>
      <c r="O102" s="476"/>
      <c r="P102" s="475" t="str">
        <f>IF('Fun Patches'!K12="C","E","")</f>
        <v/>
      </c>
      <c r="Q102" s="476"/>
      <c r="R102" s="475" t="str">
        <f>IF('Fun Patches'!L12="C","E","")</f>
        <v/>
      </c>
      <c r="S102" s="476"/>
      <c r="T102" s="475" t="str">
        <f>IF('Fun Patches'!M12="C","E","")</f>
        <v/>
      </c>
      <c r="U102" s="476"/>
      <c r="V102" s="475" t="str">
        <f>IF('Fun Patches'!N12="C","E","")</f>
        <v/>
      </c>
      <c r="W102" s="477"/>
      <c r="X102" s="475" t="str">
        <f>IF('Fun Patches'!O12="C","E","")</f>
        <v/>
      </c>
      <c r="Y102" s="476"/>
      <c r="Z102" s="475" t="str">
        <f>IF('Fun Patches'!P12="C","E","")</f>
        <v/>
      </c>
      <c r="AA102" s="476"/>
      <c r="AB102" s="475" t="str">
        <f>IF('Fun Patches'!Q12="C","E","")</f>
        <v/>
      </c>
      <c r="AC102" s="476"/>
      <c r="AD102" s="475" t="str">
        <f>IF('Fun Patches'!R12="C","E","")</f>
        <v/>
      </c>
      <c r="AE102" s="476"/>
      <c r="AF102" s="475" t="str">
        <f>IF('Fun Patches'!S12="C","E","")</f>
        <v/>
      </c>
      <c r="AG102" s="476"/>
      <c r="AH102" s="475" t="str">
        <f>IF('Fun Patches'!T12="C","E","")</f>
        <v/>
      </c>
      <c r="AI102" s="476"/>
      <c r="AJ102" s="475" t="str">
        <f>IF('Fun Patches'!U12="C","E","")</f>
        <v/>
      </c>
      <c r="AK102" s="476"/>
      <c r="AL102" s="475" t="str">
        <f>IF('Fun Patches'!V12="C","E","")</f>
        <v/>
      </c>
      <c r="AM102" s="476"/>
      <c r="AN102" s="475" t="str">
        <f>IF('Fun Patches'!W12="C","E","")</f>
        <v/>
      </c>
      <c r="AO102" s="477"/>
    </row>
    <row r="103" spans="1:41" ht="12.75" customHeight="1">
      <c r="A103" s="474" t="str">
        <f>'Fun Patches'!C13</f>
        <v>&lt;LIST PATCH HERE&gt;</v>
      </c>
      <c r="B103" s="475" t="str">
        <f>IF('Fun Patches'!D13="C","E","")</f>
        <v/>
      </c>
      <c r="C103" s="476"/>
      <c r="D103" s="475" t="str">
        <f>IF('Fun Patches'!E13="C","E","")</f>
        <v/>
      </c>
      <c r="E103" s="476"/>
      <c r="F103" s="475" t="str">
        <f>IF('Fun Patches'!F13="C","E","")</f>
        <v/>
      </c>
      <c r="G103" s="476"/>
      <c r="H103" s="475" t="str">
        <f>IF('Fun Patches'!G13="C","E","")</f>
        <v/>
      </c>
      <c r="I103" s="476"/>
      <c r="J103" s="475" t="str">
        <f>IF('Fun Patches'!H13="C","E","")</f>
        <v/>
      </c>
      <c r="K103" s="476"/>
      <c r="L103" s="475" t="str">
        <f>IF('Fun Patches'!I13="C","E","")</f>
        <v/>
      </c>
      <c r="M103" s="476"/>
      <c r="N103" s="475" t="str">
        <f>IF('Fun Patches'!J13="C","E","")</f>
        <v/>
      </c>
      <c r="O103" s="476"/>
      <c r="P103" s="475" t="str">
        <f>IF('Fun Patches'!K13="C","E","")</f>
        <v/>
      </c>
      <c r="Q103" s="476"/>
      <c r="R103" s="475" t="str">
        <f>IF('Fun Patches'!L13="C","E","")</f>
        <v/>
      </c>
      <c r="S103" s="476"/>
      <c r="T103" s="475" t="str">
        <f>IF('Fun Patches'!M13="C","E","")</f>
        <v/>
      </c>
      <c r="U103" s="476"/>
      <c r="V103" s="475" t="str">
        <f>IF('Fun Patches'!N13="C","E","")</f>
        <v/>
      </c>
      <c r="W103" s="477"/>
      <c r="X103" s="475" t="str">
        <f>IF('Fun Patches'!O13="C","E","")</f>
        <v/>
      </c>
      <c r="Y103" s="476"/>
      <c r="Z103" s="475" t="str">
        <f>IF('Fun Patches'!P13="C","E","")</f>
        <v/>
      </c>
      <c r="AA103" s="476"/>
      <c r="AB103" s="475" t="str">
        <f>IF('Fun Patches'!Q13="C","E","")</f>
        <v/>
      </c>
      <c r="AC103" s="476"/>
      <c r="AD103" s="475" t="str">
        <f>IF('Fun Patches'!R13="C","E","")</f>
        <v/>
      </c>
      <c r="AE103" s="476"/>
      <c r="AF103" s="475" t="str">
        <f>IF('Fun Patches'!S13="C","E","")</f>
        <v/>
      </c>
      <c r="AG103" s="476"/>
      <c r="AH103" s="475" t="str">
        <f>IF('Fun Patches'!T13="C","E","")</f>
        <v/>
      </c>
      <c r="AI103" s="476"/>
      <c r="AJ103" s="475" t="str">
        <f>IF('Fun Patches'!U13="C","E","")</f>
        <v/>
      </c>
      <c r="AK103" s="476"/>
      <c r="AL103" s="475" t="str">
        <f>IF('Fun Patches'!V13="C","E","")</f>
        <v/>
      </c>
      <c r="AM103" s="476"/>
      <c r="AN103" s="475" t="str">
        <f>IF('Fun Patches'!W13="C","E","")</f>
        <v/>
      </c>
      <c r="AO103" s="477"/>
    </row>
    <row r="104" spans="1:41" ht="12.75" customHeight="1">
      <c r="A104" s="474" t="str">
        <f>'Fun Patches'!C14</f>
        <v>&lt;LIST PATCH HERE&gt;</v>
      </c>
      <c r="B104" s="475" t="str">
        <f>IF('Fun Patches'!D14="C","E","")</f>
        <v/>
      </c>
      <c r="C104" s="476"/>
      <c r="D104" s="475" t="str">
        <f>IF('Fun Patches'!E14="C","E","")</f>
        <v/>
      </c>
      <c r="E104" s="476"/>
      <c r="F104" s="475" t="str">
        <f>IF('Fun Patches'!F14="C","E","")</f>
        <v/>
      </c>
      <c r="G104" s="476"/>
      <c r="H104" s="475" t="str">
        <f>IF('Fun Patches'!G14="C","E","")</f>
        <v/>
      </c>
      <c r="I104" s="476"/>
      <c r="J104" s="475" t="str">
        <f>IF('Fun Patches'!H14="C","E","")</f>
        <v/>
      </c>
      <c r="K104" s="476"/>
      <c r="L104" s="475" t="str">
        <f>IF('Fun Patches'!I14="C","E","")</f>
        <v/>
      </c>
      <c r="M104" s="476"/>
      <c r="N104" s="475" t="str">
        <f>IF('Fun Patches'!J14="C","E","")</f>
        <v/>
      </c>
      <c r="O104" s="476"/>
      <c r="P104" s="475" t="str">
        <f>IF('Fun Patches'!K14="C","E","")</f>
        <v/>
      </c>
      <c r="Q104" s="476"/>
      <c r="R104" s="475" t="str">
        <f>IF('Fun Patches'!L14="C","E","")</f>
        <v/>
      </c>
      <c r="S104" s="476"/>
      <c r="T104" s="475" t="str">
        <f>IF('Fun Patches'!M14="C","E","")</f>
        <v/>
      </c>
      <c r="U104" s="476"/>
      <c r="V104" s="475" t="str">
        <f>IF('Fun Patches'!N14="C","E","")</f>
        <v/>
      </c>
      <c r="W104" s="477"/>
      <c r="X104" s="475" t="str">
        <f>IF('Fun Patches'!O14="C","E","")</f>
        <v/>
      </c>
      <c r="Y104" s="476"/>
      <c r="Z104" s="475" t="str">
        <f>IF('Fun Patches'!P14="C","E","")</f>
        <v/>
      </c>
      <c r="AA104" s="476"/>
      <c r="AB104" s="475" t="str">
        <f>IF('Fun Patches'!Q14="C","E","")</f>
        <v/>
      </c>
      <c r="AC104" s="476"/>
      <c r="AD104" s="475" t="str">
        <f>IF('Fun Patches'!R14="C","E","")</f>
        <v/>
      </c>
      <c r="AE104" s="476"/>
      <c r="AF104" s="475" t="str">
        <f>IF('Fun Patches'!S14="C","E","")</f>
        <v/>
      </c>
      <c r="AG104" s="476"/>
      <c r="AH104" s="475" t="str">
        <f>IF('Fun Patches'!T14="C","E","")</f>
        <v/>
      </c>
      <c r="AI104" s="476"/>
      <c r="AJ104" s="475" t="str">
        <f>IF('Fun Patches'!U14="C","E","")</f>
        <v/>
      </c>
      <c r="AK104" s="476"/>
      <c r="AL104" s="475" t="str">
        <f>IF('Fun Patches'!V14="C","E","")</f>
        <v/>
      </c>
      <c r="AM104" s="476"/>
      <c r="AN104" s="475" t="str">
        <f>IF('Fun Patches'!W14="C","E","")</f>
        <v/>
      </c>
      <c r="AO104" s="477"/>
    </row>
    <row r="105" spans="1:41" ht="12.75" customHeight="1">
      <c r="A105" s="474" t="str">
        <f>'Fun Patches'!C15</f>
        <v>&lt;LIST PATCH HERE&gt;</v>
      </c>
      <c r="B105" s="475" t="str">
        <f>IF('Fun Patches'!D15="C","E","")</f>
        <v/>
      </c>
      <c r="C105" s="476"/>
      <c r="D105" s="475" t="str">
        <f>IF('Fun Patches'!E15="C","E","")</f>
        <v/>
      </c>
      <c r="E105" s="476"/>
      <c r="F105" s="475" t="str">
        <f>IF('Fun Patches'!F15="C","E","")</f>
        <v/>
      </c>
      <c r="G105" s="476"/>
      <c r="H105" s="475" t="str">
        <f>IF('Fun Patches'!G15="C","E","")</f>
        <v/>
      </c>
      <c r="I105" s="476"/>
      <c r="J105" s="475" t="str">
        <f>IF('Fun Patches'!H15="C","E","")</f>
        <v/>
      </c>
      <c r="K105" s="476"/>
      <c r="L105" s="475" t="str">
        <f>IF('Fun Patches'!I15="C","E","")</f>
        <v/>
      </c>
      <c r="M105" s="476"/>
      <c r="N105" s="475" t="str">
        <f>IF('Fun Patches'!J15="C","E","")</f>
        <v/>
      </c>
      <c r="O105" s="476"/>
      <c r="P105" s="475" t="str">
        <f>IF('Fun Patches'!K15="C","E","")</f>
        <v/>
      </c>
      <c r="Q105" s="476"/>
      <c r="R105" s="475" t="str">
        <f>IF('Fun Patches'!L15="C","E","")</f>
        <v/>
      </c>
      <c r="S105" s="476"/>
      <c r="T105" s="475" t="str">
        <f>IF('Fun Patches'!M15="C","E","")</f>
        <v/>
      </c>
      <c r="U105" s="476"/>
      <c r="V105" s="475" t="str">
        <f>IF('Fun Patches'!N15="C","E","")</f>
        <v/>
      </c>
      <c r="W105" s="477"/>
      <c r="X105" s="475" t="str">
        <f>IF('Fun Patches'!O15="C","E","")</f>
        <v/>
      </c>
      <c r="Y105" s="476"/>
      <c r="Z105" s="475" t="str">
        <f>IF('Fun Patches'!P15="C","E","")</f>
        <v/>
      </c>
      <c r="AA105" s="476"/>
      <c r="AB105" s="475" t="str">
        <f>IF('Fun Patches'!Q15="C","E","")</f>
        <v/>
      </c>
      <c r="AC105" s="476"/>
      <c r="AD105" s="475" t="str">
        <f>IF('Fun Patches'!R15="C","E","")</f>
        <v/>
      </c>
      <c r="AE105" s="476"/>
      <c r="AF105" s="475" t="str">
        <f>IF('Fun Patches'!S15="C","E","")</f>
        <v/>
      </c>
      <c r="AG105" s="476"/>
      <c r="AH105" s="475" t="str">
        <f>IF('Fun Patches'!T15="C","E","")</f>
        <v/>
      </c>
      <c r="AI105" s="476"/>
      <c r="AJ105" s="475" t="str">
        <f>IF('Fun Patches'!U15="C","E","")</f>
        <v/>
      </c>
      <c r="AK105" s="476"/>
      <c r="AL105" s="475" t="str">
        <f>IF('Fun Patches'!V15="C","E","")</f>
        <v/>
      </c>
      <c r="AM105" s="476"/>
      <c r="AN105" s="475" t="str">
        <f>IF('Fun Patches'!W15="C","E","")</f>
        <v/>
      </c>
      <c r="AO105" s="477"/>
    </row>
    <row r="106" spans="1:41" ht="12.75" customHeight="1">
      <c r="A106" s="474" t="str">
        <f>'Fun Patches'!C16</f>
        <v>&lt;LIST PATCH HERE&gt;</v>
      </c>
      <c r="B106" s="475" t="str">
        <f>IF('Fun Patches'!D16="C","E","")</f>
        <v/>
      </c>
      <c r="C106" s="476"/>
      <c r="D106" s="475" t="str">
        <f>IF('Fun Patches'!E16="C","E","")</f>
        <v/>
      </c>
      <c r="E106" s="476"/>
      <c r="F106" s="475" t="str">
        <f>IF('Fun Patches'!F16="C","E","")</f>
        <v/>
      </c>
      <c r="G106" s="476"/>
      <c r="H106" s="475" t="str">
        <f>IF('Fun Patches'!G16="C","E","")</f>
        <v/>
      </c>
      <c r="I106" s="476"/>
      <c r="J106" s="475" t="str">
        <f>IF('Fun Patches'!H16="C","E","")</f>
        <v/>
      </c>
      <c r="K106" s="476"/>
      <c r="L106" s="475" t="str">
        <f>IF('Fun Patches'!I16="C","E","")</f>
        <v/>
      </c>
      <c r="M106" s="476"/>
      <c r="N106" s="475" t="str">
        <f>IF('Fun Patches'!J16="C","E","")</f>
        <v/>
      </c>
      <c r="O106" s="476"/>
      <c r="P106" s="475" t="str">
        <f>IF('Fun Patches'!K16="C","E","")</f>
        <v/>
      </c>
      <c r="Q106" s="476"/>
      <c r="R106" s="475" t="str">
        <f>IF('Fun Patches'!L16="C","E","")</f>
        <v/>
      </c>
      <c r="S106" s="476"/>
      <c r="T106" s="475" t="str">
        <f>IF('Fun Patches'!M16="C","E","")</f>
        <v/>
      </c>
      <c r="U106" s="476"/>
      <c r="V106" s="475" t="str">
        <f>IF('Fun Patches'!N16="C","E","")</f>
        <v/>
      </c>
      <c r="W106" s="477"/>
      <c r="X106" s="475" t="str">
        <f>IF('Fun Patches'!O16="C","E","")</f>
        <v/>
      </c>
      <c r="Y106" s="476"/>
      <c r="Z106" s="475" t="str">
        <f>IF('Fun Patches'!P16="C","E","")</f>
        <v/>
      </c>
      <c r="AA106" s="476"/>
      <c r="AB106" s="475" t="str">
        <f>IF('Fun Patches'!Q16="C","E","")</f>
        <v/>
      </c>
      <c r="AC106" s="476"/>
      <c r="AD106" s="475" t="str">
        <f>IF('Fun Patches'!R16="C","E","")</f>
        <v/>
      </c>
      <c r="AE106" s="476"/>
      <c r="AF106" s="475" t="str">
        <f>IF('Fun Patches'!S16="C","E","")</f>
        <v/>
      </c>
      <c r="AG106" s="476"/>
      <c r="AH106" s="475" t="str">
        <f>IF('Fun Patches'!T16="C","E","")</f>
        <v/>
      </c>
      <c r="AI106" s="476"/>
      <c r="AJ106" s="475" t="str">
        <f>IF('Fun Patches'!U16="C","E","")</f>
        <v/>
      </c>
      <c r="AK106" s="476"/>
      <c r="AL106" s="475" t="str">
        <f>IF('Fun Patches'!V16="C","E","")</f>
        <v/>
      </c>
      <c r="AM106" s="476"/>
      <c r="AN106" s="475" t="str">
        <f>IF('Fun Patches'!W16="C","E","")</f>
        <v/>
      </c>
      <c r="AO106" s="477"/>
    </row>
    <row r="107" spans="1:41" ht="12.75" customHeight="1">
      <c r="A107" s="474" t="str">
        <f>'Fun Patches'!C17</f>
        <v>&lt;LIST PATCH HERE&gt;</v>
      </c>
      <c r="B107" s="475" t="str">
        <f>IF('Fun Patches'!D17="C","E","")</f>
        <v/>
      </c>
      <c r="C107" s="476"/>
      <c r="D107" s="475" t="str">
        <f>IF('Fun Patches'!E17="C","E","")</f>
        <v/>
      </c>
      <c r="E107" s="476"/>
      <c r="F107" s="475" t="str">
        <f>IF('Fun Patches'!F17="C","E","")</f>
        <v/>
      </c>
      <c r="G107" s="476"/>
      <c r="H107" s="475" t="str">
        <f>IF('Fun Patches'!G17="C","E","")</f>
        <v/>
      </c>
      <c r="I107" s="476"/>
      <c r="J107" s="475" t="str">
        <f>IF('Fun Patches'!H17="C","E","")</f>
        <v/>
      </c>
      <c r="K107" s="476"/>
      <c r="L107" s="475" t="str">
        <f>IF('Fun Patches'!I17="C","E","")</f>
        <v/>
      </c>
      <c r="M107" s="476"/>
      <c r="N107" s="475" t="str">
        <f>IF('Fun Patches'!J17="C","E","")</f>
        <v/>
      </c>
      <c r="O107" s="476"/>
      <c r="P107" s="475" t="str">
        <f>IF('Fun Patches'!K17="C","E","")</f>
        <v/>
      </c>
      <c r="Q107" s="476"/>
      <c r="R107" s="475" t="str">
        <f>IF('Fun Patches'!L17="C","E","")</f>
        <v/>
      </c>
      <c r="S107" s="476"/>
      <c r="T107" s="475" t="str">
        <f>IF('Fun Patches'!M17="C","E","")</f>
        <v/>
      </c>
      <c r="U107" s="476"/>
      <c r="V107" s="475" t="str">
        <f>IF('Fun Patches'!N17="C","E","")</f>
        <v/>
      </c>
      <c r="W107" s="477"/>
      <c r="X107" s="475" t="str">
        <f>IF('Fun Patches'!O17="C","E","")</f>
        <v/>
      </c>
      <c r="Y107" s="476"/>
      <c r="Z107" s="475" t="str">
        <f>IF('Fun Patches'!P17="C","E","")</f>
        <v/>
      </c>
      <c r="AA107" s="476"/>
      <c r="AB107" s="475" t="str">
        <f>IF('Fun Patches'!Q17="C","E","")</f>
        <v/>
      </c>
      <c r="AC107" s="476"/>
      <c r="AD107" s="475" t="str">
        <f>IF('Fun Patches'!R17="C","E","")</f>
        <v/>
      </c>
      <c r="AE107" s="476"/>
      <c r="AF107" s="475" t="str">
        <f>IF('Fun Patches'!S17="C","E","")</f>
        <v/>
      </c>
      <c r="AG107" s="476"/>
      <c r="AH107" s="475" t="str">
        <f>IF('Fun Patches'!T17="C","E","")</f>
        <v/>
      </c>
      <c r="AI107" s="476"/>
      <c r="AJ107" s="475" t="str">
        <f>IF('Fun Patches'!U17="C","E","")</f>
        <v/>
      </c>
      <c r="AK107" s="476"/>
      <c r="AL107" s="475" t="str">
        <f>IF('Fun Patches'!V17="C","E","")</f>
        <v/>
      </c>
      <c r="AM107" s="476"/>
      <c r="AN107" s="475" t="str">
        <f>IF('Fun Patches'!W17="C","E","")</f>
        <v/>
      </c>
      <c r="AO107" s="477"/>
    </row>
    <row r="108" spans="1:41" ht="12.75" customHeight="1">
      <c r="A108" s="474" t="str">
        <f>'Fun Patches'!C18</f>
        <v>&lt;LIST PATCH HERE&gt;</v>
      </c>
      <c r="B108" s="475" t="str">
        <f>IF('Fun Patches'!D18="C","E","")</f>
        <v/>
      </c>
      <c r="C108" s="476"/>
      <c r="D108" s="475" t="str">
        <f>IF('Fun Patches'!E18="C","E","")</f>
        <v/>
      </c>
      <c r="E108" s="476"/>
      <c r="F108" s="475" t="str">
        <f>IF('Fun Patches'!F18="C","E","")</f>
        <v/>
      </c>
      <c r="G108" s="476"/>
      <c r="H108" s="475" t="str">
        <f>IF('Fun Patches'!G18="C","E","")</f>
        <v/>
      </c>
      <c r="I108" s="476"/>
      <c r="J108" s="475" t="str">
        <f>IF('Fun Patches'!H18="C","E","")</f>
        <v/>
      </c>
      <c r="K108" s="476"/>
      <c r="L108" s="475" t="str">
        <f>IF('Fun Patches'!I18="C","E","")</f>
        <v/>
      </c>
      <c r="M108" s="476"/>
      <c r="N108" s="475" t="str">
        <f>IF('Fun Patches'!J18="C","E","")</f>
        <v/>
      </c>
      <c r="O108" s="476"/>
      <c r="P108" s="475" t="str">
        <f>IF('Fun Patches'!K18="C","E","")</f>
        <v/>
      </c>
      <c r="Q108" s="476"/>
      <c r="R108" s="475" t="str">
        <f>IF('Fun Patches'!L18="C","E","")</f>
        <v/>
      </c>
      <c r="S108" s="476"/>
      <c r="T108" s="475" t="str">
        <f>IF('Fun Patches'!M18="C","E","")</f>
        <v/>
      </c>
      <c r="U108" s="476"/>
      <c r="V108" s="475" t="str">
        <f>IF('Fun Patches'!N18="C","E","")</f>
        <v/>
      </c>
      <c r="W108" s="477"/>
      <c r="X108" s="475" t="str">
        <f>IF('Fun Patches'!O18="C","E","")</f>
        <v/>
      </c>
      <c r="Y108" s="476"/>
      <c r="Z108" s="475" t="str">
        <f>IF('Fun Patches'!P18="C","E","")</f>
        <v/>
      </c>
      <c r="AA108" s="476"/>
      <c r="AB108" s="475" t="str">
        <f>IF('Fun Patches'!Q18="C","E","")</f>
        <v/>
      </c>
      <c r="AC108" s="476"/>
      <c r="AD108" s="475" t="str">
        <f>IF('Fun Patches'!R18="C","E","")</f>
        <v/>
      </c>
      <c r="AE108" s="476"/>
      <c r="AF108" s="475" t="str">
        <f>IF('Fun Patches'!S18="C","E","")</f>
        <v/>
      </c>
      <c r="AG108" s="476"/>
      <c r="AH108" s="475" t="str">
        <f>IF('Fun Patches'!T18="C","E","")</f>
        <v/>
      </c>
      <c r="AI108" s="476"/>
      <c r="AJ108" s="475" t="str">
        <f>IF('Fun Patches'!U18="C","E","")</f>
        <v/>
      </c>
      <c r="AK108" s="476"/>
      <c r="AL108" s="475" t="str">
        <f>IF('Fun Patches'!V18="C","E","")</f>
        <v/>
      </c>
      <c r="AM108" s="476"/>
      <c r="AN108" s="475" t="str">
        <f>IF('Fun Patches'!W18="C","E","")</f>
        <v/>
      </c>
      <c r="AO108" s="477"/>
    </row>
    <row r="109" spans="1:41" ht="12.75" customHeight="1">
      <c r="A109" s="474" t="str">
        <f>'Fun Patches'!C19</f>
        <v>&lt;LIST PATCH HERE&gt;</v>
      </c>
      <c r="B109" s="475" t="str">
        <f>IF('Fun Patches'!D19="C","E","")</f>
        <v/>
      </c>
      <c r="C109" s="476"/>
      <c r="D109" s="475" t="str">
        <f>IF('Fun Patches'!E19="C","E","")</f>
        <v/>
      </c>
      <c r="E109" s="476"/>
      <c r="F109" s="475" t="str">
        <f>IF('Fun Patches'!F19="C","E","")</f>
        <v/>
      </c>
      <c r="G109" s="476"/>
      <c r="H109" s="475" t="str">
        <f>IF('Fun Patches'!G19="C","E","")</f>
        <v/>
      </c>
      <c r="I109" s="476"/>
      <c r="J109" s="475" t="str">
        <f>IF('Fun Patches'!H19="C","E","")</f>
        <v/>
      </c>
      <c r="K109" s="476"/>
      <c r="L109" s="475" t="str">
        <f>IF('Fun Patches'!I19="C","E","")</f>
        <v/>
      </c>
      <c r="M109" s="476"/>
      <c r="N109" s="475" t="str">
        <f>IF('Fun Patches'!J19="C","E","")</f>
        <v/>
      </c>
      <c r="O109" s="476"/>
      <c r="P109" s="475" t="str">
        <f>IF('Fun Patches'!K19="C","E","")</f>
        <v/>
      </c>
      <c r="Q109" s="476"/>
      <c r="R109" s="475" t="str">
        <f>IF('Fun Patches'!L19="C","E","")</f>
        <v/>
      </c>
      <c r="S109" s="476"/>
      <c r="T109" s="475" t="str">
        <f>IF('Fun Patches'!M19="C","E","")</f>
        <v/>
      </c>
      <c r="U109" s="476"/>
      <c r="V109" s="475" t="str">
        <f>IF('Fun Patches'!N19="C","E","")</f>
        <v/>
      </c>
      <c r="W109" s="477"/>
      <c r="X109" s="475" t="str">
        <f>IF('Fun Patches'!O19="C","E","")</f>
        <v/>
      </c>
      <c r="Y109" s="476"/>
      <c r="Z109" s="475" t="str">
        <f>IF('Fun Patches'!P19="C","E","")</f>
        <v/>
      </c>
      <c r="AA109" s="476"/>
      <c r="AB109" s="475" t="str">
        <f>IF('Fun Patches'!Q19="C","E","")</f>
        <v/>
      </c>
      <c r="AC109" s="476"/>
      <c r="AD109" s="475" t="str">
        <f>IF('Fun Patches'!R19="C","E","")</f>
        <v/>
      </c>
      <c r="AE109" s="476"/>
      <c r="AF109" s="475" t="str">
        <f>IF('Fun Patches'!S19="C","E","")</f>
        <v/>
      </c>
      <c r="AG109" s="476"/>
      <c r="AH109" s="475" t="str">
        <f>IF('Fun Patches'!T19="C","E","")</f>
        <v/>
      </c>
      <c r="AI109" s="476"/>
      <c r="AJ109" s="475" t="str">
        <f>IF('Fun Patches'!U19="C","E","")</f>
        <v/>
      </c>
      <c r="AK109" s="476"/>
      <c r="AL109" s="475" t="str">
        <f>IF('Fun Patches'!V19="C","E","")</f>
        <v/>
      </c>
      <c r="AM109" s="476"/>
      <c r="AN109" s="475" t="str">
        <f>IF('Fun Patches'!W19="C","E","")</f>
        <v/>
      </c>
      <c r="AO109" s="477"/>
    </row>
    <row r="110" spans="1:41" ht="12.75" customHeight="1">
      <c r="A110" s="474" t="str">
        <f>'Fun Patches'!C20</f>
        <v>&lt;LIST PATCH HERE&gt;</v>
      </c>
      <c r="B110" s="475" t="str">
        <f>IF('Fun Patches'!D20="C","E","")</f>
        <v/>
      </c>
      <c r="C110" s="476"/>
      <c r="D110" s="475" t="str">
        <f>IF('Fun Patches'!E20="C","E","")</f>
        <v/>
      </c>
      <c r="E110" s="476"/>
      <c r="F110" s="475" t="str">
        <f>IF('Fun Patches'!F20="C","E","")</f>
        <v/>
      </c>
      <c r="G110" s="476"/>
      <c r="H110" s="475" t="str">
        <f>IF('Fun Patches'!G20="C","E","")</f>
        <v/>
      </c>
      <c r="I110" s="476"/>
      <c r="J110" s="475" t="str">
        <f>IF('Fun Patches'!H20="C","E","")</f>
        <v/>
      </c>
      <c r="K110" s="476"/>
      <c r="L110" s="475" t="str">
        <f>IF('Fun Patches'!I20="C","E","")</f>
        <v/>
      </c>
      <c r="M110" s="476"/>
      <c r="N110" s="475" t="str">
        <f>IF('Fun Patches'!J20="C","E","")</f>
        <v/>
      </c>
      <c r="O110" s="476"/>
      <c r="P110" s="475" t="str">
        <f>IF('Fun Patches'!K20="C","E","")</f>
        <v/>
      </c>
      <c r="Q110" s="476"/>
      <c r="R110" s="475" t="str">
        <f>IF('Fun Patches'!L20="C","E","")</f>
        <v/>
      </c>
      <c r="S110" s="476"/>
      <c r="T110" s="475" t="str">
        <f>IF('Fun Patches'!M20="C","E","")</f>
        <v/>
      </c>
      <c r="U110" s="476"/>
      <c r="V110" s="475" t="str">
        <f>IF('Fun Patches'!N20="C","E","")</f>
        <v/>
      </c>
      <c r="W110" s="477"/>
      <c r="X110" s="475" t="str">
        <f>IF('Fun Patches'!O20="C","E","")</f>
        <v/>
      </c>
      <c r="Y110" s="476"/>
      <c r="Z110" s="475" t="str">
        <f>IF('Fun Patches'!P20="C","E","")</f>
        <v/>
      </c>
      <c r="AA110" s="476"/>
      <c r="AB110" s="475" t="str">
        <f>IF('Fun Patches'!Q20="C","E","")</f>
        <v/>
      </c>
      <c r="AC110" s="476"/>
      <c r="AD110" s="475" t="str">
        <f>IF('Fun Patches'!R20="C","E","")</f>
        <v/>
      </c>
      <c r="AE110" s="476"/>
      <c r="AF110" s="475" t="str">
        <f>IF('Fun Patches'!S20="C","E","")</f>
        <v/>
      </c>
      <c r="AG110" s="476"/>
      <c r="AH110" s="475" t="str">
        <f>IF('Fun Patches'!T20="C","E","")</f>
        <v/>
      </c>
      <c r="AI110" s="476"/>
      <c r="AJ110" s="475" t="str">
        <f>IF('Fun Patches'!U20="C","E","")</f>
        <v/>
      </c>
      <c r="AK110" s="476"/>
      <c r="AL110" s="475" t="str">
        <f>IF('Fun Patches'!V20="C","E","")</f>
        <v/>
      </c>
      <c r="AM110" s="476"/>
      <c r="AN110" s="475" t="str">
        <f>IF('Fun Patches'!W20="C","E","")</f>
        <v/>
      </c>
      <c r="AO110" s="477"/>
    </row>
    <row r="111" spans="1:41" ht="12.75" customHeight="1">
      <c r="A111" s="474" t="str">
        <f>'Fun Patches'!C21</f>
        <v>&lt;LIST PATCH HERE&gt;</v>
      </c>
      <c r="B111" s="475" t="str">
        <f>IF('Fun Patches'!D21="C","E","")</f>
        <v/>
      </c>
      <c r="C111" s="476"/>
      <c r="D111" s="475" t="str">
        <f>IF('Fun Patches'!E21="C","E","")</f>
        <v/>
      </c>
      <c r="E111" s="476"/>
      <c r="F111" s="475" t="str">
        <f>IF('Fun Patches'!F21="C","E","")</f>
        <v/>
      </c>
      <c r="G111" s="476"/>
      <c r="H111" s="475" t="str">
        <f>IF('Fun Patches'!G21="C","E","")</f>
        <v/>
      </c>
      <c r="I111" s="476"/>
      <c r="J111" s="475" t="str">
        <f>IF('Fun Patches'!H21="C","E","")</f>
        <v/>
      </c>
      <c r="K111" s="476"/>
      <c r="L111" s="475" t="str">
        <f>IF('Fun Patches'!I21="C","E","")</f>
        <v/>
      </c>
      <c r="M111" s="476"/>
      <c r="N111" s="475" t="str">
        <f>IF('Fun Patches'!J21="C","E","")</f>
        <v/>
      </c>
      <c r="O111" s="476"/>
      <c r="P111" s="475" t="str">
        <f>IF('Fun Patches'!K21="C","E","")</f>
        <v/>
      </c>
      <c r="Q111" s="476"/>
      <c r="R111" s="475" t="str">
        <f>IF('Fun Patches'!L21="C","E","")</f>
        <v/>
      </c>
      <c r="S111" s="476"/>
      <c r="T111" s="475" t="str">
        <f>IF('Fun Patches'!M21="C","E","")</f>
        <v/>
      </c>
      <c r="U111" s="476"/>
      <c r="V111" s="475" t="str">
        <f>IF('Fun Patches'!N21="C","E","")</f>
        <v/>
      </c>
      <c r="W111" s="477"/>
      <c r="X111" s="475" t="str">
        <f>IF('Fun Patches'!O21="C","E","")</f>
        <v/>
      </c>
      <c r="Y111" s="476"/>
      <c r="Z111" s="475" t="str">
        <f>IF('Fun Patches'!P21="C","E","")</f>
        <v/>
      </c>
      <c r="AA111" s="476"/>
      <c r="AB111" s="475" t="str">
        <f>IF('Fun Patches'!Q21="C","E","")</f>
        <v/>
      </c>
      <c r="AC111" s="476"/>
      <c r="AD111" s="475" t="str">
        <f>IF('Fun Patches'!R21="C","E","")</f>
        <v/>
      </c>
      <c r="AE111" s="476"/>
      <c r="AF111" s="475" t="str">
        <f>IF('Fun Patches'!S21="C","E","")</f>
        <v/>
      </c>
      <c r="AG111" s="476"/>
      <c r="AH111" s="475" t="str">
        <f>IF('Fun Patches'!T21="C","E","")</f>
        <v/>
      </c>
      <c r="AI111" s="476"/>
      <c r="AJ111" s="475" t="str">
        <f>IF('Fun Patches'!U21="C","E","")</f>
        <v/>
      </c>
      <c r="AK111" s="476"/>
      <c r="AL111" s="475" t="str">
        <f>IF('Fun Patches'!V21="C","E","")</f>
        <v/>
      </c>
      <c r="AM111" s="476"/>
      <c r="AN111" s="475" t="str">
        <f>IF('Fun Patches'!W21="C","E","")</f>
        <v/>
      </c>
      <c r="AO111" s="477"/>
    </row>
    <row r="112" spans="1:41" ht="12.75" customHeight="1">
      <c r="A112" s="474" t="str">
        <f>'Fun Patches'!C22</f>
        <v>&lt;LIST PATCH HERE&gt;</v>
      </c>
      <c r="B112" s="475" t="str">
        <f>IF('Fun Patches'!D22="C","E","")</f>
        <v/>
      </c>
      <c r="C112" s="476"/>
      <c r="D112" s="475" t="str">
        <f>IF('Fun Patches'!E22="C","E","")</f>
        <v/>
      </c>
      <c r="E112" s="476"/>
      <c r="F112" s="475" t="str">
        <f>IF('Fun Patches'!F22="C","E","")</f>
        <v/>
      </c>
      <c r="G112" s="476"/>
      <c r="H112" s="475" t="str">
        <f>IF('Fun Patches'!G22="C","E","")</f>
        <v/>
      </c>
      <c r="I112" s="476"/>
      <c r="J112" s="475" t="str">
        <f>IF('Fun Patches'!H22="C","E","")</f>
        <v/>
      </c>
      <c r="K112" s="476"/>
      <c r="L112" s="475" t="str">
        <f>IF('Fun Patches'!I22="C","E","")</f>
        <v/>
      </c>
      <c r="M112" s="476"/>
      <c r="N112" s="475" t="str">
        <f>IF('Fun Patches'!J22="C","E","")</f>
        <v/>
      </c>
      <c r="O112" s="476"/>
      <c r="P112" s="475" t="str">
        <f>IF('Fun Patches'!K22="C","E","")</f>
        <v/>
      </c>
      <c r="Q112" s="476"/>
      <c r="R112" s="475" t="str">
        <f>IF('Fun Patches'!L22="C","E","")</f>
        <v/>
      </c>
      <c r="S112" s="476"/>
      <c r="T112" s="475" t="str">
        <f>IF('Fun Patches'!M22="C","E","")</f>
        <v/>
      </c>
      <c r="U112" s="476"/>
      <c r="V112" s="475" t="str">
        <f>IF('Fun Patches'!N22="C","E","")</f>
        <v/>
      </c>
      <c r="W112" s="477"/>
      <c r="X112" s="475" t="str">
        <f>IF('Fun Patches'!O22="C","E","")</f>
        <v/>
      </c>
      <c r="Y112" s="476"/>
      <c r="Z112" s="475" t="str">
        <f>IF('Fun Patches'!P22="C","E","")</f>
        <v/>
      </c>
      <c r="AA112" s="476"/>
      <c r="AB112" s="475" t="str">
        <f>IF('Fun Patches'!Q22="C","E","")</f>
        <v/>
      </c>
      <c r="AC112" s="476"/>
      <c r="AD112" s="475" t="str">
        <f>IF('Fun Patches'!R22="C","E","")</f>
        <v/>
      </c>
      <c r="AE112" s="476"/>
      <c r="AF112" s="475" t="str">
        <f>IF('Fun Patches'!S22="C","E","")</f>
        <v/>
      </c>
      <c r="AG112" s="476"/>
      <c r="AH112" s="475" t="str">
        <f>IF('Fun Patches'!T22="C","E","")</f>
        <v/>
      </c>
      <c r="AI112" s="476"/>
      <c r="AJ112" s="475" t="str">
        <f>IF('Fun Patches'!U22="C","E","")</f>
        <v/>
      </c>
      <c r="AK112" s="476"/>
      <c r="AL112" s="475" t="str">
        <f>IF('Fun Patches'!V22="C","E","")</f>
        <v/>
      </c>
      <c r="AM112" s="476"/>
      <c r="AN112" s="475" t="str">
        <f>IF('Fun Patches'!W22="C","E","")</f>
        <v/>
      </c>
      <c r="AO112" s="477"/>
    </row>
    <row r="113" spans="1:41" ht="12.75" customHeight="1">
      <c r="A113" s="474" t="str">
        <f>'Fun Patches'!C23</f>
        <v>&lt;LIST PATCH HERE&gt;</v>
      </c>
      <c r="B113" s="475" t="str">
        <f>IF('Fun Patches'!D23="C","E","")</f>
        <v/>
      </c>
      <c r="C113" s="476"/>
      <c r="D113" s="475" t="str">
        <f>IF('Fun Patches'!E23="C","E","")</f>
        <v/>
      </c>
      <c r="E113" s="476"/>
      <c r="F113" s="475" t="str">
        <f>IF('Fun Patches'!F23="C","E","")</f>
        <v/>
      </c>
      <c r="G113" s="476"/>
      <c r="H113" s="475" t="str">
        <f>IF('Fun Patches'!G23="C","E","")</f>
        <v/>
      </c>
      <c r="I113" s="476"/>
      <c r="J113" s="475" t="str">
        <f>IF('Fun Patches'!H23="C","E","")</f>
        <v/>
      </c>
      <c r="K113" s="476"/>
      <c r="L113" s="475" t="str">
        <f>IF('Fun Patches'!I23="C","E","")</f>
        <v/>
      </c>
      <c r="M113" s="476"/>
      <c r="N113" s="475" t="str">
        <f>IF('Fun Patches'!J23="C","E","")</f>
        <v/>
      </c>
      <c r="O113" s="476"/>
      <c r="P113" s="475" t="str">
        <f>IF('Fun Patches'!K23="C","E","")</f>
        <v/>
      </c>
      <c r="Q113" s="476"/>
      <c r="R113" s="475" t="str">
        <f>IF('Fun Patches'!L23="C","E","")</f>
        <v/>
      </c>
      <c r="S113" s="476"/>
      <c r="T113" s="475" t="str">
        <f>IF('Fun Patches'!M23="C","E","")</f>
        <v/>
      </c>
      <c r="U113" s="476"/>
      <c r="V113" s="475" t="str">
        <f>IF('Fun Patches'!N23="C","E","")</f>
        <v/>
      </c>
      <c r="W113" s="477"/>
      <c r="X113" s="475" t="str">
        <f>IF('Fun Patches'!O23="C","E","")</f>
        <v/>
      </c>
      <c r="Y113" s="476"/>
      <c r="Z113" s="475" t="str">
        <f>IF('Fun Patches'!P23="C","E","")</f>
        <v/>
      </c>
      <c r="AA113" s="476"/>
      <c r="AB113" s="475" t="str">
        <f>IF('Fun Patches'!Q23="C","E","")</f>
        <v/>
      </c>
      <c r="AC113" s="476"/>
      <c r="AD113" s="475" t="str">
        <f>IF('Fun Patches'!R23="C","E","")</f>
        <v/>
      </c>
      <c r="AE113" s="476"/>
      <c r="AF113" s="475" t="str">
        <f>IF('Fun Patches'!S23="C","E","")</f>
        <v/>
      </c>
      <c r="AG113" s="476"/>
      <c r="AH113" s="475" t="str">
        <f>IF('Fun Patches'!T23="C","E","")</f>
        <v/>
      </c>
      <c r="AI113" s="476"/>
      <c r="AJ113" s="475" t="str">
        <f>IF('Fun Patches'!U23="C","E","")</f>
        <v/>
      </c>
      <c r="AK113" s="476"/>
      <c r="AL113" s="475" t="str">
        <f>IF('Fun Patches'!V23="C","E","")</f>
        <v/>
      </c>
      <c r="AM113" s="476"/>
      <c r="AN113" s="475" t="str">
        <f>IF('Fun Patches'!W23="C","E","")</f>
        <v/>
      </c>
      <c r="AO113" s="477"/>
    </row>
    <row r="114" spans="1:41" ht="12.75" customHeight="1">
      <c r="A114" s="474" t="str">
        <f>'Fun Patches'!C24</f>
        <v>&lt;LIST PATCH HERE&gt;</v>
      </c>
      <c r="B114" s="475" t="str">
        <f>IF('Fun Patches'!D24="C","E","")</f>
        <v/>
      </c>
      <c r="C114" s="476"/>
      <c r="D114" s="475" t="str">
        <f>IF('Fun Patches'!E24="C","E","")</f>
        <v/>
      </c>
      <c r="E114" s="476"/>
      <c r="F114" s="475" t="str">
        <f>IF('Fun Patches'!F24="C","E","")</f>
        <v/>
      </c>
      <c r="G114" s="476"/>
      <c r="H114" s="475" t="str">
        <f>IF('Fun Patches'!G24="C","E","")</f>
        <v/>
      </c>
      <c r="I114" s="476"/>
      <c r="J114" s="475" t="str">
        <f>IF('Fun Patches'!H24="C","E","")</f>
        <v/>
      </c>
      <c r="K114" s="476"/>
      <c r="L114" s="475" t="str">
        <f>IF('Fun Patches'!I24="C","E","")</f>
        <v/>
      </c>
      <c r="M114" s="476"/>
      <c r="N114" s="475" t="str">
        <f>IF('Fun Patches'!J24="C","E","")</f>
        <v/>
      </c>
      <c r="O114" s="476"/>
      <c r="P114" s="475" t="str">
        <f>IF('Fun Patches'!K24="C","E","")</f>
        <v/>
      </c>
      <c r="Q114" s="476"/>
      <c r="R114" s="475" t="str">
        <f>IF('Fun Patches'!L24="C","E","")</f>
        <v/>
      </c>
      <c r="S114" s="476"/>
      <c r="T114" s="475" t="str">
        <f>IF('Fun Patches'!M24="C","E","")</f>
        <v/>
      </c>
      <c r="U114" s="476"/>
      <c r="V114" s="475" t="str">
        <f>IF('Fun Patches'!N24="C","E","")</f>
        <v/>
      </c>
      <c r="W114" s="477"/>
      <c r="X114" s="475" t="str">
        <f>IF('Fun Patches'!O24="C","E","")</f>
        <v/>
      </c>
      <c r="Y114" s="476"/>
      <c r="Z114" s="475" t="str">
        <f>IF('Fun Patches'!P24="C","E","")</f>
        <v/>
      </c>
      <c r="AA114" s="476"/>
      <c r="AB114" s="475" t="str">
        <f>IF('Fun Patches'!Q24="C","E","")</f>
        <v/>
      </c>
      <c r="AC114" s="476"/>
      <c r="AD114" s="475" t="str">
        <f>IF('Fun Patches'!R24="C","E","")</f>
        <v/>
      </c>
      <c r="AE114" s="476"/>
      <c r="AF114" s="475" t="str">
        <f>IF('Fun Patches'!S24="C","E","")</f>
        <v/>
      </c>
      <c r="AG114" s="476"/>
      <c r="AH114" s="475" t="str">
        <f>IF('Fun Patches'!T24="C","E","")</f>
        <v/>
      </c>
      <c r="AI114" s="476"/>
      <c r="AJ114" s="475" t="str">
        <f>IF('Fun Patches'!U24="C","E","")</f>
        <v/>
      </c>
      <c r="AK114" s="476"/>
      <c r="AL114" s="475" t="str">
        <f>IF('Fun Patches'!V24="C","E","")</f>
        <v/>
      </c>
      <c r="AM114" s="476"/>
      <c r="AN114" s="475" t="str">
        <f>IF('Fun Patches'!W24="C","E","")</f>
        <v/>
      </c>
      <c r="AO114" s="477"/>
    </row>
    <row r="115" spans="1:41" ht="12.75" customHeight="1">
      <c r="A115" s="474" t="str">
        <f>'Fun Patches'!C25</f>
        <v>&lt;LIST PATCH HERE&gt;</v>
      </c>
      <c r="B115" s="475" t="str">
        <f>IF('Fun Patches'!D25="C","E","")</f>
        <v/>
      </c>
      <c r="C115" s="476"/>
      <c r="D115" s="475" t="str">
        <f>IF('Fun Patches'!E25="C","E","")</f>
        <v/>
      </c>
      <c r="E115" s="476"/>
      <c r="F115" s="475" t="str">
        <f>IF('Fun Patches'!F25="C","E","")</f>
        <v/>
      </c>
      <c r="G115" s="476"/>
      <c r="H115" s="475" t="str">
        <f>IF('Fun Patches'!G25="C","E","")</f>
        <v/>
      </c>
      <c r="I115" s="476"/>
      <c r="J115" s="475" t="str">
        <f>IF('Fun Patches'!H25="C","E","")</f>
        <v/>
      </c>
      <c r="K115" s="476"/>
      <c r="L115" s="475" t="str">
        <f>IF('Fun Patches'!I25="C","E","")</f>
        <v/>
      </c>
      <c r="M115" s="476"/>
      <c r="N115" s="475" t="str">
        <f>IF('Fun Patches'!J25="C","E","")</f>
        <v/>
      </c>
      <c r="O115" s="476"/>
      <c r="P115" s="475" t="str">
        <f>IF('Fun Patches'!K25="C","E","")</f>
        <v/>
      </c>
      <c r="Q115" s="476"/>
      <c r="R115" s="475" t="str">
        <f>IF('Fun Patches'!L25="C","E","")</f>
        <v/>
      </c>
      <c r="S115" s="476"/>
      <c r="T115" s="475" t="str">
        <f>IF('Fun Patches'!M25="C","E","")</f>
        <v/>
      </c>
      <c r="U115" s="476"/>
      <c r="V115" s="475" t="str">
        <f>IF('Fun Patches'!N25="C","E","")</f>
        <v/>
      </c>
      <c r="W115" s="477"/>
      <c r="X115" s="475" t="str">
        <f>IF('Fun Patches'!O25="C","E","")</f>
        <v/>
      </c>
      <c r="Y115" s="476"/>
      <c r="Z115" s="475" t="str">
        <f>IF('Fun Patches'!P25="C","E","")</f>
        <v/>
      </c>
      <c r="AA115" s="476"/>
      <c r="AB115" s="475" t="str">
        <f>IF('Fun Patches'!Q25="C","E","")</f>
        <v/>
      </c>
      <c r="AC115" s="476"/>
      <c r="AD115" s="475" t="str">
        <f>IF('Fun Patches'!R25="C","E","")</f>
        <v/>
      </c>
      <c r="AE115" s="476"/>
      <c r="AF115" s="475" t="str">
        <f>IF('Fun Patches'!S25="C","E","")</f>
        <v/>
      </c>
      <c r="AG115" s="476"/>
      <c r="AH115" s="475" t="str">
        <f>IF('Fun Patches'!T25="C","E","")</f>
        <v/>
      </c>
      <c r="AI115" s="476"/>
      <c r="AJ115" s="475" t="str">
        <f>IF('Fun Patches'!U25="C","E","")</f>
        <v/>
      </c>
      <c r="AK115" s="476"/>
      <c r="AL115" s="475" t="str">
        <f>IF('Fun Patches'!V25="C","E","")</f>
        <v/>
      </c>
      <c r="AM115" s="476"/>
      <c r="AN115" s="475" t="str">
        <f>IF('Fun Patches'!W25="C","E","")</f>
        <v/>
      </c>
      <c r="AO115" s="477"/>
    </row>
    <row r="116" spans="1:41" ht="12.75" customHeight="1">
      <c r="A116" s="474" t="str">
        <f>'Fun Patches'!C26</f>
        <v>&lt;LIST PATCH HERE&gt;</v>
      </c>
      <c r="B116" s="475" t="str">
        <f>IF('Fun Patches'!D26="C","E","")</f>
        <v/>
      </c>
      <c r="C116" s="476"/>
      <c r="D116" s="475" t="str">
        <f>IF('Fun Patches'!E26="C","E","")</f>
        <v/>
      </c>
      <c r="E116" s="476"/>
      <c r="F116" s="475" t="str">
        <f>IF('Fun Patches'!F26="C","E","")</f>
        <v/>
      </c>
      <c r="G116" s="476"/>
      <c r="H116" s="475" t="str">
        <f>IF('Fun Patches'!G26="C","E","")</f>
        <v/>
      </c>
      <c r="I116" s="476"/>
      <c r="J116" s="475" t="str">
        <f>IF('Fun Patches'!H26="C","E","")</f>
        <v/>
      </c>
      <c r="K116" s="476"/>
      <c r="L116" s="475" t="str">
        <f>IF('Fun Patches'!I26="C","E","")</f>
        <v/>
      </c>
      <c r="M116" s="476"/>
      <c r="N116" s="475" t="str">
        <f>IF('Fun Patches'!J26="C","E","")</f>
        <v/>
      </c>
      <c r="O116" s="476"/>
      <c r="P116" s="475" t="str">
        <f>IF('Fun Patches'!K26="C","E","")</f>
        <v/>
      </c>
      <c r="Q116" s="476"/>
      <c r="R116" s="475" t="str">
        <f>IF('Fun Patches'!L26="C","E","")</f>
        <v/>
      </c>
      <c r="S116" s="476"/>
      <c r="T116" s="475" t="str">
        <f>IF('Fun Patches'!M26="C","E","")</f>
        <v/>
      </c>
      <c r="U116" s="476"/>
      <c r="V116" s="475" t="str">
        <f>IF('Fun Patches'!N26="C","E","")</f>
        <v/>
      </c>
      <c r="W116" s="477"/>
      <c r="X116" s="475" t="str">
        <f>IF('Fun Patches'!O26="C","E","")</f>
        <v/>
      </c>
      <c r="Y116" s="476"/>
      <c r="Z116" s="475" t="str">
        <f>IF('Fun Patches'!P26="C","E","")</f>
        <v/>
      </c>
      <c r="AA116" s="476"/>
      <c r="AB116" s="475" t="str">
        <f>IF('Fun Patches'!Q26="C","E","")</f>
        <v/>
      </c>
      <c r="AC116" s="476"/>
      <c r="AD116" s="475" t="str">
        <f>IF('Fun Patches'!R26="C","E","")</f>
        <v/>
      </c>
      <c r="AE116" s="476"/>
      <c r="AF116" s="475" t="str">
        <f>IF('Fun Patches'!S26="C","E","")</f>
        <v/>
      </c>
      <c r="AG116" s="476"/>
      <c r="AH116" s="475" t="str">
        <f>IF('Fun Patches'!T26="C","E","")</f>
        <v/>
      </c>
      <c r="AI116" s="476"/>
      <c r="AJ116" s="475" t="str">
        <f>IF('Fun Patches'!U26="C","E","")</f>
        <v/>
      </c>
      <c r="AK116" s="476"/>
      <c r="AL116" s="475" t="str">
        <f>IF('Fun Patches'!V26="C","E","")</f>
        <v/>
      </c>
      <c r="AM116" s="476"/>
      <c r="AN116" s="475" t="str">
        <f>IF('Fun Patches'!W26="C","E","")</f>
        <v/>
      </c>
      <c r="AO116" s="477"/>
    </row>
    <row r="117" spans="1:41" ht="12.75" customHeight="1">
      <c r="A117" s="474" t="str">
        <f>'Fun Patches'!C27</f>
        <v>&lt;LIST PATCH HERE&gt;</v>
      </c>
      <c r="B117" s="475" t="str">
        <f>IF('Fun Patches'!D27="C","E","")</f>
        <v/>
      </c>
      <c r="C117" s="476"/>
      <c r="D117" s="475" t="str">
        <f>IF('Fun Patches'!E27="C","E","")</f>
        <v/>
      </c>
      <c r="E117" s="476"/>
      <c r="F117" s="475" t="str">
        <f>IF('Fun Patches'!F27="C","E","")</f>
        <v/>
      </c>
      <c r="G117" s="476"/>
      <c r="H117" s="475" t="str">
        <f>IF('Fun Patches'!G27="C","E","")</f>
        <v/>
      </c>
      <c r="I117" s="476"/>
      <c r="J117" s="475" t="str">
        <f>IF('Fun Patches'!H27="C","E","")</f>
        <v/>
      </c>
      <c r="K117" s="476"/>
      <c r="L117" s="475" t="str">
        <f>IF('Fun Patches'!I27="C","E","")</f>
        <v/>
      </c>
      <c r="M117" s="476"/>
      <c r="N117" s="475" t="str">
        <f>IF('Fun Patches'!J27="C","E","")</f>
        <v/>
      </c>
      <c r="O117" s="476"/>
      <c r="P117" s="475" t="str">
        <f>IF('Fun Patches'!K27="C","E","")</f>
        <v/>
      </c>
      <c r="Q117" s="476"/>
      <c r="R117" s="475" t="str">
        <f>IF('Fun Patches'!L27="C","E","")</f>
        <v/>
      </c>
      <c r="S117" s="476"/>
      <c r="T117" s="475" t="str">
        <f>IF('Fun Patches'!M27="C","E","")</f>
        <v/>
      </c>
      <c r="U117" s="476"/>
      <c r="V117" s="475" t="str">
        <f>IF('Fun Patches'!N27="C","E","")</f>
        <v/>
      </c>
      <c r="W117" s="477"/>
      <c r="X117" s="475" t="str">
        <f>IF('Fun Patches'!O27="C","E","")</f>
        <v/>
      </c>
      <c r="Y117" s="476"/>
      <c r="Z117" s="475" t="str">
        <f>IF('Fun Patches'!P27="C","E","")</f>
        <v/>
      </c>
      <c r="AA117" s="476"/>
      <c r="AB117" s="475" t="str">
        <f>IF('Fun Patches'!Q27="C","E","")</f>
        <v/>
      </c>
      <c r="AC117" s="476"/>
      <c r="AD117" s="475" t="str">
        <f>IF('Fun Patches'!R27="C","E","")</f>
        <v/>
      </c>
      <c r="AE117" s="476"/>
      <c r="AF117" s="475" t="str">
        <f>IF('Fun Patches'!S27="C","E","")</f>
        <v/>
      </c>
      <c r="AG117" s="476"/>
      <c r="AH117" s="475" t="str">
        <f>IF('Fun Patches'!T27="C","E","")</f>
        <v/>
      </c>
      <c r="AI117" s="476"/>
      <c r="AJ117" s="475" t="str">
        <f>IF('Fun Patches'!U27="C","E","")</f>
        <v/>
      </c>
      <c r="AK117" s="476"/>
      <c r="AL117" s="475" t="str">
        <f>IF('Fun Patches'!V27="C","E","")</f>
        <v/>
      </c>
      <c r="AM117" s="476"/>
      <c r="AN117" s="475" t="str">
        <f>IF('Fun Patches'!W27="C","E","")</f>
        <v/>
      </c>
      <c r="AO117" s="477"/>
    </row>
    <row r="118" spans="1:41" ht="12.75" customHeight="1">
      <c r="A118" s="474" t="str">
        <f>'Fun Patches'!C28</f>
        <v>&lt;LIST PATCH HERE&gt;</v>
      </c>
      <c r="B118" s="475" t="str">
        <f>IF('Fun Patches'!D28="C","E","")</f>
        <v/>
      </c>
      <c r="C118" s="476"/>
      <c r="D118" s="475" t="str">
        <f>IF('Fun Patches'!E28="C","E","")</f>
        <v/>
      </c>
      <c r="E118" s="476"/>
      <c r="F118" s="475" t="str">
        <f>IF('Fun Patches'!F28="C","E","")</f>
        <v/>
      </c>
      <c r="G118" s="476"/>
      <c r="H118" s="475" t="str">
        <f>IF('Fun Patches'!G28="C","E","")</f>
        <v/>
      </c>
      <c r="I118" s="476"/>
      <c r="J118" s="475" t="str">
        <f>IF('Fun Patches'!H28="C","E","")</f>
        <v/>
      </c>
      <c r="K118" s="476"/>
      <c r="L118" s="475" t="str">
        <f>IF('Fun Patches'!I28="C","E","")</f>
        <v/>
      </c>
      <c r="M118" s="476"/>
      <c r="N118" s="475" t="str">
        <f>IF('Fun Patches'!J28="C","E","")</f>
        <v/>
      </c>
      <c r="O118" s="476"/>
      <c r="P118" s="475" t="str">
        <f>IF('Fun Patches'!K28="C","E","")</f>
        <v/>
      </c>
      <c r="Q118" s="476"/>
      <c r="R118" s="475" t="str">
        <f>IF('Fun Patches'!L28="C","E","")</f>
        <v/>
      </c>
      <c r="S118" s="476"/>
      <c r="T118" s="475" t="str">
        <f>IF('Fun Patches'!M28="C","E","")</f>
        <v/>
      </c>
      <c r="U118" s="476"/>
      <c r="V118" s="475" t="str">
        <f>IF('Fun Patches'!N28="C","E","")</f>
        <v/>
      </c>
      <c r="W118" s="477"/>
      <c r="X118" s="475" t="str">
        <f>IF('Fun Patches'!O28="C","E","")</f>
        <v/>
      </c>
      <c r="Y118" s="476"/>
      <c r="Z118" s="475" t="str">
        <f>IF('Fun Patches'!P28="C","E","")</f>
        <v/>
      </c>
      <c r="AA118" s="476"/>
      <c r="AB118" s="475" t="str">
        <f>IF('Fun Patches'!Q28="C","E","")</f>
        <v/>
      </c>
      <c r="AC118" s="476"/>
      <c r="AD118" s="475" t="str">
        <f>IF('Fun Patches'!R28="C","E","")</f>
        <v/>
      </c>
      <c r="AE118" s="476"/>
      <c r="AF118" s="475" t="str">
        <f>IF('Fun Patches'!S28="C","E","")</f>
        <v/>
      </c>
      <c r="AG118" s="476"/>
      <c r="AH118" s="475" t="str">
        <f>IF('Fun Patches'!T28="C","E","")</f>
        <v/>
      </c>
      <c r="AI118" s="476"/>
      <c r="AJ118" s="475" t="str">
        <f>IF('Fun Patches'!U28="C","E","")</f>
        <v/>
      </c>
      <c r="AK118" s="476"/>
      <c r="AL118" s="475" t="str">
        <f>IF('Fun Patches'!V28="C","E","")</f>
        <v/>
      </c>
      <c r="AM118" s="476"/>
      <c r="AN118" s="475" t="str">
        <f>IF('Fun Patches'!W28="C","E","")</f>
        <v/>
      </c>
      <c r="AO118" s="477"/>
    </row>
    <row r="119" spans="1:41" ht="12.75" customHeight="1">
      <c r="A119" s="474" t="str">
        <f>'Fun Patches'!C29</f>
        <v>&lt;LIST PATCH HERE&gt;</v>
      </c>
      <c r="B119" s="475" t="str">
        <f>IF('Fun Patches'!D29="C","E","")</f>
        <v/>
      </c>
      <c r="C119" s="476"/>
      <c r="D119" s="475" t="str">
        <f>IF('Fun Patches'!E29="C","E","")</f>
        <v/>
      </c>
      <c r="E119" s="476"/>
      <c r="F119" s="475" t="str">
        <f>IF('Fun Patches'!F29="C","E","")</f>
        <v/>
      </c>
      <c r="G119" s="476"/>
      <c r="H119" s="475" t="str">
        <f>IF('Fun Patches'!G29="C","E","")</f>
        <v/>
      </c>
      <c r="I119" s="476"/>
      <c r="J119" s="475" t="str">
        <f>IF('Fun Patches'!H29="C","E","")</f>
        <v/>
      </c>
      <c r="K119" s="476"/>
      <c r="L119" s="475" t="str">
        <f>IF('Fun Patches'!I29="C","E","")</f>
        <v/>
      </c>
      <c r="M119" s="476"/>
      <c r="N119" s="475" t="str">
        <f>IF('Fun Patches'!J29="C","E","")</f>
        <v/>
      </c>
      <c r="O119" s="476"/>
      <c r="P119" s="475" t="str">
        <f>IF('Fun Patches'!K29="C","E","")</f>
        <v/>
      </c>
      <c r="Q119" s="476"/>
      <c r="R119" s="475" t="str">
        <f>IF('Fun Patches'!L29="C","E","")</f>
        <v/>
      </c>
      <c r="S119" s="476"/>
      <c r="T119" s="475" t="str">
        <f>IF('Fun Patches'!M29="C","E","")</f>
        <v/>
      </c>
      <c r="U119" s="476"/>
      <c r="V119" s="475" t="str">
        <f>IF('Fun Patches'!N29="C","E","")</f>
        <v/>
      </c>
      <c r="W119" s="477"/>
      <c r="X119" s="475" t="str">
        <f>IF('Fun Patches'!O29="C","E","")</f>
        <v/>
      </c>
      <c r="Y119" s="476"/>
      <c r="Z119" s="475" t="str">
        <f>IF('Fun Patches'!P29="C","E","")</f>
        <v/>
      </c>
      <c r="AA119" s="476"/>
      <c r="AB119" s="475" t="str">
        <f>IF('Fun Patches'!Q29="C","E","")</f>
        <v/>
      </c>
      <c r="AC119" s="476"/>
      <c r="AD119" s="475" t="str">
        <f>IF('Fun Patches'!R29="C","E","")</f>
        <v/>
      </c>
      <c r="AE119" s="476"/>
      <c r="AF119" s="475" t="str">
        <f>IF('Fun Patches'!S29="C","E","")</f>
        <v/>
      </c>
      <c r="AG119" s="476"/>
      <c r="AH119" s="475" t="str">
        <f>IF('Fun Patches'!T29="C","E","")</f>
        <v/>
      </c>
      <c r="AI119" s="476"/>
      <c r="AJ119" s="475" t="str">
        <f>IF('Fun Patches'!U29="C","E","")</f>
        <v/>
      </c>
      <c r="AK119" s="476"/>
      <c r="AL119" s="475" t="str">
        <f>IF('Fun Patches'!V29="C","E","")</f>
        <v/>
      </c>
      <c r="AM119" s="476"/>
      <c r="AN119" s="475" t="str">
        <f>IF('Fun Patches'!W29="C","E","")</f>
        <v/>
      </c>
      <c r="AO119" s="477"/>
    </row>
    <row r="120" spans="1:41" ht="12.75" customHeight="1">
      <c r="A120" s="474" t="str">
        <f>'Fun Patches'!C30</f>
        <v>&lt;LIST PATCH HERE&gt;</v>
      </c>
      <c r="B120" s="475" t="str">
        <f>IF('Fun Patches'!D30="C","E","")</f>
        <v/>
      </c>
      <c r="C120" s="476"/>
      <c r="D120" s="475" t="str">
        <f>IF('Fun Patches'!E30="C","E","")</f>
        <v/>
      </c>
      <c r="E120" s="476"/>
      <c r="F120" s="475" t="str">
        <f>IF('Fun Patches'!F30="C","E","")</f>
        <v/>
      </c>
      <c r="G120" s="476"/>
      <c r="H120" s="475" t="str">
        <f>IF('Fun Patches'!G30="C","E","")</f>
        <v/>
      </c>
      <c r="I120" s="476"/>
      <c r="J120" s="475" t="str">
        <f>IF('Fun Patches'!H30="C","E","")</f>
        <v/>
      </c>
      <c r="K120" s="476"/>
      <c r="L120" s="475" t="str">
        <f>IF('Fun Patches'!I30="C","E","")</f>
        <v/>
      </c>
      <c r="M120" s="476"/>
      <c r="N120" s="475" t="str">
        <f>IF('Fun Patches'!J30="C","E","")</f>
        <v/>
      </c>
      <c r="O120" s="476"/>
      <c r="P120" s="475" t="str">
        <f>IF('Fun Patches'!K30="C","E","")</f>
        <v/>
      </c>
      <c r="Q120" s="476"/>
      <c r="R120" s="475" t="str">
        <f>IF('Fun Patches'!L30="C","E","")</f>
        <v/>
      </c>
      <c r="S120" s="476"/>
      <c r="T120" s="475" t="str">
        <f>IF('Fun Patches'!M30="C","E","")</f>
        <v/>
      </c>
      <c r="U120" s="476"/>
      <c r="V120" s="475" t="str">
        <f>IF('Fun Patches'!N30="C","E","")</f>
        <v/>
      </c>
      <c r="W120" s="477"/>
      <c r="X120" s="475" t="str">
        <f>IF('Fun Patches'!O30="C","E","")</f>
        <v/>
      </c>
      <c r="Y120" s="476"/>
      <c r="Z120" s="475" t="str">
        <f>IF('Fun Patches'!P30="C","E","")</f>
        <v/>
      </c>
      <c r="AA120" s="476"/>
      <c r="AB120" s="475" t="str">
        <f>IF('Fun Patches'!Q30="C","E","")</f>
        <v/>
      </c>
      <c r="AC120" s="476"/>
      <c r="AD120" s="475" t="str">
        <f>IF('Fun Patches'!R30="C","E","")</f>
        <v/>
      </c>
      <c r="AE120" s="476"/>
      <c r="AF120" s="475" t="str">
        <f>IF('Fun Patches'!S30="C","E","")</f>
        <v/>
      </c>
      <c r="AG120" s="476"/>
      <c r="AH120" s="475" t="str">
        <f>IF('Fun Patches'!T30="C","E","")</f>
        <v/>
      </c>
      <c r="AI120" s="476"/>
      <c r="AJ120" s="475" t="str">
        <f>IF('Fun Patches'!U30="C","E","")</f>
        <v/>
      </c>
      <c r="AK120" s="476"/>
      <c r="AL120" s="475" t="str">
        <f>IF('Fun Patches'!V30="C","E","")</f>
        <v/>
      </c>
      <c r="AM120" s="476"/>
      <c r="AN120" s="475" t="str">
        <f>IF('Fun Patches'!W30="C","E","")</f>
        <v/>
      </c>
      <c r="AO120" s="477"/>
    </row>
    <row r="121" spans="1:41" ht="12.75" customHeight="1">
      <c r="A121" s="474" t="str">
        <f>'Fun Patches'!C31</f>
        <v>&lt;LIST PATCH HERE&gt;</v>
      </c>
      <c r="B121" s="475" t="str">
        <f>IF('Fun Patches'!D31="C","E","")</f>
        <v/>
      </c>
      <c r="C121" s="476"/>
      <c r="D121" s="475" t="str">
        <f>IF('Fun Patches'!E31="C","E","")</f>
        <v/>
      </c>
      <c r="E121" s="476"/>
      <c r="F121" s="475" t="str">
        <f>IF('Fun Patches'!F31="C","E","")</f>
        <v/>
      </c>
      <c r="G121" s="476"/>
      <c r="H121" s="475" t="str">
        <f>IF('Fun Patches'!G31="C","E","")</f>
        <v/>
      </c>
      <c r="I121" s="476"/>
      <c r="J121" s="475" t="str">
        <f>IF('Fun Patches'!H31="C","E","")</f>
        <v/>
      </c>
      <c r="K121" s="476"/>
      <c r="L121" s="475" t="str">
        <f>IF('Fun Patches'!I31="C","E","")</f>
        <v/>
      </c>
      <c r="M121" s="476"/>
      <c r="N121" s="475" t="str">
        <f>IF('Fun Patches'!J31="C","E","")</f>
        <v/>
      </c>
      <c r="O121" s="476"/>
      <c r="P121" s="475" t="str">
        <f>IF('Fun Patches'!K31="C","E","")</f>
        <v/>
      </c>
      <c r="Q121" s="476"/>
      <c r="R121" s="475" t="str">
        <f>IF('Fun Patches'!L31="C","E","")</f>
        <v/>
      </c>
      <c r="S121" s="476"/>
      <c r="T121" s="475" t="str">
        <f>IF('Fun Patches'!M31="C","E","")</f>
        <v/>
      </c>
      <c r="U121" s="476"/>
      <c r="V121" s="475" t="str">
        <f>IF('Fun Patches'!N31="C","E","")</f>
        <v/>
      </c>
      <c r="W121" s="477"/>
      <c r="X121" s="475" t="str">
        <f>IF('Fun Patches'!O31="C","E","")</f>
        <v/>
      </c>
      <c r="Y121" s="476"/>
      <c r="Z121" s="475" t="str">
        <f>IF('Fun Patches'!P31="C","E","")</f>
        <v/>
      </c>
      <c r="AA121" s="476"/>
      <c r="AB121" s="475" t="str">
        <f>IF('Fun Patches'!Q31="C","E","")</f>
        <v/>
      </c>
      <c r="AC121" s="476"/>
      <c r="AD121" s="475" t="str">
        <f>IF('Fun Patches'!R31="C","E","")</f>
        <v/>
      </c>
      <c r="AE121" s="476"/>
      <c r="AF121" s="475" t="str">
        <f>IF('Fun Patches'!S31="C","E","")</f>
        <v/>
      </c>
      <c r="AG121" s="476"/>
      <c r="AH121" s="475" t="str">
        <f>IF('Fun Patches'!T31="C","E","")</f>
        <v/>
      </c>
      <c r="AI121" s="476"/>
      <c r="AJ121" s="475" t="str">
        <f>IF('Fun Patches'!U31="C","E","")</f>
        <v/>
      </c>
      <c r="AK121" s="476"/>
      <c r="AL121" s="475" t="str">
        <f>IF('Fun Patches'!V31="C","E","")</f>
        <v/>
      </c>
      <c r="AM121" s="476"/>
      <c r="AN121" s="475" t="str">
        <f>IF('Fun Patches'!W31="C","E","")</f>
        <v/>
      </c>
      <c r="AO121" s="477"/>
    </row>
    <row r="122" spans="1:41" ht="12.75" customHeight="1">
      <c r="A122" s="474" t="str">
        <f>'Fun Patches'!C32</f>
        <v>&lt;LIST PATCH HERE&gt;</v>
      </c>
      <c r="B122" s="475" t="str">
        <f>IF('Fun Patches'!D32="C","E","")</f>
        <v/>
      </c>
      <c r="C122" s="476"/>
      <c r="D122" s="475" t="str">
        <f>IF('Fun Patches'!E32="C","E","")</f>
        <v/>
      </c>
      <c r="E122" s="476"/>
      <c r="F122" s="475" t="str">
        <f>IF('Fun Patches'!F32="C","E","")</f>
        <v/>
      </c>
      <c r="G122" s="476"/>
      <c r="H122" s="475" t="str">
        <f>IF('Fun Patches'!G32="C","E","")</f>
        <v/>
      </c>
      <c r="I122" s="476"/>
      <c r="J122" s="475" t="str">
        <f>IF('Fun Patches'!H32="C","E","")</f>
        <v/>
      </c>
      <c r="K122" s="476"/>
      <c r="L122" s="475" t="str">
        <f>IF('Fun Patches'!I32="C","E","")</f>
        <v/>
      </c>
      <c r="M122" s="476"/>
      <c r="N122" s="475" t="str">
        <f>IF('Fun Patches'!J32="C","E","")</f>
        <v/>
      </c>
      <c r="O122" s="476"/>
      <c r="P122" s="475" t="str">
        <f>IF('Fun Patches'!K32="C","E","")</f>
        <v/>
      </c>
      <c r="Q122" s="476"/>
      <c r="R122" s="475" t="str">
        <f>IF('Fun Patches'!L32="C","E","")</f>
        <v/>
      </c>
      <c r="S122" s="476"/>
      <c r="T122" s="475" t="str">
        <f>IF('Fun Patches'!M32="C","E","")</f>
        <v/>
      </c>
      <c r="U122" s="476"/>
      <c r="V122" s="475" t="str">
        <f>IF('Fun Patches'!N32="C","E","")</f>
        <v/>
      </c>
      <c r="W122" s="477"/>
      <c r="X122" s="475" t="str">
        <f>IF('Fun Patches'!O32="C","E","")</f>
        <v/>
      </c>
      <c r="Y122" s="476"/>
      <c r="Z122" s="475" t="str">
        <f>IF('Fun Patches'!P32="C","E","")</f>
        <v/>
      </c>
      <c r="AA122" s="476"/>
      <c r="AB122" s="475" t="str">
        <f>IF('Fun Patches'!Q32="C","E","")</f>
        <v/>
      </c>
      <c r="AC122" s="476"/>
      <c r="AD122" s="475" t="str">
        <f>IF('Fun Patches'!R32="C","E","")</f>
        <v/>
      </c>
      <c r="AE122" s="476"/>
      <c r="AF122" s="475" t="str">
        <f>IF('Fun Patches'!S32="C","E","")</f>
        <v/>
      </c>
      <c r="AG122" s="476"/>
      <c r="AH122" s="475" t="str">
        <f>IF('Fun Patches'!T32="C","E","")</f>
        <v/>
      </c>
      <c r="AI122" s="476"/>
      <c r="AJ122" s="475" t="str">
        <f>IF('Fun Patches'!U32="C","E","")</f>
        <v/>
      </c>
      <c r="AK122" s="476"/>
      <c r="AL122" s="475" t="str">
        <f>IF('Fun Patches'!V32="C","E","")</f>
        <v/>
      </c>
      <c r="AM122" s="476"/>
      <c r="AN122" s="475" t="str">
        <f>IF('Fun Patches'!W32="C","E","")</f>
        <v/>
      </c>
      <c r="AO122" s="477"/>
    </row>
    <row r="123" spans="1:41" ht="12.75" customHeight="1">
      <c r="A123" s="474" t="str">
        <f>'Fun Patches'!C33</f>
        <v>&lt;LIST PATCH HERE&gt;</v>
      </c>
      <c r="B123" s="475" t="str">
        <f>IF('Fun Patches'!D33="C","E","")</f>
        <v/>
      </c>
      <c r="C123" s="476"/>
      <c r="D123" s="475" t="str">
        <f>IF('Fun Patches'!E33="C","E","")</f>
        <v/>
      </c>
      <c r="E123" s="476"/>
      <c r="F123" s="475" t="str">
        <f>IF('Fun Patches'!F33="C","E","")</f>
        <v/>
      </c>
      <c r="G123" s="476"/>
      <c r="H123" s="475" t="str">
        <f>IF('Fun Patches'!G33="C","E","")</f>
        <v/>
      </c>
      <c r="I123" s="476"/>
      <c r="J123" s="475" t="str">
        <f>IF('Fun Patches'!H33="C","E","")</f>
        <v/>
      </c>
      <c r="K123" s="476"/>
      <c r="L123" s="475" t="str">
        <f>IF('Fun Patches'!I33="C","E","")</f>
        <v/>
      </c>
      <c r="M123" s="476"/>
      <c r="N123" s="475" t="str">
        <f>IF('Fun Patches'!J33="C","E","")</f>
        <v/>
      </c>
      <c r="O123" s="476"/>
      <c r="P123" s="475" t="str">
        <f>IF('Fun Patches'!K33="C","E","")</f>
        <v/>
      </c>
      <c r="Q123" s="476"/>
      <c r="R123" s="475" t="str">
        <f>IF('Fun Patches'!L33="C","E","")</f>
        <v/>
      </c>
      <c r="S123" s="476"/>
      <c r="T123" s="475" t="str">
        <f>IF('Fun Patches'!M33="C","E","")</f>
        <v/>
      </c>
      <c r="U123" s="476"/>
      <c r="V123" s="475" t="str">
        <f>IF('Fun Patches'!N33="C","E","")</f>
        <v/>
      </c>
      <c r="W123" s="477"/>
      <c r="X123" s="475" t="str">
        <f>IF('Fun Patches'!O33="C","E","")</f>
        <v/>
      </c>
      <c r="Y123" s="476"/>
      <c r="Z123" s="475" t="str">
        <f>IF('Fun Patches'!P33="C","E","")</f>
        <v/>
      </c>
      <c r="AA123" s="476"/>
      <c r="AB123" s="475" t="str">
        <f>IF('Fun Patches'!Q33="C","E","")</f>
        <v/>
      </c>
      <c r="AC123" s="476"/>
      <c r="AD123" s="475" t="str">
        <f>IF('Fun Patches'!R33="C","E","")</f>
        <v/>
      </c>
      <c r="AE123" s="476"/>
      <c r="AF123" s="475" t="str">
        <f>IF('Fun Patches'!S33="C","E","")</f>
        <v/>
      </c>
      <c r="AG123" s="476"/>
      <c r="AH123" s="475" t="str">
        <f>IF('Fun Patches'!T33="C","E","")</f>
        <v/>
      </c>
      <c r="AI123" s="476"/>
      <c r="AJ123" s="475" t="str">
        <f>IF('Fun Patches'!U33="C","E","")</f>
        <v/>
      </c>
      <c r="AK123" s="476"/>
      <c r="AL123" s="475" t="str">
        <f>IF('Fun Patches'!V33="C","E","")</f>
        <v/>
      </c>
      <c r="AM123" s="476"/>
      <c r="AN123" s="475" t="str">
        <f>IF('Fun Patches'!W33="C","E","")</f>
        <v/>
      </c>
      <c r="AO123" s="477"/>
    </row>
    <row r="124" spans="1:41" ht="12.75" customHeight="1">
      <c r="A124" s="474" t="str">
        <f>'Fun Patches'!C34</f>
        <v>&lt;LIST PATCH HERE&gt;</v>
      </c>
      <c r="B124" s="475" t="str">
        <f>IF('Fun Patches'!D34="C","E","")</f>
        <v/>
      </c>
      <c r="C124" s="476"/>
      <c r="D124" s="475" t="str">
        <f>IF('Fun Patches'!E34="C","E","")</f>
        <v/>
      </c>
      <c r="E124" s="476"/>
      <c r="F124" s="475" t="str">
        <f>IF('Fun Patches'!F34="C","E","")</f>
        <v/>
      </c>
      <c r="G124" s="476"/>
      <c r="H124" s="475" t="str">
        <f>IF('Fun Patches'!G34="C","E","")</f>
        <v/>
      </c>
      <c r="I124" s="476"/>
      <c r="J124" s="475" t="str">
        <f>IF('Fun Patches'!H34="C","E","")</f>
        <v/>
      </c>
      <c r="K124" s="476"/>
      <c r="L124" s="475" t="str">
        <f>IF('Fun Patches'!I34="C","E","")</f>
        <v/>
      </c>
      <c r="M124" s="476"/>
      <c r="N124" s="475" t="str">
        <f>IF('Fun Patches'!J34="C","E","")</f>
        <v/>
      </c>
      <c r="O124" s="476"/>
      <c r="P124" s="475" t="str">
        <f>IF('Fun Patches'!K34="C","E","")</f>
        <v/>
      </c>
      <c r="Q124" s="476"/>
      <c r="R124" s="475" t="str">
        <f>IF('Fun Patches'!L34="C","E","")</f>
        <v/>
      </c>
      <c r="S124" s="476"/>
      <c r="T124" s="475" t="str">
        <f>IF('Fun Patches'!M34="C","E","")</f>
        <v/>
      </c>
      <c r="U124" s="476"/>
      <c r="V124" s="475" t="str">
        <f>IF('Fun Patches'!N34="C","E","")</f>
        <v/>
      </c>
      <c r="W124" s="477"/>
      <c r="X124" s="475" t="str">
        <f>IF('Fun Patches'!O34="C","E","")</f>
        <v/>
      </c>
      <c r="Y124" s="476"/>
      <c r="Z124" s="475" t="str">
        <f>IF('Fun Patches'!P34="C","E","")</f>
        <v/>
      </c>
      <c r="AA124" s="476"/>
      <c r="AB124" s="475" t="str">
        <f>IF('Fun Patches'!Q34="C","E","")</f>
        <v/>
      </c>
      <c r="AC124" s="476"/>
      <c r="AD124" s="475" t="str">
        <f>IF('Fun Patches'!R34="C","E","")</f>
        <v/>
      </c>
      <c r="AE124" s="476"/>
      <c r="AF124" s="475" t="str">
        <f>IF('Fun Patches'!S34="C","E","")</f>
        <v/>
      </c>
      <c r="AG124" s="476"/>
      <c r="AH124" s="475" t="str">
        <f>IF('Fun Patches'!T34="C","E","")</f>
        <v/>
      </c>
      <c r="AI124" s="476"/>
      <c r="AJ124" s="475" t="str">
        <f>IF('Fun Patches'!U34="C","E","")</f>
        <v/>
      </c>
      <c r="AK124" s="476"/>
      <c r="AL124" s="475" t="str">
        <f>IF('Fun Patches'!V34="C","E","")</f>
        <v/>
      </c>
      <c r="AM124" s="476"/>
      <c r="AN124" s="475" t="str">
        <f>IF('Fun Patches'!W34="C","E","")</f>
        <v/>
      </c>
      <c r="AO124" s="477"/>
    </row>
    <row r="125" spans="1:41" ht="12.75" customHeight="1">
      <c r="A125" s="474" t="str">
        <f>'Fun Patches'!C35</f>
        <v>&lt;LIST PATCH HERE&gt;</v>
      </c>
      <c r="B125" s="475" t="str">
        <f>IF('Fun Patches'!D35="C","E","")</f>
        <v/>
      </c>
      <c r="C125" s="476"/>
      <c r="D125" s="475" t="str">
        <f>IF('Fun Patches'!E35="C","E","")</f>
        <v/>
      </c>
      <c r="E125" s="476"/>
      <c r="F125" s="475" t="str">
        <f>IF('Fun Patches'!F35="C","E","")</f>
        <v/>
      </c>
      <c r="G125" s="476"/>
      <c r="H125" s="475" t="str">
        <f>IF('Fun Patches'!G35="C","E","")</f>
        <v/>
      </c>
      <c r="I125" s="476"/>
      <c r="J125" s="475" t="str">
        <f>IF('Fun Patches'!H35="C","E","")</f>
        <v/>
      </c>
      <c r="K125" s="476"/>
      <c r="L125" s="475" t="str">
        <f>IF('Fun Patches'!I35="C","E","")</f>
        <v/>
      </c>
      <c r="M125" s="476"/>
      <c r="N125" s="475" t="str">
        <f>IF('Fun Patches'!J35="C","E","")</f>
        <v/>
      </c>
      <c r="O125" s="476"/>
      <c r="P125" s="475" t="str">
        <f>IF('Fun Patches'!K35="C","E","")</f>
        <v/>
      </c>
      <c r="Q125" s="476"/>
      <c r="R125" s="475" t="str">
        <f>IF('Fun Patches'!L35="C","E","")</f>
        <v/>
      </c>
      <c r="S125" s="476"/>
      <c r="T125" s="475" t="str">
        <f>IF('Fun Patches'!M35="C","E","")</f>
        <v/>
      </c>
      <c r="U125" s="476"/>
      <c r="V125" s="475" t="str">
        <f>IF('Fun Patches'!N35="C","E","")</f>
        <v/>
      </c>
      <c r="W125" s="477"/>
      <c r="X125" s="475" t="str">
        <f>IF('Fun Patches'!O35="C","E","")</f>
        <v/>
      </c>
      <c r="Y125" s="476"/>
      <c r="Z125" s="475" t="str">
        <f>IF('Fun Patches'!P35="C","E","")</f>
        <v/>
      </c>
      <c r="AA125" s="476"/>
      <c r="AB125" s="475" t="str">
        <f>IF('Fun Patches'!Q35="C","E","")</f>
        <v/>
      </c>
      <c r="AC125" s="476"/>
      <c r="AD125" s="475" t="str">
        <f>IF('Fun Patches'!R35="C","E","")</f>
        <v/>
      </c>
      <c r="AE125" s="476"/>
      <c r="AF125" s="475" t="str">
        <f>IF('Fun Patches'!S35="C","E","")</f>
        <v/>
      </c>
      <c r="AG125" s="476"/>
      <c r="AH125" s="475" t="str">
        <f>IF('Fun Patches'!T35="C","E","")</f>
        <v/>
      </c>
      <c r="AI125" s="476"/>
      <c r="AJ125" s="475" t="str">
        <f>IF('Fun Patches'!U35="C","E","")</f>
        <v/>
      </c>
      <c r="AK125" s="476"/>
      <c r="AL125" s="475" t="str">
        <f>IF('Fun Patches'!V35="C","E","")</f>
        <v/>
      </c>
      <c r="AM125" s="476"/>
      <c r="AN125" s="475" t="str">
        <f>IF('Fun Patches'!W35="C","E","")</f>
        <v/>
      </c>
      <c r="AO125" s="477"/>
    </row>
    <row r="126" spans="1:41" ht="12.75" customHeight="1">
      <c r="A126" s="474" t="str">
        <f>'Fun Patches'!C36</f>
        <v>&lt;LIST PATCH HERE&gt;</v>
      </c>
      <c r="B126" s="475" t="str">
        <f>IF('Fun Patches'!D36="C","E","")</f>
        <v/>
      </c>
      <c r="C126" s="476"/>
      <c r="D126" s="475" t="str">
        <f>IF('Fun Patches'!E36="C","E","")</f>
        <v/>
      </c>
      <c r="E126" s="476"/>
      <c r="F126" s="475" t="str">
        <f>IF('Fun Patches'!F36="C","E","")</f>
        <v/>
      </c>
      <c r="G126" s="476"/>
      <c r="H126" s="475" t="str">
        <f>IF('Fun Patches'!G36="C","E","")</f>
        <v/>
      </c>
      <c r="I126" s="476"/>
      <c r="J126" s="475" t="str">
        <f>IF('Fun Patches'!H36="C","E","")</f>
        <v/>
      </c>
      <c r="K126" s="476"/>
      <c r="L126" s="475" t="str">
        <f>IF('Fun Patches'!I36="C","E","")</f>
        <v/>
      </c>
      <c r="M126" s="476"/>
      <c r="N126" s="475" t="str">
        <f>IF('Fun Patches'!J36="C","E","")</f>
        <v/>
      </c>
      <c r="O126" s="476"/>
      <c r="P126" s="475" t="str">
        <f>IF('Fun Patches'!K36="C","E","")</f>
        <v/>
      </c>
      <c r="Q126" s="476"/>
      <c r="R126" s="475" t="str">
        <f>IF('Fun Patches'!L36="C","E","")</f>
        <v/>
      </c>
      <c r="S126" s="476"/>
      <c r="T126" s="475" t="str">
        <f>IF('Fun Patches'!M36="C","E","")</f>
        <v/>
      </c>
      <c r="U126" s="476"/>
      <c r="V126" s="475" t="str">
        <f>IF('Fun Patches'!N36="C","E","")</f>
        <v/>
      </c>
      <c r="W126" s="477"/>
      <c r="X126" s="475" t="str">
        <f>IF('Fun Patches'!O36="C","E","")</f>
        <v/>
      </c>
      <c r="Y126" s="476"/>
      <c r="Z126" s="475" t="str">
        <f>IF('Fun Patches'!P36="C","E","")</f>
        <v/>
      </c>
      <c r="AA126" s="476"/>
      <c r="AB126" s="475" t="str">
        <f>IF('Fun Patches'!Q36="C","E","")</f>
        <v/>
      </c>
      <c r="AC126" s="476"/>
      <c r="AD126" s="475" t="str">
        <f>IF('Fun Patches'!R36="C","E","")</f>
        <v/>
      </c>
      <c r="AE126" s="476"/>
      <c r="AF126" s="475" t="str">
        <f>IF('Fun Patches'!S36="C","E","")</f>
        <v/>
      </c>
      <c r="AG126" s="476"/>
      <c r="AH126" s="475" t="str">
        <f>IF('Fun Patches'!T36="C","E","")</f>
        <v/>
      </c>
      <c r="AI126" s="476"/>
      <c r="AJ126" s="475" t="str">
        <f>IF('Fun Patches'!U36="C","E","")</f>
        <v/>
      </c>
      <c r="AK126" s="476"/>
      <c r="AL126" s="475" t="str">
        <f>IF('Fun Patches'!V36="C","E","")</f>
        <v/>
      </c>
      <c r="AM126" s="476"/>
      <c r="AN126" s="475" t="str">
        <f>IF('Fun Patches'!W36="C","E","")</f>
        <v/>
      </c>
      <c r="AO126" s="477"/>
    </row>
    <row r="127" spans="1:41" ht="12.75" customHeight="1">
      <c r="A127" s="474" t="str">
        <f>'Fun Patches'!C37</f>
        <v>&lt;LIST PATCH HERE&gt;</v>
      </c>
      <c r="B127" s="475" t="str">
        <f>IF('Fun Patches'!D37="C","E","")</f>
        <v/>
      </c>
      <c r="C127" s="476"/>
      <c r="D127" s="475" t="str">
        <f>IF('Fun Patches'!E37="C","E","")</f>
        <v/>
      </c>
      <c r="E127" s="476"/>
      <c r="F127" s="475" t="str">
        <f>IF('Fun Patches'!F37="C","E","")</f>
        <v/>
      </c>
      <c r="G127" s="476"/>
      <c r="H127" s="475" t="str">
        <f>IF('Fun Patches'!G37="C","E","")</f>
        <v/>
      </c>
      <c r="I127" s="476"/>
      <c r="J127" s="475" t="str">
        <f>IF('Fun Patches'!H37="C","E","")</f>
        <v/>
      </c>
      <c r="K127" s="476"/>
      <c r="L127" s="475" t="str">
        <f>IF('Fun Patches'!I37="C","E","")</f>
        <v/>
      </c>
      <c r="M127" s="476"/>
      <c r="N127" s="475" t="str">
        <f>IF('Fun Patches'!J37="C","E","")</f>
        <v/>
      </c>
      <c r="O127" s="476"/>
      <c r="P127" s="475" t="str">
        <f>IF('Fun Patches'!K37="C","E","")</f>
        <v/>
      </c>
      <c r="Q127" s="476"/>
      <c r="R127" s="475" t="str">
        <f>IF('Fun Patches'!L37="C","E","")</f>
        <v/>
      </c>
      <c r="S127" s="476"/>
      <c r="T127" s="475" t="str">
        <f>IF('Fun Patches'!M37="C","E","")</f>
        <v/>
      </c>
      <c r="U127" s="476"/>
      <c r="V127" s="475" t="str">
        <f>IF('Fun Patches'!N37="C","E","")</f>
        <v/>
      </c>
      <c r="W127" s="477"/>
      <c r="X127" s="475" t="str">
        <f>IF('Fun Patches'!O37="C","E","")</f>
        <v/>
      </c>
      <c r="Y127" s="476"/>
      <c r="Z127" s="475" t="str">
        <f>IF('Fun Patches'!P37="C","E","")</f>
        <v/>
      </c>
      <c r="AA127" s="476"/>
      <c r="AB127" s="475" t="str">
        <f>IF('Fun Patches'!Q37="C","E","")</f>
        <v/>
      </c>
      <c r="AC127" s="476"/>
      <c r="AD127" s="475" t="str">
        <f>IF('Fun Patches'!R37="C","E","")</f>
        <v/>
      </c>
      <c r="AE127" s="476"/>
      <c r="AF127" s="475" t="str">
        <f>IF('Fun Patches'!S37="C","E","")</f>
        <v/>
      </c>
      <c r="AG127" s="476"/>
      <c r="AH127" s="475" t="str">
        <f>IF('Fun Patches'!T37="C","E","")</f>
        <v/>
      </c>
      <c r="AI127" s="476"/>
      <c r="AJ127" s="475" t="str">
        <f>IF('Fun Patches'!U37="C","E","")</f>
        <v/>
      </c>
      <c r="AK127" s="476"/>
      <c r="AL127" s="475" t="str">
        <f>IF('Fun Patches'!V37="C","E","")</f>
        <v/>
      </c>
      <c r="AM127" s="476"/>
      <c r="AN127" s="475" t="str">
        <f>IF('Fun Patches'!W37="C","E","")</f>
        <v/>
      </c>
      <c r="AO127" s="477"/>
    </row>
    <row r="128" spans="1:41" ht="12.75" customHeight="1">
      <c r="A128" s="474" t="str">
        <f>'Fun Patches'!C38</f>
        <v>&lt;LIST PATCH HERE&gt;</v>
      </c>
      <c r="B128" s="475" t="str">
        <f>IF('Fun Patches'!D38="C","E","")</f>
        <v/>
      </c>
      <c r="C128" s="476"/>
      <c r="D128" s="475" t="str">
        <f>IF('Fun Patches'!E38="C","E","")</f>
        <v/>
      </c>
      <c r="E128" s="476"/>
      <c r="F128" s="475" t="str">
        <f>IF('Fun Patches'!F38="C","E","")</f>
        <v/>
      </c>
      <c r="G128" s="476"/>
      <c r="H128" s="475" t="str">
        <f>IF('Fun Patches'!G38="C","E","")</f>
        <v/>
      </c>
      <c r="I128" s="476"/>
      <c r="J128" s="475" t="str">
        <f>IF('Fun Patches'!H38="C","E","")</f>
        <v/>
      </c>
      <c r="K128" s="476"/>
      <c r="L128" s="475" t="str">
        <f>IF('Fun Patches'!I38="C","E","")</f>
        <v/>
      </c>
      <c r="M128" s="476"/>
      <c r="N128" s="475" t="str">
        <f>IF('Fun Patches'!J38="C","E","")</f>
        <v/>
      </c>
      <c r="O128" s="476"/>
      <c r="P128" s="475" t="str">
        <f>IF('Fun Patches'!K38="C","E","")</f>
        <v/>
      </c>
      <c r="Q128" s="476"/>
      <c r="R128" s="475" t="str">
        <f>IF('Fun Patches'!L38="C","E","")</f>
        <v/>
      </c>
      <c r="S128" s="476"/>
      <c r="T128" s="475" t="str">
        <f>IF('Fun Patches'!M38="C","E","")</f>
        <v/>
      </c>
      <c r="U128" s="476"/>
      <c r="V128" s="475" t="str">
        <f>IF('Fun Patches'!N38="C","E","")</f>
        <v/>
      </c>
      <c r="W128" s="477"/>
      <c r="X128" s="475" t="str">
        <f>IF('Fun Patches'!O38="C","E","")</f>
        <v/>
      </c>
      <c r="Y128" s="476"/>
      <c r="Z128" s="475" t="str">
        <f>IF('Fun Patches'!P38="C","E","")</f>
        <v/>
      </c>
      <c r="AA128" s="476"/>
      <c r="AB128" s="475" t="str">
        <f>IF('Fun Patches'!Q38="C","E","")</f>
        <v/>
      </c>
      <c r="AC128" s="476"/>
      <c r="AD128" s="475" t="str">
        <f>IF('Fun Patches'!R38="C","E","")</f>
        <v/>
      </c>
      <c r="AE128" s="476"/>
      <c r="AF128" s="475" t="str">
        <f>IF('Fun Patches'!S38="C","E","")</f>
        <v/>
      </c>
      <c r="AG128" s="476"/>
      <c r="AH128" s="475" t="str">
        <f>IF('Fun Patches'!T38="C","E","")</f>
        <v/>
      </c>
      <c r="AI128" s="476"/>
      <c r="AJ128" s="475" t="str">
        <f>IF('Fun Patches'!U38="C","E","")</f>
        <v/>
      </c>
      <c r="AK128" s="476"/>
      <c r="AL128" s="475" t="str">
        <f>IF('Fun Patches'!V38="C","E","")</f>
        <v/>
      </c>
      <c r="AM128" s="476"/>
      <c r="AN128" s="475" t="str">
        <f>IF('Fun Patches'!W38="C","E","")</f>
        <v/>
      </c>
      <c r="AO128" s="477"/>
    </row>
    <row r="129" spans="1:41" ht="12.75" customHeight="1">
      <c r="A129" s="474" t="str">
        <f>'Fun Patches'!C39</f>
        <v>&lt;LIST PATCH HERE&gt;</v>
      </c>
      <c r="B129" s="475" t="str">
        <f>IF('Fun Patches'!D39="C","E","")</f>
        <v/>
      </c>
      <c r="C129" s="476"/>
      <c r="D129" s="475" t="str">
        <f>IF('Fun Patches'!E39="C","E","")</f>
        <v/>
      </c>
      <c r="E129" s="476"/>
      <c r="F129" s="475" t="str">
        <f>IF('Fun Patches'!F39="C","E","")</f>
        <v/>
      </c>
      <c r="G129" s="476"/>
      <c r="H129" s="475" t="str">
        <f>IF('Fun Patches'!G39="C","E","")</f>
        <v/>
      </c>
      <c r="I129" s="476"/>
      <c r="J129" s="475" t="str">
        <f>IF('Fun Patches'!H39="C","E","")</f>
        <v/>
      </c>
      <c r="K129" s="476"/>
      <c r="L129" s="475" t="str">
        <f>IF('Fun Patches'!I39="C","E","")</f>
        <v/>
      </c>
      <c r="M129" s="476"/>
      <c r="N129" s="475" t="str">
        <f>IF('Fun Patches'!J39="C","E","")</f>
        <v/>
      </c>
      <c r="O129" s="476"/>
      <c r="P129" s="475" t="str">
        <f>IF('Fun Patches'!K39="C","E","")</f>
        <v/>
      </c>
      <c r="Q129" s="476"/>
      <c r="R129" s="475" t="str">
        <f>IF('Fun Patches'!L39="C","E","")</f>
        <v/>
      </c>
      <c r="S129" s="476"/>
      <c r="T129" s="475" t="str">
        <f>IF('Fun Patches'!M39="C","E","")</f>
        <v/>
      </c>
      <c r="U129" s="476"/>
      <c r="V129" s="475" t="str">
        <f>IF('Fun Patches'!N39="C","E","")</f>
        <v/>
      </c>
      <c r="W129" s="477"/>
      <c r="X129" s="475" t="str">
        <f>IF('Fun Patches'!O39="C","E","")</f>
        <v/>
      </c>
      <c r="Y129" s="476"/>
      <c r="Z129" s="475" t="str">
        <f>IF('Fun Patches'!P39="C","E","")</f>
        <v/>
      </c>
      <c r="AA129" s="476"/>
      <c r="AB129" s="475" t="str">
        <f>IF('Fun Patches'!Q39="C","E","")</f>
        <v/>
      </c>
      <c r="AC129" s="476"/>
      <c r="AD129" s="475" t="str">
        <f>IF('Fun Patches'!R39="C","E","")</f>
        <v/>
      </c>
      <c r="AE129" s="476"/>
      <c r="AF129" s="475" t="str">
        <f>IF('Fun Patches'!S39="C","E","")</f>
        <v/>
      </c>
      <c r="AG129" s="476"/>
      <c r="AH129" s="475" t="str">
        <f>IF('Fun Patches'!T39="C","E","")</f>
        <v/>
      </c>
      <c r="AI129" s="476"/>
      <c r="AJ129" s="475" t="str">
        <f>IF('Fun Patches'!U39="C","E","")</f>
        <v/>
      </c>
      <c r="AK129" s="476"/>
      <c r="AL129" s="475" t="str">
        <f>IF('Fun Patches'!V39="C","E","")</f>
        <v/>
      </c>
      <c r="AM129" s="476"/>
      <c r="AN129" s="475" t="str">
        <f>IF('Fun Patches'!W39="C","E","")</f>
        <v/>
      </c>
      <c r="AO129" s="477"/>
    </row>
    <row r="130" spans="1:41" ht="12.75" customHeight="1">
      <c r="A130" s="474" t="str">
        <f>'Fun Patches'!C40</f>
        <v>&lt;LIST PATCH HERE&gt;</v>
      </c>
      <c r="B130" s="475" t="str">
        <f>IF('Fun Patches'!D40="C","E","")</f>
        <v/>
      </c>
      <c r="C130" s="476"/>
      <c r="D130" s="475" t="str">
        <f>IF('Fun Patches'!E40="C","E","")</f>
        <v/>
      </c>
      <c r="E130" s="476"/>
      <c r="F130" s="475" t="str">
        <f>IF('Fun Patches'!F40="C","E","")</f>
        <v/>
      </c>
      <c r="G130" s="476"/>
      <c r="H130" s="475" t="str">
        <f>IF('Fun Patches'!G40="C","E","")</f>
        <v/>
      </c>
      <c r="I130" s="476"/>
      <c r="J130" s="475" t="str">
        <f>IF('Fun Patches'!H40="C","E","")</f>
        <v/>
      </c>
      <c r="K130" s="476"/>
      <c r="L130" s="475" t="str">
        <f>IF('Fun Patches'!I40="C","E","")</f>
        <v/>
      </c>
      <c r="M130" s="476"/>
      <c r="N130" s="475" t="str">
        <f>IF('Fun Patches'!J40="C","E","")</f>
        <v/>
      </c>
      <c r="O130" s="476"/>
      <c r="P130" s="475" t="str">
        <f>IF('Fun Patches'!K40="C","E","")</f>
        <v/>
      </c>
      <c r="Q130" s="476"/>
      <c r="R130" s="475" t="str">
        <f>IF('Fun Patches'!L40="C","E","")</f>
        <v/>
      </c>
      <c r="S130" s="476"/>
      <c r="T130" s="475" t="str">
        <f>IF('Fun Patches'!M40="C","E","")</f>
        <v/>
      </c>
      <c r="U130" s="476"/>
      <c r="V130" s="475" t="str">
        <f>IF('Fun Patches'!N40="C","E","")</f>
        <v/>
      </c>
      <c r="W130" s="477"/>
      <c r="X130" s="475" t="str">
        <f>IF('Fun Patches'!O40="C","E","")</f>
        <v/>
      </c>
      <c r="Y130" s="476"/>
      <c r="Z130" s="475" t="str">
        <f>IF('Fun Patches'!P40="C","E","")</f>
        <v/>
      </c>
      <c r="AA130" s="476"/>
      <c r="AB130" s="475" t="str">
        <f>IF('Fun Patches'!Q40="C","E","")</f>
        <v/>
      </c>
      <c r="AC130" s="476"/>
      <c r="AD130" s="475" t="str">
        <f>IF('Fun Patches'!R40="C","E","")</f>
        <v/>
      </c>
      <c r="AE130" s="476"/>
      <c r="AF130" s="475" t="str">
        <f>IF('Fun Patches'!S40="C","E","")</f>
        <v/>
      </c>
      <c r="AG130" s="476"/>
      <c r="AH130" s="475" t="str">
        <f>IF('Fun Patches'!T40="C","E","")</f>
        <v/>
      </c>
      <c r="AI130" s="476"/>
      <c r="AJ130" s="475" t="str">
        <f>IF('Fun Patches'!U40="C","E","")</f>
        <v/>
      </c>
      <c r="AK130" s="476"/>
      <c r="AL130" s="475" t="str">
        <f>IF('Fun Patches'!V40="C","E","")</f>
        <v/>
      </c>
      <c r="AM130" s="476"/>
      <c r="AN130" s="475" t="str">
        <f>IF('Fun Patches'!W40="C","E","")</f>
        <v/>
      </c>
      <c r="AO130" s="477"/>
    </row>
    <row r="131" spans="1:41" ht="12.75" customHeight="1">
      <c r="A131" s="474" t="str">
        <f>'Fun Patches'!C41</f>
        <v>&lt;LIST PATCH HERE&gt;</v>
      </c>
      <c r="B131" s="475" t="str">
        <f>IF('Fun Patches'!D41="C","E","")</f>
        <v/>
      </c>
      <c r="C131" s="476"/>
      <c r="D131" s="475" t="str">
        <f>IF('Fun Patches'!E41="C","E","")</f>
        <v/>
      </c>
      <c r="E131" s="476"/>
      <c r="F131" s="475" t="str">
        <f>IF('Fun Patches'!F41="C","E","")</f>
        <v/>
      </c>
      <c r="G131" s="476"/>
      <c r="H131" s="475" t="str">
        <f>IF('Fun Patches'!G41="C","E","")</f>
        <v/>
      </c>
      <c r="I131" s="476"/>
      <c r="J131" s="475" t="str">
        <f>IF('Fun Patches'!H41="C","E","")</f>
        <v/>
      </c>
      <c r="K131" s="476"/>
      <c r="L131" s="475" t="str">
        <f>IF('Fun Patches'!I41="C","E","")</f>
        <v/>
      </c>
      <c r="M131" s="476"/>
      <c r="N131" s="475" t="str">
        <f>IF('Fun Patches'!J41="C","E","")</f>
        <v/>
      </c>
      <c r="O131" s="476"/>
      <c r="P131" s="475" t="str">
        <f>IF('Fun Patches'!K41="C","E","")</f>
        <v/>
      </c>
      <c r="Q131" s="476"/>
      <c r="R131" s="475" t="str">
        <f>IF('Fun Patches'!L41="C","E","")</f>
        <v/>
      </c>
      <c r="S131" s="476"/>
      <c r="T131" s="475" t="str">
        <f>IF('Fun Patches'!M41="C","E","")</f>
        <v/>
      </c>
      <c r="U131" s="476"/>
      <c r="V131" s="475" t="str">
        <f>IF('Fun Patches'!N41="C","E","")</f>
        <v/>
      </c>
      <c r="W131" s="477"/>
      <c r="X131" s="475" t="str">
        <f>IF('Fun Patches'!O41="C","E","")</f>
        <v/>
      </c>
      <c r="Y131" s="476"/>
      <c r="Z131" s="475" t="str">
        <f>IF('Fun Patches'!P41="C","E","")</f>
        <v/>
      </c>
      <c r="AA131" s="476"/>
      <c r="AB131" s="475" t="str">
        <f>IF('Fun Patches'!Q41="C","E","")</f>
        <v/>
      </c>
      <c r="AC131" s="476"/>
      <c r="AD131" s="475" t="str">
        <f>IF('Fun Patches'!R41="C","E","")</f>
        <v/>
      </c>
      <c r="AE131" s="476"/>
      <c r="AF131" s="475" t="str">
        <f>IF('Fun Patches'!S41="C","E","")</f>
        <v/>
      </c>
      <c r="AG131" s="476"/>
      <c r="AH131" s="475" t="str">
        <f>IF('Fun Patches'!T41="C","E","")</f>
        <v/>
      </c>
      <c r="AI131" s="476"/>
      <c r="AJ131" s="475" t="str">
        <f>IF('Fun Patches'!U41="C","E","")</f>
        <v/>
      </c>
      <c r="AK131" s="476"/>
      <c r="AL131" s="475" t="str">
        <f>IF('Fun Patches'!V41="C","E","")</f>
        <v/>
      </c>
      <c r="AM131" s="476"/>
      <c r="AN131" s="475" t="str">
        <f>IF('Fun Patches'!W41="C","E","")</f>
        <v/>
      </c>
      <c r="AO131" s="477"/>
    </row>
    <row r="132" spans="1:41" ht="12.75" customHeight="1">
      <c r="A132" s="474" t="str">
        <f>'Fun Patches'!C42</f>
        <v>&lt;LIST PATCH HERE&gt;</v>
      </c>
      <c r="B132" s="475" t="str">
        <f>IF('Fun Patches'!D42="C","E","")</f>
        <v/>
      </c>
      <c r="C132" s="476"/>
      <c r="D132" s="475" t="str">
        <f>IF('Fun Patches'!E42="C","E","")</f>
        <v/>
      </c>
      <c r="E132" s="476"/>
      <c r="F132" s="475" t="str">
        <f>IF('Fun Patches'!F42="C","E","")</f>
        <v/>
      </c>
      <c r="G132" s="476"/>
      <c r="H132" s="475" t="str">
        <f>IF('Fun Patches'!G42="C","E","")</f>
        <v/>
      </c>
      <c r="I132" s="476"/>
      <c r="J132" s="475" t="str">
        <f>IF('Fun Patches'!H42="C","E","")</f>
        <v/>
      </c>
      <c r="K132" s="476"/>
      <c r="L132" s="475" t="str">
        <f>IF('Fun Patches'!I42="C","E","")</f>
        <v/>
      </c>
      <c r="M132" s="476"/>
      <c r="N132" s="475" t="str">
        <f>IF('Fun Patches'!J42="C","E","")</f>
        <v/>
      </c>
      <c r="O132" s="476"/>
      <c r="P132" s="475" t="str">
        <f>IF('Fun Patches'!K42="C","E","")</f>
        <v/>
      </c>
      <c r="Q132" s="476"/>
      <c r="R132" s="475" t="str">
        <f>IF('Fun Patches'!L42="C","E","")</f>
        <v/>
      </c>
      <c r="S132" s="476"/>
      <c r="T132" s="475" t="str">
        <f>IF('Fun Patches'!M42="C","E","")</f>
        <v/>
      </c>
      <c r="U132" s="476"/>
      <c r="V132" s="475" t="str">
        <f>IF('Fun Patches'!N42="C","E","")</f>
        <v/>
      </c>
      <c r="W132" s="477"/>
      <c r="X132" s="475" t="str">
        <f>IF('Fun Patches'!O42="C","E","")</f>
        <v/>
      </c>
      <c r="Y132" s="476"/>
      <c r="Z132" s="475" t="str">
        <f>IF('Fun Patches'!P42="C","E","")</f>
        <v/>
      </c>
      <c r="AA132" s="476"/>
      <c r="AB132" s="475" t="str">
        <f>IF('Fun Patches'!Q42="C","E","")</f>
        <v/>
      </c>
      <c r="AC132" s="476"/>
      <c r="AD132" s="475" t="str">
        <f>IF('Fun Patches'!R42="C","E","")</f>
        <v/>
      </c>
      <c r="AE132" s="476"/>
      <c r="AF132" s="475" t="str">
        <f>IF('Fun Patches'!S42="C","E","")</f>
        <v/>
      </c>
      <c r="AG132" s="476"/>
      <c r="AH132" s="475" t="str">
        <f>IF('Fun Patches'!T42="C","E","")</f>
        <v/>
      </c>
      <c r="AI132" s="476"/>
      <c r="AJ132" s="475" t="str">
        <f>IF('Fun Patches'!U42="C","E","")</f>
        <v/>
      </c>
      <c r="AK132" s="476"/>
      <c r="AL132" s="475" t="str">
        <f>IF('Fun Patches'!V42="C","E","")</f>
        <v/>
      </c>
      <c r="AM132" s="476"/>
      <c r="AN132" s="475" t="str">
        <f>IF('Fun Patches'!W42="C","E","")</f>
        <v/>
      </c>
      <c r="AO132" s="477"/>
    </row>
    <row r="133" spans="1:41" ht="12.75" customHeight="1" thickBot="1">
      <c r="A133" s="501" t="str">
        <f>'Fun Patches'!C43</f>
        <v>&lt;LIST PATCH HERE&gt;</v>
      </c>
      <c r="B133" s="502" t="str">
        <f>IF('Fun Patches'!D43="C","E","")</f>
        <v/>
      </c>
      <c r="C133" s="503"/>
      <c r="D133" s="502" t="str">
        <f>IF('Fun Patches'!E43="C","E","")</f>
        <v/>
      </c>
      <c r="E133" s="503"/>
      <c r="F133" s="502" t="str">
        <f>IF('Fun Patches'!F43="C","E","")</f>
        <v/>
      </c>
      <c r="G133" s="503"/>
      <c r="H133" s="502" t="str">
        <f>IF('Fun Patches'!G43="C","E","")</f>
        <v/>
      </c>
      <c r="I133" s="503"/>
      <c r="J133" s="502" t="str">
        <f>IF('Fun Patches'!H43="C","E","")</f>
        <v/>
      </c>
      <c r="K133" s="503"/>
      <c r="L133" s="502" t="str">
        <f>IF('Fun Patches'!I43="C","E","")</f>
        <v/>
      </c>
      <c r="M133" s="503"/>
      <c r="N133" s="502" t="str">
        <f>IF('Fun Patches'!J43="C","E","")</f>
        <v/>
      </c>
      <c r="O133" s="503"/>
      <c r="P133" s="502" t="str">
        <f>IF('Fun Patches'!K43="C","E","")</f>
        <v/>
      </c>
      <c r="Q133" s="503"/>
      <c r="R133" s="502" t="str">
        <f>IF('Fun Patches'!L43="C","E","")</f>
        <v/>
      </c>
      <c r="S133" s="503"/>
      <c r="T133" s="502" t="str">
        <f>IF('Fun Patches'!M43="C","E","")</f>
        <v/>
      </c>
      <c r="U133" s="503"/>
      <c r="V133" s="502" t="str">
        <f>IF('Fun Patches'!N43="C","E","")</f>
        <v/>
      </c>
      <c r="W133" s="504"/>
      <c r="X133" s="502" t="str">
        <f>IF('Fun Patches'!O43="C","E","")</f>
        <v/>
      </c>
      <c r="Y133" s="503"/>
      <c r="Z133" s="502" t="str">
        <f>IF('Fun Patches'!P43="C","E","")</f>
        <v/>
      </c>
      <c r="AA133" s="503"/>
      <c r="AB133" s="502" t="str">
        <f>IF('Fun Patches'!Q43="C","E","")</f>
        <v/>
      </c>
      <c r="AC133" s="503"/>
      <c r="AD133" s="502" t="str">
        <f>IF('Fun Patches'!R43="C","E","")</f>
        <v/>
      </c>
      <c r="AE133" s="503"/>
      <c r="AF133" s="502" t="str">
        <f>IF('Fun Patches'!S43="C","E","")</f>
        <v/>
      </c>
      <c r="AG133" s="503"/>
      <c r="AH133" s="502" t="str">
        <f>IF('Fun Patches'!T43="C","E","")</f>
        <v/>
      </c>
      <c r="AI133" s="503"/>
      <c r="AJ133" s="502" t="str">
        <f>IF('Fun Patches'!U43="C","E","")</f>
        <v/>
      </c>
      <c r="AK133" s="503"/>
      <c r="AL133" s="502" t="str">
        <f>IF('Fun Patches'!V43="C","E","")</f>
        <v/>
      </c>
      <c r="AM133" s="503"/>
      <c r="AN133" s="502" t="str">
        <f>IF('Fun Patches'!W43="C","E","")</f>
        <v/>
      </c>
      <c r="AO133" s="504"/>
    </row>
    <row r="134" spans="1:41" ht="13.5" thickTop="1"/>
  </sheetData>
  <sheetProtection algorithmName="SHA-512" hashValue="a4HhxdzjZWhgSLSMqhS/6r9Wme03dRrsPDKSEVsrvYEtLbzktsl9TjPkZAjz5olPOzOglfBbK/6imCUdhkw52g==" saltValue="fPHa6WJnxtcwRFXCsHRvGw==" spinCount="100000" sheet="1" objects="1" scenarios="1" selectLockedCells="1"/>
  <protectedRanges>
    <protectedRange sqref="AA62 AG62 AI62 Y62 AM62 AO62 AK62 AC62 M62 Y26:Y38 AA26:AA38 AE26:AE38 AM26:AM38 AI26:AI38 AO26:AO38 C40:C42 Y40:Y42 AA40:AA42 AC40:AC42 AE40:AE42 AO40:AO42 AK40:AK42 AM40:AM42 AI40:AI42 AG40:AG42 C44:C50 Y44:Y51 AA44:AA51 AC44:AC51 AE44:AE51 AO44:AO51 AK44:AK51 AM44:AM51 AI44:AI51 AG44:AG51 I62 O62 Q62 G62 U62 W62 S62 K62 E62 G26:G38 I26:I38 M26:M38 U26:U38 Q26:Q38 W26:W38 G40:G42 I40:I42 K40:K42 M40:M42 W40:W42 S40:S42 U40:U42 Q40:Q42 O40:O42 G44:G51 I44:I51 K44:K51 M44:M51 W44:W51 S44:S51 U44:U51 Q44:Q51 O44:O51 E26:E38 E40:E42 E44:E51 E3:E24 G3:G24 I3:I24 M3:M24 U3:U24 Q3:Q24 W3:W24 K3:K38 O3:O38 S3:S38 Y3:Y24 AA3:AA24 AE3:AE24 AM3:AM24 AI3:AI24 AO3:AO24 AC3:AC38 AG3:AG38 AK3:AK38 C3:C38 AE62" name="Range1"/>
  </protectedRanges>
  <sortState xmlns:xlrd2="http://schemas.microsoft.com/office/spreadsheetml/2017/richdata2" ref="A4:AY18">
    <sortCondition ref="A4:A18"/>
  </sortState>
  <mergeCells count="20">
    <mergeCell ref="B1:C1"/>
    <mergeCell ref="X1:Y1"/>
    <mergeCell ref="Z1:AA1"/>
    <mergeCell ref="AB1:AC1"/>
    <mergeCell ref="AD1:AE1"/>
    <mergeCell ref="F1:G1"/>
    <mergeCell ref="H1:I1"/>
    <mergeCell ref="J1:K1"/>
    <mergeCell ref="L1:M1"/>
    <mergeCell ref="N1:O1"/>
    <mergeCell ref="P1:Q1"/>
    <mergeCell ref="R1:S1"/>
    <mergeCell ref="T1:U1"/>
    <mergeCell ref="V1:W1"/>
    <mergeCell ref="D1:E1"/>
    <mergeCell ref="AH1:AI1"/>
    <mergeCell ref="AJ1:AK1"/>
    <mergeCell ref="AL1:AM1"/>
    <mergeCell ref="AN1:AO1"/>
    <mergeCell ref="AF1:AG1"/>
  </mergeCells>
  <conditionalFormatting sqref="B40:B42 X40:X42 Z40:Z42 AB40:AB42 AD40:AD42 AF40:AF42 AH40:AH42 AJ40:AJ42 AL40:AL42 AN40:AN42 B44:B50 X44:X50 Z44:Z50 AB44:AB50 AD44:AD50 AF44:AF50 AH44:AH50 AJ44:AJ50 AL44:AL50 AN44:AN50 X19:X24 Z19:Z24 AD19:AD24 AF19:AF24 AJ19:AJ24 AL19:AL24 AN52:AN56 AL52:AL56 AJ52:AJ56 AH52:AH56 AF52:AF56 B52:B56 X52:X56 Z52:Z56 AD52:AD56 AB52:AB56 AD4:AD17 AF4:AF17 AJ4:AJ17 AL4:AL17 X4:X17 Z4:Z17 B4:B24 AB4:AB24 AH4:AH24 AN4:AN24 N4:N17 R4:R17 T4:T17 P4:P24 V4:V24 D4:D24 F4:F24 H4:H24 J4:J24 L4:L24 AB62:AB133 AD62:AD133 Z62:Z133 X62:X133 B62:B133 AF62:AF133 AH62:AH133 AJ62:AJ133 AL62:AL133 AN62:AN133 N62:N133 P62:P133 R62:R133 T62:T133 V62:V133 D62:D133 F62:F133 H62:H133 J62:J133 L62:L133">
    <cfRule type="expression" dxfId="186" priority="92" stopIfTrue="1">
      <formula>IF(B4="E",IF(C4="",1,0),0)</formula>
    </cfRule>
  </conditionalFormatting>
  <conditionalFormatting sqref="B25">
    <cfRule type="expression" dxfId="185" priority="90" stopIfTrue="1">
      <formula>IF(B25="E",IF(C25="",1,0),0)</formula>
    </cfRule>
  </conditionalFormatting>
  <conditionalFormatting sqref="X18 AD18 AJ18">
    <cfRule type="expression" dxfId="184" priority="88" stopIfTrue="1">
      <formula>IF(X18="E",IF(Y18="",1,0),0)</formula>
    </cfRule>
  </conditionalFormatting>
  <conditionalFormatting sqref="Z18 AF18 AL18">
    <cfRule type="expression" dxfId="183" priority="87" stopIfTrue="1">
      <formula>IF(Z18="E",IF(AA18="",1,0),0)</formula>
    </cfRule>
  </conditionalFormatting>
  <conditionalFormatting sqref="AH25">
    <cfRule type="expression" dxfId="182" priority="93" stopIfTrue="1">
      <formula>IF(AH25="E",IF(AC25="",1,0),0)</formula>
    </cfRule>
  </conditionalFormatting>
  <conditionalFormatting sqref="AB25 AF25">
    <cfRule type="expression" dxfId="181" priority="94" stopIfTrue="1">
      <formula>IF(AB25="E",IF(Y25="",1,0),0)</formula>
    </cfRule>
  </conditionalFormatting>
  <conditionalFormatting sqref="X25">
    <cfRule type="expression" dxfId="180" priority="86" stopIfTrue="1">
      <formula>IF(X25="E",IF(#REF!="",1,0),0)</formula>
    </cfRule>
  </conditionalFormatting>
  <conditionalFormatting sqref="Z25 AD25">
    <cfRule type="expression" dxfId="179" priority="97" stopIfTrue="1">
      <formula>IF(Z25="E",IF(X25="",1,0),0)</formula>
    </cfRule>
  </conditionalFormatting>
  <conditionalFormatting sqref="AJ25 AL25">
    <cfRule type="expression" dxfId="178" priority="98" stopIfTrue="1">
      <formula>IF(AJ25="E",IF(AD25="",1,0),0)</formula>
    </cfRule>
  </conditionalFormatting>
  <conditionalFormatting sqref="AN25">
    <cfRule type="expression" dxfId="177" priority="110" stopIfTrue="1">
      <formula>IF(AN25="E",IF(AG25="",1,0),0)</formula>
    </cfRule>
  </conditionalFormatting>
  <conditionalFormatting sqref="X39 Z39 AB39 AD39 AF39 AH39 AL39 AN39 AJ39 B39">
    <cfRule type="expression" dxfId="176" priority="85" stopIfTrue="1">
      <formula>IF(B39="E",IF(C39="",1,0),0)</formula>
    </cfRule>
  </conditionalFormatting>
  <conditionalFormatting sqref="B26 X26 Z26 AB26 AD26 AF26 AH26 AJ26 AL26 AN26 AN35 AL35 AJ35 AH35 AF35 AD35 AB35 Z35 X35 B35">
    <cfRule type="expression" dxfId="175" priority="84" stopIfTrue="1">
      <formula>IF(B26="E",IF(C26="",1,0),0)</formula>
    </cfRule>
  </conditionalFormatting>
  <conditionalFormatting sqref="B36:B38 X36:X38 Z36:Z38 AB36:AB38 AD36:AD38 AF36:AF38 AH36:AH38 AJ36:AJ38 AL36:AL38 AN36:AN38">
    <cfRule type="expression" dxfId="174" priority="82" stopIfTrue="1">
      <formula>IF(B36="E",IF(C36="",1,0),0)</formula>
    </cfRule>
  </conditionalFormatting>
  <conditionalFormatting sqref="AN31 AL31 AJ31 AH31 AF31 AD31 AB31 Z31 X31 B31">
    <cfRule type="expression" dxfId="173" priority="81" stopIfTrue="1">
      <formula>IF(B31="E",IF(C31="",1,0),0)</formula>
    </cfRule>
  </conditionalFormatting>
  <conditionalFormatting sqref="B32:B34 X32:X34 Z32:Z34 AB32:AB34 AD32:AD34 AF32:AF34 AH32:AH34 AJ32:AJ34 AL32:AL34 AN32:AN34">
    <cfRule type="expression" dxfId="172" priority="80" stopIfTrue="1">
      <formula>IF(B32="E",IF(C32="",1,0),0)</formula>
    </cfRule>
  </conditionalFormatting>
  <conditionalFormatting sqref="AN27 AL27 AJ27 AH27 AF27 AD27 AB27 Z27 X27 B27">
    <cfRule type="expression" dxfId="171" priority="79" stopIfTrue="1">
      <formula>IF(B27="E",IF(C27="",1,0),0)</formula>
    </cfRule>
  </conditionalFormatting>
  <conditionalFormatting sqref="B28:B30 X28:X30 Z28:Z30 AB28:AB30 AD28:AD30 AF28:AF30 AH28:AH30 AJ28:AJ30 AL28:AL30 AN28:AN30">
    <cfRule type="expression" dxfId="170" priority="78" stopIfTrue="1">
      <formula>IF(B28="E",IF(C28="",1,0),0)</formula>
    </cfRule>
  </conditionalFormatting>
  <conditionalFormatting sqref="N40:N42 P40:P42 R40:R42 T40:T42 V40:V42 N44:N50 P44:P50 R44:R50 T44:T50 V44:V50 N19:N24 R19:R24 T19:T24 V52:V56 T52:T56 R52:R56 P52:P56 N52:N56">
    <cfRule type="expression" dxfId="169" priority="72" stopIfTrue="1">
      <formula>IF(N19="E",IF(O19="",1,0),0)</formula>
    </cfRule>
  </conditionalFormatting>
  <conditionalFormatting sqref="R18">
    <cfRule type="expression" dxfId="168" priority="71" stopIfTrue="1">
      <formula>IF(R18="E",IF(S18="",1,0),0)</formula>
    </cfRule>
  </conditionalFormatting>
  <conditionalFormatting sqref="N18 T18">
    <cfRule type="expression" dxfId="167" priority="70" stopIfTrue="1">
      <formula>IF(N18="E",IF(O18="",1,0),0)</formula>
    </cfRule>
  </conditionalFormatting>
  <conditionalFormatting sqref="P25">
    <cfRule type="expression" dxfId="166" priority="73" stopIfTrue="1">
      <formula>IF(P25="E",IF(K25="",1,0),0)</formula>
    </cfRule>
  </conditionalFormatting>
  <conditionalFormatting sqref="N25">
    <cfRule type="expression" dxfId="165" priority="74" stopIfTrue="1">
      <formula>IF(N25="E",IF(K25="",1,0),0)</formula>
    </cfRule>
  </conditionalFormatting>
  <conditionalFormatting sqref="R25 T25">
    <cfRule type="expression" dxfId="164" priority="76" stopIfTrue="1">
      <formula>IF(R25="E",IF(L25="",1,0),0)</formula>
    </cfRule>
  </conditionalFormatting>
  <conditionalFormatting sqref="V25">
    <cfRule type="expression" dxfId="163" priority="77" stopIfTrue="1">
      <formula>IF(V25="E",IF(O25="",1,0),0)</formula>
    </cfRule>
  </conditionalFormatting>
  <conditionalFormatting sqref="N39 P39 T39 V39 R39">
    <cfRule type="expression" dxfId="162" priority="68" stopIfTrue="1">
      <formula>IF(N39="E",IF(O39="",1,0),0)</formula>
    </cfRule>
  </conditionalFormatting>
  <conditionalFormatting sqref="N26 P26 R26 T26 V26 V35 T35 R35 P35 N35">
    <cfRule type="expression" dxfId="161" priority="67" stopIfTrue="1">
      <formula>IF(N26="E",IF(O26="",1,0),0)</formula>
    </cfRule>
  </conditionalFormatting>
  <conditionalFormatting sqref="N36:N38 P36:P38 R36:R38 T36:T38 V36:V38">
    <cfRule type="expression" dxfId="160" priority="66" stopIfTrue="1">
      <formula>IF(N36="E",IF(O36="",1,0),0)</formula>
    </cfRule>
  </conditionalFormatting>
  <conditionalFormatting sqref="V31 T31 R31 P31 N31">
    <cfRule type="expression" dxfId="159" priority="65" stopIfTrue="1">
      <formula>IF(N31="E",IF(O31="",1,0),0)</formula>
    </cfRule>
  </conditionalFormatting>
  <conditionalFormatting sqref="N32:N34 P32:P34 R32:R34 T32:T34 V32:V34">
    <cfRule type="expression" dxfId="158" priority="64" stopIfTrue="1">
      <formula>IF(N32="E",IF(O32="",1,0),0)</formula>
    </cfRule>
  </conditionalFormatting>
  <conditionalFormatting sqref="V27 T27 R27 P27 N27">
    <cfRule type="expression" dxfId="157" priority="63" stopIfTrue="1">
      <formula>IF(N27="E",IF(O27="",1,0),0)</formula>
    </cfRule>
  </conditionalFormatting>
  <conditionalFormatting sqref="N28:N30 P28:P30 R28:R30 T28:T30 V28:V30">
    <cfRule type="expression" dxfId="156" priority="62" stopIfTrue="1">
      <formula>IF(N28="E",IF(O28="",1,0),0)</formula>
    </cfRule>
  </conditionalFormatting>
  <conditionalFormatting sqref="L25">
    <cfRule type="expression" dxfId="155" priority="15" stopIfTrue="1">
      <formula>IF(L25="E",IF(M25="",1,0),0)</formula>
    </cfRule>
  </conditionalFormatting>
  <conditionalFormatting sqref="L39">
    <cfRule type="expression" dxfId="154" priority="14" stopIfTrue="1">
      <formula>IF(L39="E",IF(M39="",1,0),0)</formula>
    </cfRule>
  </conditionalFormatting>
  <conditionalFormatting sqref="L26 L35">
    <cfRule type="expression" dxfId="153" priority="13" stopIfTrue="1">
      <formula>IF(L26="E",IF(M26="",1,0),0)</formula>
    </cfRule>
  </conditionalFormatting>
  <conditionalFormatting sqref="L36:L38">
    <cfRule type="expression" dxfId="152" priority="12" stopIfTrue="1">
      <formula>IF(L36="E",IF(M36="",1,0),0)</formula>
    </cfRule>
  </conditionalFormatting>
  <conditionalFormatting sqref="L31">
    <cfRule type="expression" dxfId="151" priority="11" stopIfTrue="1">
      <formula>IF(L31="E",IF(M31="",1,0),0)</formula>
    </cfRule>
  </conditionalFormatting>
  <conditionalFormatting sqref="L32:L34">
    <cfRule type="expression" dxfId="150" priority="10" stopIfTrue="1">
      <formula>IF(L32="E",IF(M32="",1,0),0)</formula>
    </cfRule>
  </conditionalFormatting>
  <conditionalFormatting sqref="L27">
    <cfRule type="expression" dxfId="149" priority="9" stopIfTrue="1">
      <formula>IF(L27="E",IF(M27="",1,0),0)</formula>
    </cfRule>
  </conditionalFormatting>
  <conditionalFormatting sqref="L28:L30">
    <cfRule type="expression" dxfId="148" priority="8" stopIfTrue="1">
      <formula>IF(L28="E",IF(M28="",1,0),0)</formula>
    </cfRule>
  </conditionalFormatting>
  <conditionalFormatting sqref="L57:L61">
    <cfRule type="expression" dxfId="147" priority="1" stopIfTrue="1">
      <formula>IF(L57="E",IF(M57="",1,0),0)</formula>
    </cfRule>
  </conditionalFormatting>
  <conditionalFormatting sqref="D40:D42 D44:D50 D52:D56">
    <cfRule type="expression" dxfId="146" priority="52" stopIfTrue="1">
      <formula>IF(D40="E",IF(E40="",1,0),0)</formula>
    </cfRule>
  </conditionalFormatting>
  <conditionalFormatting sqref="D25">
    <cfRule type="expression" dxfId="145" priority="51" stopIfTrue="1">
      <formula>IF(D25="E",IF(E25="",1,0),0)</formula>
    </cfRule>
  </conditionalFormatting>
  <conditionalFormatting sqref="D39">
    <cfRule type="expression" dxfId="144" priority="50" stopIfTrue="1">
      <formula>IF(D39="E",IF(E39="",1,0),0)</formula>
    </cfRule>
  </conditionalFormatting>
  <conditionalFormatting sqref="D26 D35">
    <cfRule type="expression" dxfId="143" priority="49" stopIfTrue="1">
      <formula>IF(D26="E",IF(E26="",1,0),0)</formula>
    </cfRule>
  </conditionalFormatting>
  <conditionalFormatting sqref="D36:D38">
    <cfRule type="expression" dxfId="142" priority="48" stopIfTrue="1">
      <formula>IF(D36="E",IF(E36="",1,0),0)</formula>
    </cfRule>
  </conditionalFormatting>
  <conditionalFormatting sqref="D31">
    <cfRule type="expression" dxfId="141" priority="47" stopIfTrue="1">
      <formula>IF(D31="E",IF(E31="",1,0),0)</formula>
    </cfRule>
  </conditionalFormatting>
  <conditionalFormatting sqref="D32:D34">
    <cfRule type="expression" dxfId="140" priority="46" stopIfTrue="1">
      <formula>IF(D32="E",IF(E32="",1,0),0)</formula>
    </cfRule>
  </conditionalFormatting>
  <conditionalFormatting sqref="D27">
    <cfRule type="expression" dxfId="139" priority="45" stopIfTrue="1">
      <formula>IF(D27="E",IF(E27="",1,0),0)</formula>
    </cfRule>
  </conditionalFormatting>
  <conditionalFormatting sqref="D28:D30">
    <cfRule type="expression" dxfId="138" priority="44" stopIfTrue="1">
      <formula>IF(D28="E",IF(E28="",1,0),0)</formula>
    </cfRule>
  </conditionalFormatting>
  <conditionalFormatting sqref="F40:F42 F44:F50 F52:F56">
    <cfRule type="expression" dxfId="137" priority="43" stopIfTrue="1">
      <formula>IF(F40="E",IF(G40="",1,0),0)</formula>
    </cfRule>
  </conditionalFormatting>
  <conditionalFormatting sqref="F25">
    <cfRule type="expression" dxfId="136" priority="42" stopIfTrue="1">
      <formula>IF(F25="E",IF(G25="",1,0),0)</formula>
    </cfRule>
  </conditionalFormatting>
  <conditionalFormatting sqref="F39">
    <cfRule type="expression" dxfId="135" priority="41" stopIfTrue="1">
      <formula>IF(F39="E",IF(G39="",1,0),0)</formula>
    </cfRule>
  </conditionalFormatting>
  <conditionalFormatting sqref="F26 F35">
    <cfRule type="expression" dxfId="134" priority="40" stopIfTrue="1">
      <formula>IF(F26="E",IF(G26="",1,0),0)</formula>
    </cfRule>
  </conditionalFormatting>
  <conditionalFormatting sqref="F36:F38">
    <cfRule type="expression" dxfId="133" priority="39" stopIfTrue="1">
      <formula>IF(F36="E",IF(G36="",1,0),0)</formula>
    </cfRule>
  </conditionalFormatting>
  <conditionalFormatting sqref="F31">
    <cfRule type="expression" dxfId="132" priority="38" stopIfTrue="1">
      <formula>IF(F31="E",IF(G31="",1,0),0)</formula>
    </cfRule>
  </conditionalFormatting>
  <conditionalFormatting sqref="F32:F34">
    <cfRule type="expression" dxfId="131" priority="37" stopIfTrue="1">
      <formula>IF(F32="E",IF(G32="",1,0),0)</formula>
    </cfRule>
  </conditionalFormatting>
  <conditionalFormatting sqref="F27">
    <cfRule type="expression" dxfId="130" priority="36" stopIfTrue="1">
      <formula>IF(F27="E",IF(G27="",1,0),0)</formula>
    </cfRule>
  </conditionalFormatting>
  <conditionalFormatting sqref="F28:F30">
    <cfRule type="expression" dxfId="129" priority="35" stopIfTrue="1">
      <formula>IF(F28="E",IF(G28="",1,0),0)</formula>
    </cfRule>
  </conditionalFormatting>
  <conditionalFormatting sqref="H40:H42 H44:H50 H52:H56">
    <cfRule type="expression" dxfId="128" priority="34" stopIfTrue="1">
      <formula>IF(H40="E",IF(I40="",1,0),0)</formula>
    </cfRule>
  </conditionalFormatting>
  <conditionalFormatting sqref="H25">
    <cfRule type="expression" dxfId="127" priority="33" stopIfTrue="1">
      <formula>IF(H25="E",IF(I25="",1,0),0)</formula>
    </cfRule>
  </conditionalFormatting>
  <conditionalFormatting sqref="H39">
    <cfRule type="expression" dxfId="126" priority="32" stopIfTrue="1">
      <formula>IF(H39="E",IF(I39="",1,0),0)</formula>
    </cfRule>
  </conditionalFormatting>
  <conditionalFormatting sqref="H26 H35">
    <cfRule type="expression" dxfId="125" priority="31" stopIfTrue="1">
      <formula>IF(H26="E",IF(I26="",1,0),0)</formula>
    </cfRule>
  </conditionalFormatting>
  <conditionalFormatting sqref="H36:H38">
    <cfRule type="expression" dxfId="124" priority="30" stopIfTrue="1">
      <formula>IF(H36="E",IF(I36="",1,0),0)</formula>
    </cfRule>
  </conditionalFormatting>
  <conditionalFormatting sqref="H31">
    <cfRule type="expression" dxfId="123" priority="29" stopIfTrue="1">
      <formula>IF(H31="E",IF(I31="",1,0),0)</formula>
    </cfRule>
  </conditionalFormatting>
  <conditionalFormatting sqref="H32:H34">
    <cfRule type="expression" dxfId="122" priority="28" stopIfTrue="1">
      <formula>IF(H32="E",IF(I32="",1,0),0)</formula>
    </cfRule>
  </conditionalFormatting>
  <conditionalFormatting sqref="H27">
    <cfRule type="expression" dxfId="121" priority="27" stopIfTrue="1">
      <formula>IF(H27="E",IF(I27="",1,0),0)</formula>
    </cfRule>
  </conditionalFormatting>
  <conditionalFormatting sqref="H28:H30">
    <cfRule type="expression" dxfId="120" priority="26" stopIfTrue="1">
      <formula>IF(H28="E",IF(I28="",1,0),0)</formula>
    </cfRule>
  </conditionalFormatting>
  <conditionalFormatting sqref="J40:J42 J44:J50 J52:J56">
    <cfRule type="expression" dxfId="119" priority="25" stopIfTrue="1">
      <formula>IF(J40="E",IF(K40="",1,0),0)</formula>
    </cfRule>
  </conditionalFormatting>
  <conditionalFormatting sqref="J25">
    <cfRule type="expression" dxfId="118" priority="24" stopIfTrue="1">
      <formula>IF(J25="E",IF(K25="",1,0),0)</formula>
    </cfRule>
  </conditionalFormatting>
  <conditionalFormatting sqref="J39">
    <cfRule type="expression" dxfId="117" priority="23" stopIfTrue="1">
      <formula>IF(J39="E",IF(K39="",1,0),0)</formula>
    </cfRule>
  </conditionalFormatting>
  <conditionalFormatting sqref="J26 J35">
    <cfRule type="expression" dxfId="116" priority="22" stopIfTrue="1">
      <formula>IF(J26="E",IF(K26="",1,0),0)</formula>
    </cfRule>
  </conditionalFormatting>
  <conditionalFormatting sqref="J36:J38">
    <cfRule type="expression" dxfId="115" priority="21" stopIfTrue="1">
      <formula>IF(J36="E",IF(K36="",1,0),0)</formula>
    </cfRule>
  </conditionalFormatting>
  <conditionalFormatting sqref="J31">
    <cfRule type="expression" dxfId="114" priority="20" stopIfTrue="1">
      <formula>IF(J31="E",IF(K31="",1,0),0)</formula>
    </cfRule>
  </conditionalFormatting>
  <conditionalFormatting sqref="J32:J34">
    <cfRule type="expression" dxfId="113" priority="19" stopIfTrue="1">
      <formula>IF(J32="E",IF(K32="",1,0),0)</formula>
    </cfRule>
  </conditionalFormatting>
  <conditionalFormatting sqref="J27">
    <cfRule type="expression" dxfId="112" priority="18" stopIfTrue="1">
      <formula>IF(J27="E",IF(K27="",1,0),0)</formula>
    </cfRule>
  </conditionalFormatting>
  <conditionalFormatting sqref="J28:J30">
    <cfRule type="expression" dxfId="111" priority="17" stopIfTrue="1">
      <formula>IF(J28="E",IF(K28="",1,0),0)</formula>
    </cfRule>
  </conditionalFormatting>
  <conditionalFormatting sqref="L40:L42 L44:L50 L52:L56">
    <cfRule type="expression" dxfId="110" priority="16" stopIfTrue="1">
      <formula>IF(L40="E",IF(M40="",1,0),0)</formula>
    </cfRule>
  </conditionalFormatting>
  <conditionalFormatting sqref="V57:V61 T57:T61 R57:R61 P57:P61 N57:N61">
    <cfRule type="expression" dxfId="109" priority="6" stopIfTrue="1">
      <formula>IF(N57="E",IF(O57="",1,0),0)</formula>
    </cfRule>
  </conditionalFormatting>
  <conditionalFormatting sqref="D57:D61">
    <cfRule type="expression" dxfId="108" priority="5" stopIfTrue="1">
      <formula>IF(D57="E",IF(E57="",1,0),0)</formula>
    </cfRule>
  </conditionalFormatting>
  <conditionalFormatting sqref="F57:F61">
    <cfRule type="expression" dxfId="107" priority="4" stopIfTrue="1">
      <formula>IF(F57="E",IF(G57="",1,0),0)</formula>
    </cfRule>
  </conditionalFormatting>
  <conditionalFormatting sqref="H57:H61">
    <cfRule type="expression" dxfId="106" priority="3" stopIfTrue="1">
      <formula>IF(H57="E",IF(I57="",1,0),0)</formula>
    </cfRule>
  </conditionalFormatting>
  <conditionalFormatting sqref="J57:J61">
    <cfRule type="expression" dxfId="105" priority="2" stopIfTrue="1">
      <formula>IF(J57="E",IF(K57="",1,0),0)</formula>
    </cfRule>
  </conditionalFormatting>
  <conditionalFormatting sqref="AN57:AN61 AL57:AL61 AJ57:AJ61 AH57:AH61 AF57:AF61 B57:B61 X57:X61 Z57:Z61 AD57:AD61 AB57:AB61">
    <cfRule type="expression" dxfId="104" priority="7" stopIfTrue="1">
      <formula>IF(B57="E",IF(C57="",1,0),0)</formula>
    </cfRule>
  </conditionalFormatting>
  <pageMargins left="0.7" right="0.7" top="0.75" bottom="0.75" header="0.25" footer="0.25"/>
  <pageSetup scale="97" orientation="portrait" horizontalDpi="300" verticalDpi="300" r:id="rId1"/>
  <headerFooter>
    <oddHeader>&amp;C&amp;"Arial,Bold"&amp;14AmbassadorTrax&amp;12
Summary Page - &amp;D</oddHeader>
  </headerFooter>
  <rowBreaks count="2" manualBreakCount="2">
    <brk id="50" max="16383" man="1"/>
    <brk id="93" max="16383" man="1"/>
  </rowBreaks>
  <colBreaks count="1" manualBreakCount="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3982-E260-425A-B79F-CC2A25D964BB}">
  <sheetPr codeName="Sheet17">
    <tabColor theme="7" tint="-0.249977111117893"/>
  </sheetPr>
  <dimension ref="A1:W93"/>
  <sheetViews>
    <sheetView showGridLines="0" zoomScaleNormal="100" zoomScaleSheetLayoutView="50" workbookViewId="0">
      <selection activeCell="E4" sqref="E4"/>
    </sheetView>
  </sheetViews>
  <sheetFormatPr defaultColWidth="9.140625" defaultRowHeight="12.75"/>
  <cols>
    <col min="1" max="1" width="0.85546875" style="351" customWidth="1"/>
    <col min="2" max="2" width="18.5703125" style="351" customWidth="1"/>
    <col min="3" max="3" width="25.7109375" style="351" customWidth="1"/>
    <col min="4" max="6" width="6.7109375" style="352" customWidth="1"/>
    <col min="7" max="7" width="1.7109375" style="351" customWidth="1"/>
    <col min="8" max="8" width="31.7109375" style="351" customWidth="1"/>
    <col min="9" max="11" width="6.7109375" style="352" customWidth="1"/>
    <col min="12" max="12" width="2.7109375" style="352" customWidth="1"/>
    <col min="13" max="13" width="0.85546875" style="352" customWidth="1"/>
    <col min="14" max="14" width="40.42578125" style="354" customWidth="1"/>
    <col min="15" max="17" width="6.7109375" style="352" customWidth="1"/>
    <col min="18" max="18" width="1.7109375" style="352" customWidth="1"/>
    <col min="19" max="19" width="40.42578125" style="354" customWidth="1"/>
    <col min="20" max="22" width="6.5703125" style="352" customWidth="1"/>
    <col min="23" max="23" width="2.7109375" style="355" customWidth="1"/>
    <col min="24" max="16384" width="9.140625" style="351"/>
  </cols>
  <sheetData>
    <row r="1" spans="1:23" s="342" customFormat="1" ht="29.25" customHeight="1">
      <c r="D1" s="348"/>
      <c r="E1" s="348"/>
      <c r="F1" s="349"/>
      <c r="G1" s="350"/>
      <c r="H1" s="343"/>
      <c r="I1" s="343"/>
      <c r="J1" s="343"/>
      <c r="K1" s="343"/>
      <c r="L1" s="343"/>
      <c r="M1" s="343"/>
      <c r="N1" s="344"/>
      <c r="O1" s="345"/>
      <c r="P1" s="345"/>
      <c r="Q1" s="345"/>
      <c r="R1" s="345"/>
      <c r="S1" s="346"/>
      <c r="T1" s="345"/>
      <c r="U1" s="345"/>
      <c r="V1" s="345"/>
      <c r="W1" s="347"/>
    </row>
    <row r="2" spans="1:23" s="342" customFormat="1" ht="12.75" customHeight="1">
      <c r="D2" s="348"/>
      <c r="E2" s="348"/>
      <c r="F2" s="349"/>
      <c r="G2" s="350"/>
      <c r="H2" s="351"/>
      <c r="I2" s="352"/>
      <c r="J2" s="352"/>
      <c r="K2" s="353"/>
      <c r="L2" s="353"/>
      <c r="M2" s="353"/>
      <c r="N2" s="354"/>
      <c r="O2" s="352"/>
      <c r="P2" s="352"/>
      <c r="Q2" s="352"/>
      <c r="R2" s="352"/>
      <c r="S2" s="354"/>
      <c r="T2" s="352"/>
      <c r="U2" s="352"/>
      <c r="V2" s="352"/>
      <c r="W2" s="347"/>
    </row>
    <row r="3" spans="1:23" ht="12.95" customHeight="1" thickBot="1">
      <c r="A3" s="342"/>
      <c r="N3" s="387"/>
      <c r="O3" s="520"/>
    </row>
    <row r="4" spans="1:23" ht="12.95" customHeight="1">
      <c r="A4" s="342"/>
      <c r="C4" s="356" t="s">
        <v>102</v>
      </c>
      <c r="D4" s="357" t="str">
        <f>IF((COUNTIF(Summary!B5:AO5,"E")-COUNTIF(Summary!B5:AO5,"Y")&gt;0),(COUNTIF(Summary!B5:AO5,"E")-COUNTIF(Summary!B5:AO5,"Y")),"")</f>
        <v/>
      </c>
      <c r="E4" s="401"/>
      <c r="F4" s="519" t="str">
        <f>IFERROR(IF(ISBLANK(D4)," ", IF(D4-E4&lt;=0,"none",D4-E4)), " ")</f>
        <v xml:space="preserve"> </v>
      </c>
      <c r="H4" s="517" t="str">
        <f>'Council Own'!$B$6</f>
        <v>&lt;&lt;List Badge 1 Here&gt;&gt;</v>
      </c>
      <c r="I4" s="357" t="str">
        <f>IF((COUNTIF(Summary!B52:AO52,"E")-COUNTIF(Summary!B52:AO52,"Y")&gt;0),(COUNTIF(Summary!B52:AO52,"E")-COUNTIF(Summary!B52:AO52,"Y")),"")</f>
        <v/>
      </c>
      <c r="J4" s="407"/>
      <c r="K4" s="392" t="str">
        <f t="shared" ref="K4:K13" si="0">IFERROR(IF(ISBLANK(I4)," ", IF(I4-J4&lt;=0,"none",I4-J4)), " ")</f>
        <v xml:space="preserve"> </v>
      </c>
      <c r="L4" s="339"/>
      <c r="M4" s="339"/>
      <c r="N4" s="387"/>
      <c r="O4" s="388"/>
      <c r="P4" s="410"/>
      <c r="Q4" s="392" t="str">
        <f t="shared" ref="Q4:Q31" si="1">IFERROR(IF(ISBLANK(O4)," ", IF(O4-P4&lt;=0,"none",O4-P4)), " ")</f>
        <v xml:space="preserve"> </v>
      </c>
      <c r="S4" s="387"/>
      <c r="T4" s="388"/>
      <c r="U4" s="410"/>
      <c r="V4" s="392" t="str">
        <f t="shared" ref="V4:V31" si="2">IFERROR(IF(ISBLANK(T4)," ", IF(T4-U4&lt;=0,"none",T4-U4)), " ")</f>
        <v xml:space="preserve"> </v>
      </c>
    </row>
    <row r="5" spans="1:23" ht="12.95" customHeight="1">
      <c r="A5" s="342"/>
      <c r="C5" s="359" t="s">
        <v>404</v>
      </c>
      <c r="D5" s="357" t="str">
        <f>IF((COUNTIF(Summary!B6:AO6,"E")-COUNTIF(Summary!B6:AO6,"Y")&gt;0),(COUNTIF(Summary!B6:AO6,"E")-COUNTIF(Summary!B6:AO6,"Y")),"")</f>
        <v/>
      </c>
      <c r="E5" s="401"/>
      <c r="F5" s="392" t="str">
        <f t="shared" ref="F5:F17" si="3">IFERROR(IF(ISBLANK(D5)," ", IF(D5-E5&lt;=0,"none",D5-E5)), " ")</f>
        <v xml:space="preserve"> </v>
      </c>
      <c r="G5" s="360" t="str">
        <f>IF(COUNT(D37:D37)=1,MAX(D37:D37),"")</f>
        <v/>
      </c>
      <c r="H5" s="516" t="str">
        <f>'Council Own'!$B$29</f>
        <v>&lt;&lt;List Badge 2 Here&gt;&gt;</v>
      </c>
      <c r="I5" s="357" t="str">
        <f>IF((COUNTIF(Summary!B53:AO53,"E")-COUNTIF(Summary!B53:AO53,"Y")&gt;0),(COUNTIF(Summary!B53:AO53,"E")-COUNTIF(Summary!B53:AO53,"Y")),"")</f>
        <v/>
      </c>
      <c r="J5" s="403"/>
      <c r="K5" s="392" t="str">
        <f t="shared" si="0"/>
        <v xml:space="preserve"> </v>
      </c>
      <c r="L5" s="339"/>
      <c r="M5" s="339"/>
      <c r="N5" s="389"/>
      <c r="O5" s="390"/>
      <c r="P5" s="411"/>
      <c r="Q5" s="392" t="str">
        <f t="shared" si="1"/>
        <v xml:space="preserve"> </v>
      </c>
      <c r="S5" s="389"/>
      <c r="T5" s="390"/>
      <c r="U5" s="411"/>
      <c r="V5" s="392" t="str">
        <f t="shared" si="2"/>
        <v xml:space="preserve"> </v>
      </c>
    </row>
    <row r="6" spans="1:23" ht="12.95" customHeight="1" thickBot="1">
      <c r="A6" s="342"/>
      <c r="C6" s="361" t="s">
        <v>698</v>
      </c>
      <c r="D6" s="362" t="str">
        <f>IF((COUNTIF(Summary!B7:AO7,"E")-COUNTIF(Summary!B7:AO7,"Y")&gt;0),(COUNTIF(Summary!B7:AO7,"E")-COUNTIF(Summary!B7:AO7,"Y")),"")</f>
        <v/>
      </c>
      <c r="E6" s="402"/>
      <c r="F6" s="393" t="str">
        <f t="shared" si="3"/>
        <v xml:space="preserve"> </v>
      </c>
      <c r="G6" s="360" t="str">
        <f>IF(COUNT(D38:D38)=1,MAX(D38:D38),"")</f>
        <v/>
      </c>
      <c r="H6" s="516" t="str">
        <f>'Council Own'!$B$52</f>
        <v>&lt;&lt;List Badge 3 Here&gt;&gt;</v>
      </c>
      <c r="I6" s="357" t="str">
        <f>IF((COUNTIF(Summary!B54:AO54,"E")-COUNTIF(Summary!B54:AO54,"Y")&gt;0),(COUNTIF(Summary!B54:AO54,"E")-COUNTIF(Summary!B54:AO54,"Y")),"")</f>
        <v/>
      </c>
      <c r="J6" s="403"/>
      <c r="K6" s="392" t="str">
        <f t="shared" si="0"/>
        <v xml:space="preserve"> </v>
      </c>
      <c r="L6" s="339"/>
      <c r="M6" s="339"/>
      <c r="N6" s="389"/>
      <c r="O6" s="390"/>
      <c r="P6" s="411"/>
      <c r="Q6" s="392" t="str">
        <f t="shared" si="1"/>
        <v xml:space="preserve"> </v>
      </c>
      <c r="S6" s="389"/>
      <c r="T6" s="390"/>
      <c r="U6" s="411"/>
      <c r="V6" s="392" t="str">
        <f t="shared" si="2"/>
        <v xml:space="preserve"> </v>
      </c>
    </row>
    <row r="7" spans="1:23" ht="12.95" customHeight="1">
      <c r="A7" s="342"/>
      <c r="C7" s="363" t="s">
        <v>104</v>
      </c>
      <c r="D7" s="357" t="str">
        <f>IF((COUNTIF(Summary!B8:AO8,"E")-COUNTIF(Summary!B8:AO8,"Y")&gt;0),(COUNTIF(Summary!B8:AO8,"E")-COUNTIF(Summary!B8:AO8,"Y")),"")</f>
        <v/>
      </c>
      <c r="E7" s="401"/>
      <c r="F7" s="394" t="str">
        <f t="shared" si="3"/>
        <v xml:space="preserve"> </v>
      </c>
      <c r="G7" s="360" t="str">
        <f>IF(COUNT(D39:D39)=1,MAX(D39:D39),"")</f>
        <v/>
      </c>
      <c r="H7" s="516" t="str">
        <f>'Council Own'!$B$75</f>
        <v>&lt;&lt;List Badge 4 Here&gt;&gt;</v>
      </c>
      <c r="I7" s="357" t="str">
        <f>IF((COUNTIF(Summary!B55:AO55,"E")-COUNTIF(Summary!B55:AO55,"Y")&gt;0),(COUNTIF(Summary!B55:AO55,"E")-COUNTIF(Summary!B55:AO55,"Y")),"")</f>
        <v/>
      </c>
      <c r="J7" s="403"/>
      <c r="K7" s="392" t="str">
        <f t="shared" si="0"/>
        <v xml:space="preserve"> </v>
      </c>
      <c r="L7" s="339"/>
      <c r="M7" s="339"/>
      <c r="N7" s="389"/>
      <c r="O7" s="390"/>
      <c r="P7" s="411"/>
      <c r="Q7" s="392" t="str">
        <f t="shared" si="1"/>
        <v xml:space="preserve"> </v>
      </c>
      <c r="S7" s="389"/>
      <c r="T7" s="390"/>
      <c r="U7" s="411"/>
      <c r="V7" s="392" t="str">
        <f t="shared" si="2"/>
        <v xml:space="preserve"> </v>
      </c>
    </row>
    <row r="8" spans="1:23" ht="12.95" customHeight="1">
      <c r="A8" s="342"/>
      <c r="C8" s="359" t="s">
        <v>422</v>
      </c>
      <c r="D8" s="357" t="str">
        <f>IF((COUNTIF(Summary!B9:AO9,"E")-COUNTIF(Summary!B9:AO9,"Y")&gt;0),(COUNTIF(Summary!B9:AO9,"E")-COUNTIF(Summary!B9:AO9,"Y")),"")</f>
        <v/>
      </c>
      <c r="E8" s="403"/>
      <c r="F8" s="392" t="str">
        <f t="shared" si="3"/>
        <v xml:space="preserve"> </v>
      </c>
      <c r="G8" s="360" t="str">
        <f>IF(COUNT(D40:D42)=4,MAX(D40:D42),"")</f>
        <v/>
      </c>
      <c r="H8" s="516" t="str">
        <f>'Council Own'!$B$98</f>
        <v>&lt;&lt;List Badge 5 Here&gt;&gt;</v>
      </c>
      <c r="I8" s="357" t="str">
        <f>IF((COUNTIF(Summary!B56:AO56,"E")-COUNTIF(Summary!B56:AO56,"Y")&gt;0),(COUNTIF(Summary!B56:AO56,"E")-COUNTIF(Summary!B56:AO56,"Y")),"")</f>
        <v/>
      </c>
      <c r="J8" s="404"/>
      <c r="K8" s="392" t="str">
        <f t="shared" si="0"/>
        <v xml:space="preserve"> </v>
      </c>
      <c r="L8" s="339"/>
      <c r="M8" s="339"/>
      <c r="N8" s="389"/>
      <c r="O8" s="390"/>
      <c r="P8" s="411"/>
      <c r="Q8" s="392" t="str">
        <f t="shared" si="1"/>
        <v xml:space="preserve"> </v>
      </c>
      <c r="S8" s="389"/>
      <c r="T8" s="390"/>
      <c r="U8" s="411"/>
      <c r="V8" s="392" t="str">
        <f t="shared" si="2"/>
        <v xml:space="preserve"> </v>
      </c>
    </row>
    <row r="9" spans="1:23" ht="12.95" customHeight="1" thickBot="1">
      <c r="A9" s="342"/>
      <c r="C9" s="364" t="s">
        <v>699</v>
      </c>
      <c r="D9" s="362" t="str">
        <f>IF((COUNTIF(Summary!B10:AO10,"E")-COUNTIF(Summary!B10:AO10,"Y")&gt;0),(COUNTIF(Summary!B10:AO10,"E")-COUNTIF(Summary!B10:AO10,"Y")),"")</f>
        <v/>
      </c>
      <c r="E9" s="402"/>
      <c r="F9" s="393" t="str">
        <f t="shared" si="3"/>
        <v xml:space="preserve"> </v>
      </c>
      <c r="G9" s="360"/>
      <c r="H9" s="517" t="str">
        <f>'Council Own'!$B$121</f>
        <v>&lt;&lt;List Badge 6 Here&gt;&gt;</v>
      </c>
      <c r="I9" s="357" t="str">
        <f>IF((COUNTIF(Summary!B57:AO57,"E")-COUNTIF(Summary!B57:AO57,"Y")&gt;0),(COUNTIF(Summary!B57:AO57,"E")-COUNTIF(Summary!B57:AO57,"Y")),"")</f>
        <v/>
      </c>
      <c r="J9" s="403"/>
      <c r="K9" s="392" t="str">
        <f t="shared" si="0"/>
        <v xml:space="preserve"> </v>
      </c>
      <c r="L9" s="339"/>
      <c r="M9" s="339"/>
      <c r="N9" s="389"/>
      <c r="O9" s="390"/>
      <c r="P9" s="411"/>
      <c r="Q9" s="392" t="str">
        <f t="shared" si="1"/>
        <v xml:space="preserve"> </v>
      </c>
      <c r="S9" s="389"/>
      <c r="T9" s="390"/>
      <c r="U9" s="411"/>
      <c r="V9" s="392" t="str">
        <f t="shared" si="2"/>
        <v xml:space="preserve"> </v>
      </c>
    </row>
    <row r="10" spans="1:23" ht="12.95" customHeight="1">
      <c r="A10" s="342"/>
      <c r="C10" s="356" t="s">
        <v>606</v>
      </c>
      <c r="D10" s="357" t="str">
        <f>IF((COUNTIF(Summary!B11:AO11,"E")-COUNTIF(Summary!B11:AO11,"Y")&gt;0),(COUNTIF(Summary!B11:AO11,"E")-COUNTIF(Summary!B11:AO11,"Y")),"")</f>
        <v/>
      </c>
      <c r="E10" s="401"/>
      <c r="F10" s="394" t="str">
        <f t="shared" si="3"/>
        <v xml:space="preserve"> </v>
      </c>
      <c r="G10" s="360"/>
      <c r="H10" s="516" t="str">
        <f>'Council Own'!$B$144</f>
        <v>&lt;&lt;List Badge 7 Here&gt;&gt;</v>
      </c>
      <c r="I10" s="357" t="str">
        <f>IF((COUNTIF(Summary!B58:AO58,"E")-COUNTIF(Summary!B58:AO58,"Y")&gt;0),(COUNTIF(Summary!B58:AO58,"E")-COUNTIF(Summary!B58:AO58,"Y")),"")</f>
        <v/>
      </c>
      <c r="J10" s="403"/>
      <c r="K10" s="392" t="str">
        <f t="shared" si="0"/>
        <v xml:space="preserve"> </v>
      </c>
      <c r="L10" s="339"/>
      <c r="M10" s="339"/>
      <c r="N10" s="389"/>
      <c r="O10" s="390"/>
      <c r="P10" s="411"/>
      <c r="Q10" s="392" t="str">
        <f t="shared" si="1"/>
        <v xml:space="preserve"> </v>
      </c>
      <c r="S10" s="389"/>
      <c r="T10" s="390"/>
      <c r="U10" s="411"/>
      <c r="V10" s="392" t="str">
        <f t="shared" si="2"/>
        <v xml:space="preserve"> </v>
      </c>
    </row>
    <row r="11" spans="1:23" ht="12.95" customHeight="1">
      <c r="A11" s="342"/>
      <c r="C11" s="359" t="s">
        <v>607</v>
      </c>
      <c r="D11" s="357" t="str">
        <f>IF((COUNTIF(Summary!B12:AO12,"E")-COUNTIF(Summary!B12:AO12,"Y")&gt;0),(COUNTIF(Summary!B12:AO12,"E")-COUNTIF(Summary!B12:AO12,"Y")),"")</f>
        <v/>
      </c>
      <c r="E11" s="404"/>
      <c r="F11" s="392" t="str">
        <f t="shared" si="3"/>
        <v xml:space="preserve"> </v>
      </c>
      <c r="G11" s="360"/>
      <c r="H11" s="516" t="str">
        <f>'Council Own'!$B$167</f>
        <v>&lt;&lt;List Badge 8 Here&gt;&gt;</v>
      </c>
      <c r="I11" s="357" t="str">
        <f>IF((COUNTIF(Summary!B59:AO59,"E")-COUNTIF(Summary!B59:AO59,"Y")&gt;0),(COUNTIF(Summary!B59:AO59,"E")-COUNTIF(Summary!B59:AO59,"Y")),"")</f>
        <v/>
      </c>
      <c r="J11" s="403"/>
      <c r="K11" s="392" t="str">
        <f t="shared" si="0"/>
        <v xml:space="preserve"> </v>
      </c>
      <c r="L11" s="339"/>
      <c r="M11" s="339"/>
      <c r="N11" s="389"/>
      <c r="O11" s="390"/>
      <c r="P11" s="411"/>
      <c r="Q11" s="392" t="str">
        <f t="shared" si="1"/>
        <v xml:space="preserve"> </v>
      </c>
      <c r="S11" s="389"/>
      <c r="T11" s="390"/>
      <c r="U11" s="411"/>
      <c r="V11" s="392" t="str">
        <f t="shared" si="2"/>
        <v xml:space="preserve"> </v>
      </c>
    </row>
    <row r="12" spans="1:23" ht="12.95" customHeight="1" thickBot="1">
      <c r="A12" s="342"/>
      <c r="C12" s="361" t="s">
        <v>101</v>
      </c>
      <c r="D12" s="362" t="str">
        <f>IF((COUNTIF(Summary!B17:AO17,"E")-COUNTIF(Summary!B17:AO17,"Y")&gt;0),(COUNTIF(Summary!B17:AO17,"E")-COUNTIF(Summary!B17:AO17,"Y")),"")</f>
        <v/>
      </c>
      <c r="E12" s="405"/>
      <c r="F12" s="393" t="str">
        <f t="shared" si="3"/>
        <v xml:space="preserve"> </v>
      </c>
      <c r="G12" s="360" t="str">
        <f>IF(COUNT(D44:D44)=2,MAX(D44:D44),"")</f>
        <v/>
      </c>
      <c r="H12" s="516" t="str">
        <f>'Council Own'!$B$190</f>
        <v>&lt;&lt;List Badge 9 Here&gt;&gt;</v>
      </c>
      <c r="I12" s="357" t="str">
        <f>IF((COUNTIF(Summary!B60:AO60,"E")-COUNTIF(Summary!B60:AO60,"Y")&gt;0),(COUNTIF(Summary!B60:AO60,"E")-COUNTIF(Summary!B60:AO60,"Y")),"")</f>
        <v/>
      </c>
      <c r="J12" s="403"/>
      <c r="K12" s="392" t="str">
        <f t="shared" si="0"/>
        <v xml:space="preserve"> </v>
      </c>
      <c r="L12" s="339"/>
      <c r="M12" s="339"/>
      <c r="N12" s="389"/>
      <c r="O12" s="390"/>
      <c r="P12" s="411"/>
      <c r="Q12" s="392" t="str">
        <f t="shared" si="1"/>
        <v xml:space="preserve"> </v>
      </c>
      <c r="S12" s="389"/>
      <c r="T12" s="390"/>
      <c r="U12" s="411"/>
      <c r="V12" s="392" t="str">
        <f t="shared" si="2"/>
        <v xml:space="preserve"> </v>
      </c>
    </row>
    <row r="13" spans="1:23" ht="12.95" customHeight="1">
      <c r="A13" s="342"/>
      <c r="C13" s="363" t="s">
        <v>103</v>
      </c>
      <c r="D13" s="357" t="str">
        <f>IF((COUNTIF(Summary!B18:AO18,"E")-COUNTIF(Summary!B18:AO18,"Y")&gt;0),(COUNTIF(Summary!B18:AO18,"E")-COUNTIF(Summary!B18:AO18,"Y")),"")</f>
        <v/>
      </c>
      <c r="E13" s="401"/>
      <c r="F13" s="394" t="str">
        <f t="shared" si="3"/>
        <v xml:space="preserve"> </v>
      </c>
      <c r="G13" s="360"/>
      <c r="H13" s="516" t="str">
        <f>'Council Own'!$B$213</f>
        <v>&lt;&lt;List Badge 10 Here&gt;&gt;</v>
      </c>
      <c r="I13" s="357" t="str">
        <f>IF((COUNTIF(Summary!B61:AO61,"E")-COUNTIF(Summary!B61:AO61,"Y")&gt;0),(COUNTIF(Summary!B61:AO61,"E")-COUNTIF(Summary!B61:AO61,"Y")),"")</f>
        <v/>
      </c>
      <c r="J13" s="403"/>
      <c r="K13" s="392" t="str">
        <f t="shared" si="0"/>
        <v xml:space="preserve"> </v>
      </c>
      <c r="L13" s="339"/>
      <c r="M13" s="339"/>
      <c r="N13" s="389"/>
      <c r="O13" s="390"/>
      <c r="P13" s="411"/>
      <c r="Q13" s="392" t="str">
        <f t="shared" si="1"/>
        <v xml:space="preserve"> </v>
      </c>
      <c r="S13" s="389"/>
      <c r="T13" s="390"/>
      <c r="U13" s="411"/>
      <c r="V13" s="392" t="str">
        <f t="shared" si="2"/>
        <v xml:space="preserve"> </v>
      </c>
    </row>
    <row r="14" spans="1:23" ht="12.95" customHeight="1">
      <c r="A14" s="342"/>
      <c r="C14" s="359" t="s">
        <v>751</v>
      </c>
      <c r="D14" s="358" t="str">
        <f>IF((COUNTIF(Summary!B4:AO4,"E")-COUNTIF(Summary!B4:AO4,"Y")+COUNTIF(Summary!B20:AO20,"E")-COUNTIF(Summary!B20:AO20,"Y"))&gt;0,IF((COUNTIF(Summary!B4:AO4,"E")-COUNTIF(Summary!B4:AO4,"Y")&gt;0),(COUNTIF(Summary!B4:AO4,"E")-COUNTIF(Summary!B4:AO4,"Y")),0)+IF((COUNTIF(Summary!B20:AO20,"E")-COUNTIF(Summary!B20:AO20,"Y")&gt;0),(COUNTIF(Summary!B20:AO20,"E")-COUNTIF(Summary!B20:AO20,"Y")),0),"")</f>
        <v/>
      </c>
      <c r="E14" s="403"/>
      <c r="F14" s="392" t="str">
        <f t="shared" si="3"/>
        <v xml:space="preserve"> </v>
      </c>
      <c r="G14" s="360" t="str">
        <f>IF(COUNT(D45:D45)=2,MAX(D45:D45),"")</f>
        <v/>
      </c>
      <c r="H14" s="518"/>
      <c r="I14" s="365"/>
      <c r="J14" s="365"/>
      <c r="K14" s="365"/>
      <c r="L14" s="366"/>
      <c r="M14" s="366"/>
      <c r="N14" s="389"/>
      <c r="O14" s="390"/>
      <c r="P14" s="411"/>
      <c r="Q14" s="392" t="str">
        <f t="shared" si="1"/>
        <v xml:space="preserve"> </v>
      </c>
      <c r="S14" s="389"/>
      <c r="T14" s="390"/>
      <c r="U14" s="411"/>
      <c r="V14" s="392" t="str">
        <f t="shared" si="2"/>
        <v xml:space="preserve"> </v>
      </c>
    </row>
    <row r="15" spans="1:23" ht="12.95" customHeight="1">
      <c r="A15" s="342"/>
      <c r="C15" s="356" t="s">
        <v>489</v>
      </c>
      <c r="D15" s="357" t="str">
        <f>IF((COUNTIF(Summary!B21:AO21,"E")-COUNTIF(Summary!B21:AO21,"Y")&gt;0),(COUNTIF(Summary!B21:AO21,"E")-COUNTIF(Summary!B21:AO21,"Y")),"")</f>
        <v/>
      </c>
      <c r="E15" s="406"/>
      <c r="F15" s="392" t="str">
        <f t="shared" si="3"/>
        <v xml:space="preserve"> </v>
      </c>
      <c r="G15" s="360"/>
      <c r="H15" s="517"/>
      <c r="I15" s="367"/>
      <c r="J15" s="367"/>
      <c r="K15" s="367"/>
      <c r="L15" s="366"/>
      <c r="M15" s="366"/>
      <c r="N15" s="389"/>
      <c r="O15" s="390"/>
      <c r="P15" s="411"/>
      <c r="Q15" s="392" t="str">
        <f t="shared" si="1"/>
        <v xml:space="preserve"> </v>
      </c>
      <c r="S15" s="389"/>
      <c r="T15" s="390"/>
      <c r="U15" s="411"/>
      <c r="V15" s="392" t="str">
        <f t="shared" si="2"/>
        <v xml:space="preserve"> </v>
      </c>
    </row>
    <row r="16" spans="1:23" ht="12.95" customHeight="1" thickBot="1">
      <c r="A16" s="342"/>
      <c r="C16" s="359" t="s">
        <v>690</v>
      </c>
      <c r="D16" s="362" t="str">
        <f>IF((COUNTIF(Summary!B23:AO23,"E")-COUNTIF(Summary!B23:AO23,"Y")+COUNTIF(Summary!B24:AO24,"E")-COUNTIF(Summary!B24:AO24,"Y"))&gt;0,IF((COUNTIF(Summary!B23:AO23,"E")-COUNTIF(Summary!B23:AO23,"Y")&gt;0),(COUNTIF(Summary!B23:AO23,"E")-COUNTIF(Summary!B23:AO23,"Y")),0)+IF((COUNTIF(Summary!B24:AO24,"E")-COUNTIF(Summary!B24:AO24,"Y")&gt;0),(COUNTIF(Summary!B24:AO24,"E")-COUNTIF(Summary!B24:AO24,"Y")),0),"")</f>
        <v/>
      </c>
      <c r="E16" s="405"/>
      <c r="F16" s="393" t="str">
        <f t="shared" si="3"/>
        <v xml:space="preserve"> </v>
      </c>
      <c r="G16" s="360" t="str">
        <f>IF(COUNT(D46:D46)=2,MAX(D46:D46),"")</f>
        <v/>
      </c>
      <c r="H16" s="516" t="str">
        <f>'Age-Level'!$C$140</f>
        <v>Investiture</v>
      </c>
      <c r="I16" s="357" t="str">
        <f>IF((COUNTIF(Summary!B79:AO79,"E")-COUNTIF(Summary!B79:AO79,"Y")&gt;0),(COUNTIF(Summary!B79:AO79,"E")-COUNTIF(Summary!B79:AO79,"Y")),"")</f>
        <v/>
      </c>
      <c r="J16" s="403"/>
      <c r="K16" s="392" t="str">
        <f t="shared" ref="K16:K28" si="4">IFERROR(IF(ISBLANK(I16)," ", IF(I16-J16&lt;=0,"none",I16-J16)), " ")</f>
        <v xml:space="preserve"> </v>
      </c>
      <c r="L16" s="339"/>
      <c r="M16" s="339"/>
      <c r="N16" s="389"/>
      <c r="O16" s="390"/>
      <c r="P16" s="411"/>
      <c r="Q16" s="392" t="str">
        <f t="shared" si="1"/>
        <v xml:space="preserve"> </v>
      </c>
      <c r="S16" s="389"/>
      <c r="T16" s="390"/>
      <c r="U16" s="411"/>
      <c r="V16" s="392" t="str">
        <f t="shared" si="2"/>
        <v xml:space="preserve"> </v>
      </c>
    </row>
    <row r="17" spans="1:22" ht="12.95" customHeight="1">
      <c r="C17" s="368" t="s">
        <v>328</v>
      </c>
      <c r="D17" s="357" t="str">
        <f>IF((COUNTIF(Summary!B25:AO25,"E")-COUNTIF(Summary!B25:AO25,"Y")&gt;0),(COUNTIF(Summary!B25:AO25,"E")-COUNTIF(Summary!B25:AO25,"Y")),"")</f>
        <v/>
      </c>
      <c r="E17" s="406"/>
      <c r="F17" s="394" t="str">
        <f t="shared" si="3"/>
        <v xml:space="preserve"> </v>
      </c>
      <c r="G17" s="360"/>
      <c r="H17" s="516" t="str">
        <f>'Age-Level'!$C$141</f>
        <v>Rededication (1st year)</v>
      </c>
      <c r="I17" s="357" t="str">
        <f>IF((COUNTIF(Summary!B80:AO80,"E")-COUNTIF(Summary!B80:AO80,"Y")&gt;0),(COUNTIF(Summary!B80:AO80,"E")-COUNTIF(Summary!B80:AO80,"Y")),"")</f>
        <v/>
      </c>
      <c r="J17" s="403"/>
      <c r="K17" s="392" t="str">
        <f t="shared" si="4"/>
        <v xml:space="preserve"> </v>
      </c>
      <c r="L17" s="339"/>
      <c r="M17" s="339"/>
      <c r="N17" s="389"/>
      <c r="O17" s="390"/>
      <c r="P17" s="411"/>
      <c r="Q17" s="392" t="str">
        <f t="shared" si="1"/>
        <v xml:space="preserve"> </v>
      </c>
      <c r="S17" s="389"/>
      <c r="T17" s="390"/>
      <c r="U17" s="411"/>
      <c r="V17" s="392" t="str">
        <f t="shared" si="2"/>
        <v xml:space="preserve"> </v>
      </c>
    </row>
    <row r="18" spans="1:22" s="355" customFormat="1" ht="12.95" customHeight="1">
      <c r="A18" s="351"/>
      <c r="B18" s="351"/>
      <c r="C18" s="369"/>
      <c r="D18" s="339"/>
      <c r="E18" s="339"/>
      <c r="F18" s="339"/>
      <c r="G18" s="351"/>
      <c r="H18" s="516" t="str">
        <f>'Age-Level'!$C$142</f>
        <v>Rededication (2nd year)</v>
      </c>
      <c r="I18" s="357" t="str">
        <f>IF((COUNTIF(Summary!B81:AO81,"E")-COUNTIF(Summary!B81:AO81,"Y")&gt;0),(COUNTIF(Summary!B81:AO81,"E")-COUNTIF(Summary!B81:AO81,"Y")),"")</f>
        <v/>
      </c>
      <c r="J18" s="403"/>
      <c r="K18" s="392" t="str">
        <f t="shared" si="4"/>
        <v xml:space="preserve"> </v>
      </c>
      <c r="L18" s="339"/>
      <c r="M18" s="339"/>
      <c r="N18" s="389"/>
      <c r="O18" s="390"/>
      <c r="P18" s="411"/>
      <c r="Q18" s="392" t="str">
        <f t="shared" si="1"/>
        <v xml:space="preserve"> </v>
      </c>
      <c r="R18" s="352"/>
      <c r="S18" s="389"/>
      <c r="T18" s="390"/>
      <c r="U18" s="411"/>
      <c r="V18" s="392" t="str">
        <f t="shared" si="2"/>
        <v xml:space="preserve"> </v>
      </c>
    </row>
    <row r="19" spans="1:22" s="355" customFormat="1" ht="12.95" customHeight="1">
      <c r="A19" s="351"/>
      <c r="B19" s="351"/>
      <c r="C19" s="351"/>
      <c r="D19" s="352"/>
      <c r="E19" s="352"/>
      <c r="F19" s="352"/>
      <c r="G19" s="351"/>
      <c r="H19" s="516" t="str">
        <f>'Age-Level'!$C$143</f>
        <v>Rededication (3rd year)</v>
      </c>
      <c r="I19" s="357" t="str">
        <f>IF((COUNTIF(Summary!B82:AO82,"E")-COUNTIF(Summary!B82:AO82,"Y")&gt;0),(COUNTIF(Summary!B82:AO82,"E")-COUNTIF(Summary!B82:AO82,"Y")),"")</f>
        <v/>
      </c>
      <c r="J19" s="403"/>
      <c r="K19" s="392" t="str">
        <f t="shared" si="4"/>
        <v xml:space="preserve"> </v>
      </c>
      <c r="L19" s="339"/>
      <c r="M19" s="339"/>
      <c r="N19" s="389"/>
      <c r="O19" s="390"/>
      <c r="P19" s="411"/>
      <c r="Q19" s="392" t="str">
        <f t="shared" si="1"/>
        <v xml:space="preserve"> </v>
      </c>
      <c r="R19" s="352"/>
      <c r="S19" s="389"/>
      <c r="T19" s="390"/>
      <c r="U19" s="411"/>
      <c r="V19" s="392" t="str">
        <f t="shared" si="2"/>
        <v xml:space="preserve"> </v>
      </c>
    </row>
    <row r="20" spans="1:22" s="355" customFormat="1" ht="12.95" customHeight="1">
      <c r="A20" s="351"/>
      <c r="B20" s="370"/>
      <c r="C20" s="356" t="s">
        <v>106</v>
      </c>
      <c r="D20" s="357" t="str">
        <f>IF((COUNTIF(Summary!B14:AO14,"E")-COUNTIF(Summary!B14:AO14,"Y")&gt;0),(COUNTIF(Summary!B14:AO14,"E")-COUNTIF(Summary!B14:AO14,"Y")),"")</f>
        <v/>
      </c>
      <c r="E20" s="403"/>
      <c r="F20" s="392" t="str">
        <f t="shared" ref="F20:F23" si="5">IFERROR(IF(ISBLANK(D20)," ", IF(D20-E20&lt;=0,"none",D20-E20)), " ")</f>
        <v xml:space="preserve"> </v>
      </c>
      <c r="G20" s="351"/>
      <c r="H20" s="516" t="str">
        <f>'Age-Level'!$C$144</f>
        <v>Rededication (4th year)</v>
      </c>
      <c r="I20" s="357" t="str">
        <f>IF((COUNTIF(Summary!B83:AO83,"E")-COUNTIF(Summary!B83:AO83,"Y")&gt;0),(COUNTIF(Summary!B83:AO83,"E")-COUNTIF(Summary!B83:AO83,"Y")),"")</f>
        <v/>
      </c>
      <c r="J20" s="403"/>
      <c r="K20" s="392" t="str">
        <f t="shared" si="4"/>
        <v xml:space="preserve"> </v>
      </c>
      <c r="L20" s="339"/>
      <c r="M20" s="339"/>
      <c r="N20" s="389"/>
      <c r="O20" s="390"/>
      <c r="P20" s="411"/>
      <c r="Q20" s="392" t="str">
        <f t="shared" si="1"/>
        <v xml:space="preserve"> </v>
      </c>
      <c r="R20" s="352"/>
      <c r="S20" s="389"/>
      <c r="T20" s="390"/>
      <c r="U20" s="411"/>
      <c r="V20" s="392" t="str">
        <f t="shared" si="2"/>
        <v xml:space="preserve"> </v>
      </c>
    </row>
    <row r="21" spans="1:22" s="355" customFormat="1" ht="12.95" customHeight="1" thickBot="1">
      <c r="A21" s="351"/>
      <c r="B21" s="370"/>
      <c r="C21" s="364" t="s">
        <v>107</v>
      </c>
      <c r="D21" s="362" t="str">
        <f>IF((COUNTIF(Summary!B13:AO13,"E")-COUNTIF(Summary!B13:AO13,"Y")&gt;0),(COUNTIF(Summary!B13:AO13,"E")-COUNTIF(Summary!B13:AO13,"Y")),"")</f>
        <v/>
      </c>
      <c r="E21" s="405"/>
      <c r="F21" s="393" t="str">
        <f t="shared" si="5"/>
        <v xml:space="preserve"> </v>
      </c>
      <c r="G21" s="351"/>
      <c r="H21" s="516" t="str">
        <f>'Age-Level'!$C$145</f>
        <v>Rededication (5th year)</v>
      </c>
      <c r="I21" s="357" t="str">
        <f>IF((COUNTIF(Summary!B84:AO84,"E")-COUNTIF(Summary!B84:AO84,"Y")&gt;0),(COUNTIF(Summary!B84:AO84,"E")-COUNTIF(Summary!B84:AO84,"Y")),"")</f>
        <v/>
      </c>
      <c r="J21" s="403"/>
      <c r="K21" s="392" t="str">
        <f t="shared" si="4"/>
        <v xml:space="preserve"> </v>
      </c>
      <c r="L21" s="339"/>
      <c r="M21" s="339"/>
      <c r="N21" s="389"/>
      <c r="O21" s="390"/>
      <c r="P21" s="411"/>
      <c r="Q21" s="392" t="str">
        <f t="shared" si="1"/>
        <v xml:space="preserve"> </v>
      </c>
      <c r="R21" s="352"/>
      <c r="S21" s="389"/>
      <c r="T21" s="390"/>
      <c r="U21" s="411"/>
      <c r="V21" s="392" t="str">
        <f t="shared" si="2"/>
        <v xml:space="preserve"> </v>
      </c>
    </row>
    <row r="22" spans="1:22" s="355" customFormat="1" ht="12.95" customHeight="1">
      <c r="A22" s="351"/>
      <c r="B22" s="370"/>
      <c r="C22" s="356" t="s">
        <v>613</v>
      </c>
      <c r="D22" s="357" t="str">
        <f>IF((COUNTIF(Summary!B19:AO19,"E")-COUNTIF(Summary!B19:AO19,"Y")&gt;0),(COUNTIF(Summary!B19:AO19,"E")-COUNTIF(Summary!B19:AO19,"Y")),"")</f>
        <v/>
      </c>
      <c r="E22" s="406"/>
      <c r="F22" s="394" t="str">
        <f t="shared" si="5"/>
        <v xml:space="preserve"> </v>
      </c>
      <c r="G22" s="351"/>
      <c r="H22" s="516" t="str">
        <f>'Age-Level'!$C$146</f>
        <v>Rededication (6th year)</v>
      </c>
      <c r="I22" s="357" t="str">
        <f>IF((COUNTIF(Summary!B85:AO85,"E")-COUNTIF(Summary!B85:AO85,"Y")&gt;0),(COUNTIF(Summary!B85:AO85,"E")-COUNTIF(Summary!B85:AO85,"Y")),"")</f>
        <v/>
      </c>
      <c r="J22" s="403"/>
      <c r="K22" s="392" t="str">
        <f t="shared" si="4"/>
        <v xml:space="preserve"> </v>
      </c>
      <c r="L22" s="339"/>
      <c r="M22" s="339"/>
      <c r="N22" s="389"/>
      <c r="O22" s="390"/>
      <c r="P22" s="411"/>
      <c r="Q22" s="392" t="str">
        <f t="shared" si="1"/>
        <v xml:space="preserve"> </v>
      </c>
      <c r="R22" s="352"/>
      <c r="S22" s="389"/>
      <c r="T22" s="390"/>
      <c r="U22" s="411"/>
      <c r="V22" s="392" t="str">
        <f t="shared" si="2"/>
        <v xml:space="preserve"> </v>
      </c>
    </row>
    <row r="23" spans="1:22" s="355" customFormat="1" ht="12.95" customHeight="1">
      <c r="A23" s="351"/>
      <c r="B23" s="370"/>
      <c r="C23" s="361" t="s">
        <v>614</v>
      </c>
      <c r="D23" s="357" t="str">
        <f>IF((COUNTIF(Summary!B16:AO16,"E")-COUNTIF(Summary!B16:AO16,"Y")&gt;0),(COUNTIF(Summary!B16:AO16,"E")-COUNTIF(Summary!B16:AO16,"Y")),"")</f>
        <v/>
      </c>
      <c r="E23" s="404"/>
      <c r="F23" s="392" t="str">
        <f t="shared" si="5"/>
        <v xml:space="preserve"> </v>
      </c>
      <c r="G23" s="351"/>
      <c r="H23" s="516" t="str">
        <f>'Age-Level'!$C$147</f>
        <v>Rededication (7th year)</v>
      </c>
      <c r="I23" s="357" t="str">
        <f>IF((COUNTIF(Summary!B86:AO86,"E")-COUNTIF(Summary!B86:AO86,"Y")&gt;0),(COUNTIF(Summary!B86:AO86,"E")-COUNTIF(Summary!B86:AO86,"Y")),"")</f>
        <v/>
      </c>
      <c r="J23" s="403"/>
      <c r="K23" s="392" t="str">
        <f t="shared" si="4"/>
        <v xml:space="preserve"> </v>
      </c>
      <c r="L23" s="339"/>
      <c r="M23" s="339"/>
      <c r="N23" s="389"/>
      <c r="O23" s="390"/>
      <c r="P23" s="411"/>
      <c r="Q23" s="392" t="str">
        <f t="shared" si="1"/>
        <v xml:space="preserve"> </v>
      </c>
      <c r="R23" s="352"/>
      <c r="S23" s="389"/>
      <c r="T23" s="390"/>
      <c r="U23" s="411"/>
      <c r="V23" s="392" t="str">
        <f t="shared" si="2"/>
        <v xml:space="preserve"> </v>
      </c>
    </row>
    <row r="24" spans="1:22" s="355" customFormat="1" ht="12.95" customHeight="1">
      <c r="A24" s="351"/>
      <c r="B24" s="351"/>
      <c r="C24" s="369"/>
      <c r="D24" s="339"/>
      <c r="E24" s="339"/>
      <c r="F24" s="339"/>
      <c r="G24" s="351"/>
      <c r="H24" s="516" t="str">
        <f>'Age-Level'!$C$148</f>
        <v>Rededication (8th year)</v>
      </c>
      <c r="I24" s="357" t="str">
        <f>IF((COUNTIF(Summary!B87:AO87,"E")-COUNTIF(Summary!B87:AO87,"Y")&gt;0),(COUNTIF(Summary!B87:AO87,"E")-COUNTIF(Summary!B87:AO87,"Y")),"")</f>
        <v/>
      </c>
      <c r="J24" s="403"/>
      <c r="K24" s="392" t="str">
        <f t="shared" si="4"/>
        <v xml:space="preserve"> </v>
      </c>
      <c r="L24" s="339"/>
      <c r="M24" s="339"/>
      <c r="N24" s="389"/>
      <c r="O24" s="390"/>
      <c r="P24" s="411"/>
      <c r="Q24" s="392" t="str">
        <f t="shared" si="1"/>
        <v xml:space="preserve"> </v>
      </c>
      <c r="R24" s="352"/>
      <c r="S24" s="389"/>
      <c r="T24" s="390"/>
      <c r="U24" s="411"/>
      <c r="V24" s="392" t="str">
        <f t="shared" si="2"/>
        <v xml:space="preserve"> </v>
      </c>
    </row>
    <row r="25" spans="1:22" s="355" customFormat="1" ht="12.95" customHeight="1">
      <c r="A25" s="351"/>
      <c r="B25" s="351"/>
      <c r="C25" s="351"/>
      <c r="D25" s="352"/>
      <c r="E25" s="352"/>
      <c r="F25" s="352"/>
      <c r="G25" s="351"/>
      <c r="H25" s="516" t="str">
        <f>'Age-Level'!$C$149</f>
        <v>Rededication (9th year)</v>
      </c>
      <c r="I25" s="357" t="str">
        <f>IF((COUNTIF(Summary!B88:AO88,"E")-COUNTIF(Summary!B88:AO88,"Y")&gt;0),(COUNTIF(Summary!B88:AO88,"E")-COUNTIF(Summary!B88:AO88,"Y")),"")</f>
        <v/>
      </c>
      <c r="J25" s="403"/>
      <c r="K25" s="392" t="str">
        <f t="shared" si="4"/>
        <v xml:space="preserve"> </v>
      </c>
      <c r="L25" s="339"/>
      <c r="M25" s="339"/>
      <c r="N25" s="389"/>
      <c r="O25" s="390"/>
      <c r="P25" s="411"/>
      <c r="Q25" s="392" t="str">
        <f t="shared" si="1"/>
        <v xml:space="preserve"> </v>
      </c>
      <c r="R25" s="352"/>
      <c r="S25" s="389"/>
      <c r="T25" s="390"/>
      <c r="U25" s="411"/>
      <c r="V25" s="392" t="str">
        <f t="shared" si="2"/>
        <v xml:space="preserve"> </v>
      </c>
    </row>
    <row r="26" spans="1:22" s="355" customFormat="1" ht="12.95" customHeight="1">
      <c r="A26" s="351"/>
      <c r="B26" s="370"/>
      <c r="C26" s="371" t="s">
        <v>615</v>
      </c>
      <c r="D26" s="357" t="str">
        <f>IF((COUNTIF(Summary!B28:AO28,"E")-COUNTIF(Summary!B28:AO28,"Y")&gt;0),(COUNTIF(Summary!B28:AO28,"E")-COUNTIF(Summary!B28:AO28,"Y")),"")</f>
        <v/>
      </c>
      <c r="E26" s="403"/>
      <c r="F26" s="392" t="str">
        <f t="shared" ref="F26:F34" si="6">IFERROR(IF(ISBLANK(D26)," ", IF(D26-E26&lt;=0,"none",D26-E26)), " ")</f>
        <v xml:space="preserve"> </v>
      </c>
      <c r="G26" s="351"/>
      <c r="H26" s="516" t="str">
        <f>'Age-Level'!$C$150</f>
        <v>Rededication (10th year)</v>
      </c>
      <c r="I26" s="357" t="str">
        <f>IF((COUNTIF(Summary!B89:AO89,"E")-COUNTIF(Summary!B89:AO89,"Y")&gt;0),(COUNTIF(Summary!B89:AO89,"E")-COUNTIF(Summary!B89:AO89,"Y")),"")</f>
        <v/>
      </c>
      <c r="J26" s="403"/>
      <c r="K26" s="392" t="str">
        <f t="shared" si="4"/>
        <v xml:space="preserve"> </v>
      </c>
      <c r="L26" s="339"/>
      <c r="M26" s="339"/>
      <c r="N26" s="389"/>
      <c r="O26" s="390"/>
      <c r="P26" s="411"/>
      <c r="Q26" s="392" t="str">
        <f t="shared" si="1"/>
        <v xml:space="preserve"> </v>
      </c>
      <c r="R26" s="352"/>
      <c r="S26" s="389"/>
      <c r="T26" s="390"/>
      <c r="U26" s="411"/>
      <c r="V26" s="392" t="str">
        <f t="shared" si="2"/>
        <v xml:space="preserve"> </v>
      </c>
    </row>
    <row r="27" spans="1:22" s="355" customFormat="1" ht="12.95" customHeight="1">
      <c r="A27" s="351"/>
      <c r="B27" s="370"/>
      <c r="C27" s="372" t="s">
        <v>616</v>
      </c>
      <c r="D27" s="357" t="str">
        <f>IF((COUNTIF(Summary!B29:AO29,"E")-COUNTIF(Summary!B29:AO29,"Y")&gt;0),(COUNTIF(Summary!B29:AO29,"E")-COUNTIF(Summary!B29:AO29,"Y")),"")</f>
        <v/>
      </c>
      <c r="E27" s="403"/>
      <c r="F27" s="392" t="str">
        <f t="shared" si="6"/>
        <v xml:space="preserve"> </v>
      </c>
      <c r="G27" s="351"/>
      <c r="H27" s="516" t="str">
        <f>'Age-Level'!$C$151</f>
        <v>Rededication (11th year)</v>
      </c>
      <c r="I27" s="357" t="str">
        <f>IF((COUNTIF(Summary!B90:AO90,"E")-COUNTIF(Summary!B90:AO90,"Y")&gt;0),(COUNTIF(Summary!B90:AO90,"E")-COUNTIF(Summary!B90:AO90,"Y")),"")</f>
        <v/>
      </c>
      <c r="J27" s="403"/>
      <c r="K27" s="392" t="str">
        <f t="shared" si="4"/>
        <v xml:space="preserve"> </v>
      </c>
      <c r="L27" s="339"/>
      <c r="M27" s="339"/>
      <c r="N27" s="389"/>
      <c r="O27" s="390"/>
      <c r="P27" s="411"/>
      <c r="Q27" s="392" t="str">
        <f t="shared" si="1"/>
        <v xml:space="preserve"> </v>
      </c>
      <c r="R27" s="352"/>
      <c r="S27" s="389"/>
      <c r="T27" s="390"/>
      <c r="U27" s="411"/>
      <c r="V27" s="392" t="str">
        <f t="shared" si="2"/>
        <v xml:space="preserve"> </v>
      </c>
    </row>
    <row r="28" spans="1:22" s="355" customFormat="1" ht="12.95" customHeight="1" thickBot="1">
      <c r="A28" s="351"/>
      <c r="B28" s="370"/>
      <c r="C28" s="373" t="s">
        <v>617</v>
      </c>
      <c r="D28" s="362" t="str">
        <f>IF((COUNTIF(Summary!B30:AO30,"E")-COUNTIF(Summary!B30:AO30,"Y")&gt;0),(COUNTIF(Summary!B30:AO30,"E")-COUNTIF(Summary!B30:AO30,"Y")),"")</f>
        <v/>
      </c>
      <c r="E28" s="405"/>
      <c r="F28" s="393" t="str">
        <f t="shared" si="6"/>
        <v xml:space="preserve"> </v>
      </c>
      <c r="G28" s="351"/>
      <c r="H28" s="516" t="str">
        <f>'Age-Level'!$C$152</f>
        <v>Rededication (12th year)</v>
      </c>
      <c r="I28" s="357" t="str">
        <f>IF((COUNTIF(Summary!B91:AO91,"E")-COUNTIF(Summary!B91:AO91,"Y")&gt;0),(COUNTIF(Summary!B91:AO91,"E")-COUNTIF(Summary!B91:AO91,"Y")),"")</f>
        <v/>
      </c>
      <c r="J28" s="403"/>
      <c r="K28" s="392" t="str">
        <f t="shared" si="4"/>
        <v xml:space="preserve"> </v>
      </c>
      <c r="L28" s="339"/>
      <c r="M28" s="339"/>
      <c r="N28" s="389"/>
      <c r="O28" s="390"/>
      <c r="P28" s="411"/>
      <c r="Q28" s="392" t="str">
        <f t="shared" si="1"/>
        <v xml:space="preserve"> </v>
      </c>
      <c r="R28" s="352"/>
      <c r="S28" s="389"/>
      <c r="T28" s="390"/>
      <c r="U28" s="411"/>
      <c r="V28" s="392" t="str">
        <f t="shared" si="2"/>
        <v xml:space="preserve"> </v>
      </c>
    </row>
    <row r="29" spans="1:22" s="355" customFormat="1" ht="12.95" customHeight="1">
      <c r="A29" s="351"/>
      <c r="B29" s="370"/>
      <c r="C29" s="371" t="s">
        <v>618</v>
      </c>
      <c r="D29" s="357" t="str">
        <f>IF((COUNTIF(Summary!B32:AO32,"E")-COUNTIF(Summary!B32:AO32,"Y")&gt;0),(COUNTIF(Summary!B32:AO32,"E")-COUNTIF(Summary!B32:AO32,"Y")),"")</f>
        <v/>
      </c>
      <c r="E29" s="401"/>
      <c r="F29" s="394" t="str">
        <f t="shared" si="6"/>
        <v xml:space="preserve"> </v>
      </c>
      <c r="G29" s="351"/>
      <c r="H29" s="518"/>
      <c r="I29" s="365"/>
      <c r="J29" s="365"/>
      <c r="K29" s="365"/>
      <c r="L29" s="339"/>
      <c r="M29" s="339"/>
      <c r="N29" s="389"/>
      <c r="O29" s="390"/>
      <c r="P29" s="411"/>
      <c r="Q29" s="392" t="str">
        <f t="shared" si="1"/>
        <v xml:space="preserve"> </v>
      </c>
      <c r="R29" s="352"/>
      <c r="S29" s="389"/>
      <c r="T29" s="390"/>
      <c r="U29" s="411"/>
      <c r="V29" s="392" t="str">
        <f t="shared" si="2"/>
        <v xml:space="preserve"> </v>
      </c>
    </row>
    <row r="30" spans="1:22" s="355" customFormat="1" ht="12.95" customHeight="1">
      <c r="A30" s="351"/>
      <c r="B30" s="370"/>
      <c r="C30" s="372" t="s">
        <v>619</v>
      </c>
      <c r="D30" s="357" t="str">
        <f>IF((COUNTIF(Summary!B33:AO33,"E")-COUNTIF(Summary!B33:AO33,"Y")&gt;0),(COUNTIF(Summary!B33:AO33,"E")-COUNTIF(Summary!B33:AO33,"Y")),"")</f>
        <v/>
      </c>
      <c r="E30" s="403"/>
      <c r="F30" s="392" t="str">
        <f t="shared" si="6"/>
        <v xml:space="preserve"> </v>
      </c>
      <c r="G30" s="351"/>
      <c r="H30" s="517"/>
      <c r="I30" s="367"/>
      <c r="J30" s="367"/>
      <c r="K30" s="367"/>
      <c r="L30" s="339"/>
      <c r="M30" s="339"/>
      <c r="N30" s="389"/>
      <c r="O30" s="390"/>
      <c r="P30" s="411"/>
      <c r="Q30" s="392" t="str">
        <f t="shared" si="1"/>
        <v xml:space="preserve"> </v>
      </c>
      <c r="R30" s="352"/>
      <c r="S30" s="389"/>
      <c r="T30" s="390"/>
      <c r="U30" s="411"/>
      <c r="V30" s="392" t="str">
        <f t="shared" si="2"/>
        <v xml:space="preserve"> </v>
      </c>
    </row>
    <row r="31" spans="1:22" s="355" customFormat="1" ht="12.95" customHeight="1" thickBot="1">
      <c r="A31" s="351"/>
      <c r="B31" s="370"/>
      <c r="C31" s="373" t="s">
        <v>620</v>
      </c>
      <c r="D31" s="362" t="str">
        <f>IF((COUNTIF(Summary!B34:AO34,"E")-COUNTIF(Summary!B34:AO34,"Y")&gt;0),(COUNTIF(Summary!B34:AO34,"E")-COUNTIF(Summary!B34:AO34,"Y")),"")</f>
        <v/>
      </c>
      <c r="E31" s="405"/>
      <c r="F31" s="393" t="str">
        <f t="shared" si="6"/>
        <v xml:space="preserve"> </v>
      </c>
      <c r="G31" s="351"/>
      <c r="H31" s="516" t="str">
        <f>'Fun Patches'!$C$5</f>
        <v>&lt;LIST PATCH HERE&gt;</v>
      </c>
      <c r="I31" s="357" t="str">
        <f>IF((COUNTIF(Summary!B95:AO95,"E")-COUNTIF(Summary!B95:AO95,"Y")&gt;0),(COUNTIF(Summary!B95:AO95,"E")-COUNTIF(Summary!B95:AO95,"Y")),"")</f>
        <v/>
      </c>
      <c r="J31" s="403"/>
      <c r="K31" s="392" t="str">
        <f t="shared" ref="K31" si="7">IFERROR(IF(ISBLANK(I31)," ", IF(I31-J31&lt;=0,"none",I31-J31)), " ")</f>
        <v xml:space="preserve"> </v>
      </c>
      <c r="L31" s="339"/>
      <c r="M31" s="339"/>
      <c r="N31" s="389"/>
      <c r="O31" s="390"/>
      <c r="P31" s="411"/>
      <c r="Q31" s="392" t="str">
        <f t="shared" si="1"/>
        <v xml:space="preserve"> </v>
      </c>
      <c r="R31" s="352"/>
      <c r="S31" s="389"/>
      <c r="T31" s="390"/>
      <c r="U31" s="411"/>
      <c r="V31" s="392" t="str">
        <f t="shared" si="2"/>
        <v xml:space="preserve"> </v>
      </c>
    </row>
    <row r="32" spans="1:22" s="355" customFormat="1" ht="12.95" customHeight="1">
      <c r="A32" s="351"/>
      <c r="B32" s="370"/>
      <c r="C32" s="371" t="s">
        <v>621</v>
      </c>
      <c r="D32" s="357" t="str">
        <f>IF((COUNTIF(Summary!B36:AO36,"E")-COUNTIF(Summary!B36:AO36,"Y")&gt;0),(COUNTIF(Summary!B36:AO36,"E")-COUNTIF(Summary!B36:AO36,"Y")),"")</f>
        <v/>
      </c>
      <c r="E32" s="401"/>
      <c r="F32" s="394" t="str">
        <f t="shared" si="6"/>
        <v xml:space="preserve"> </v>
      </c>
      <c r="G32" s="351"/>
      <c r="H32" s="516" t="str">
        <f>'Fun Patches'!$C$6</f>
        <v>&lt;LIST PATCH HERE&gt;</v>
      </c>
      <c r="I32" s="357" t="str">
        <f>IF((COUNTIF(Summary!B96:AO96,"E")-COUNTIF(Summary!B96:AO96,"Y")&gt;0),(COUNTIF(Summary!B96:AO96,"E")-COUNTIF(Summary!B96:AO96,"Y")),"")</f>
        <v/>
      </c>
      <c r="J32" s="403"/>
      <c r="K32" s="392" t="str">
        <f t="shared" ref="K32:K69" si="8">IFERROR(IF(ISBLANK(I32)," ", IF(I32-J32&lt;=0,"none",I32-J32)), " ")</f>
        <v xml:space="preserve"> </v>
      </c>
      <c r="L32" s="339"/>
      <c r="M32" s="339"/>
      <c r="N32" s="389"/>
      <c r="O32" s="390"/>
      <c r="P32" s="411"/>
      <c r="Q32" s="392" t="str">
        <f t="shared" ref="Q32:Q73" si="9">IFERROR(IF(ISBLANK(O32)," ", IF(O32-P32&lt;=0,"none",O32-P32)), " ")</f>
        <v xml:space="preserve"> </v>
      </c>
      <c r="R32" s="352"/>
      <c r="S32" s="389"/>
      <c r="T32" s="390"/>
      <c r="U32" s="411"/>
      <c r="V32" s="392" t="str">
        <f t="shared" ref="V32:V73" si="10">IFERROR(IF(ISBLANK(T32)," ", IF(T32-U32&lt;=0,"none",T32-U32)), " ")</f>
        <v xml:space="preserve"> </v>
      </c>
    </row>
    <row r="33" spans="1:22" s="355" customFormat="1" ht="12.95" customHeight="1">
      <c r="A33" s="351"/>
      <c r="B33" s="370"/>
      <c r="C33" s="372" t="s">
        <v>622</v>
      </c>
      <c r="D33" s="357" t="str">
        <f>IF((COUNTIF(Summary!B37:AO37,"E")-COUNTIF(Summary!B37:AO37,"Y")&gt;0),(COUNTIF(Summary!B37:AO37,"E")-COUNTIF(Summary!B37:AO37,"Y")),"")</f>
        <v/>
      </c>
      <c r="E33" s="403"/>
      <c r="F33" s="392" t="str">
        <f t="shared" si="6"/>
        <v xml:space="preserve"> </v>
      </c>
      <c r="G33" s="351"/>
      <c r="H33" s="516" t="str">
        <f>'Fun Patches'!$C$7</f>
        <v>&lt;LIST PATCH HERE&gt;</v>
      </c>
      <c r="I33" s="357" t="str">
        <f>IF((COUNTIF(Summary!B97:AO97,"E")-COUNTIF(Summary!B97:AO97,"Y")&gt;0),(COUNTIF(Summary!B97:AO97,"E")-COUNTIF(Summary!B97:AO97,"Y")),"")</f>
        <v/>
      </c>
      <c r="J33" s="403"/>
      <c r="K33" s="392" t="str">
        <f t="shared" si="8"/>
        <v xml:space="preserve"> </v>
      </c>
      <c r="L33" s="339"/>
      <c r="M33" s="339"/>
      <c r="N33" s="389"/>
      <c r="O33" s="390"/>
      <c r="P33" s="411"/>
      <c r="Q33" s="392" t="str">
        <f t="shared" si="9"/>
        <v xml:space="preserve"> </v>
      </c>
      <c r="R33" s="352"/>
      <c r="S33" s="389"/>
      <c r="T33" s="390"/>
      <c r="U33" s="411"/>
      <c r="V33" s="392" t="str">
        <f t="shared" si="10"/>
        <v xml:space="preserve"> </v>
      </c>
    </row>
    <row r="34" spans="1:22" s="355" customFormat="1" ht="12.95" customHeight="1">
      <c r="A34" s="351"/>
      <c r="B34" s="370"/>
      <c r="C34" s="374" t="s">
        <v>623</v>
      </c>
      <c r="D34" s="357" t="str">
        <f>IF((COUNTIF(Summary!B38:AO38,"E")-COUNTIF(Summary!B38:AO38,"Y")&gt;0),(COUNTIF(Summary!B38:AO38,"E")-COUNTIF(Summary!B38:AO38,"Y")),"")</f>
        <v/>
      </c>
      <c r="E34" s="403"/>
      <c r="F34" s="392" t="str">
        <f t="shared" si="6"/>
        <v xml:space="preserve"> </v>
      </c>
      <c r="G34" s="351"/>
      <c r="H34" s="516" t="str">
        <f>'Fun Patches'!$C$8</f>
        <v>&lt;LIST PATCH HERE&gt;</v>
      </c>
      <c r="I34" s="357" t="str">
        <f>IF((COUNTIF(Summary!B98:AO98,"E")-COUNTIF(Summary!B98:AO98,"Y")&gt;0),(COUNTIF(Summary!B98:AO98,"E")-COUNTIF(Summary!B98:AO98,"Y")),"")</f>
        <v/>
      </c>
      <c r="J34" s="403"/>
      <c r="K34" s="392" t="str">
        <f t="shared" si="8"/>
        <v xml:space="preserve"> </v>
      </c>
      <c r="L34" s="339"/>
      <c r="M34" s="339"/>
      <c r="N34" s="389"/>
      <c r="O34" s="390"/>
      <c r="P34" s="411"/>
      <c r="Q34" s="392" t="str">
        <f t="shared" si="9"/>
        <v xml:space="preserve"> </v>
      </c>
      <c r="R34" s="352"/>
      <c r="S34" s="389"/>
      <c r="T34" s="390"/>
      <c r="U34" s="411"/>
      <c r="V34" s="392" t="str">
        <f t="shared" si="10"/>
        <v xml:space="preserve"> </v>
      </c>
    </row>
    <row r="35" spans="1:22" s="355" customFormat="1" ht="12.95" customHeight="1">
      <c r="A35" s="351"/>
      <c r="B35" s="351"/>
      <c r="C35" s="351"/>
      <c r="D35" s="352"/>
      <c r="E35" s="352"/>
      <c r="F35" s="352"/>
      <c r="G35" s="351"/>
      <c r="H35" s="516" t="str">
        <f>'Fun Patches'!$C$9</f>
        <v>&lt;LIST PATCH HERE&gt;</v>
      </c>
      <c r="I35" s="357" t="str">
        <f>IF((COUNTIF(Summary!B99:AO99,"E")-COUNTIF(Summary!B99:AO99,"Y")&gt;0),(COUNTIF(Summary!B99:AO99,"E")-COUNTIF(Summary!B99:AO99,"Y")),"")</f>
        <v/>
      </c>
      <c r="J35" s="403"/>
      <c r="K35" s="392" t="str">
        <f t="shared" si="8"/>
        <v xml:space="preserve"> </v>
      </c>
      <c r="L35" s="419"/>
      <c r="M35" s="419"/>
      <c r="N35" s="389"/>
      <c r="O35" s="390"/>
      <c r="P35" s="411"/>
      <c r="Q35" s="392" t="str">
        <f t="shared" si="9"/>
        <v xml:space="preserve"> </v>
      </c>
      <c r="R35" s="352"/>
      <c r="S35" s="389"/>
      <c r="T35" s="390"/>
      <c r="U35" s="411"/>
      <c r="V35" s="392" t="str">
        <f t="shared" si="10"/>
        <v xml:space="preserve"> </v>
      </c>
    </row>
    <row r="36" spans="1:22" s="355" customFormat="1" ht="12.95" customHeight="1" thickBot="1">
      <c r="A36" s="351"/>
      <c r="B36" s="351"/>
      <c r="C36" s="351"/>
      <c r="D36" s="352"/>
      <c r="E36" s="352"/>
      <c r="F36" s="352"/>
      <c r="G36" s="351"/>
      <c r="H36" s="516" t="str">
        <f>'Fun Patches'!$C$10</f>
        <v>&lt;LIST PATCH HERE&gt;</v>
      </c>
      <c r="I36" s="357" t="str">
        <f>IF((COUNTIF(Summary!B100:AO100,"E")-COUNTIF(Summary!B100:AO100,"Y")&gt;0),(COUNTIF(Summary!B100:AO100,"E")-COUNTIF(Summary!B100:AO100,"Y")),"")</f>
        <v/>
      </c>
      <c r="J36" s="403"/>
      <c r="K36" s="392" t="str">
        <f t="shared" si="8"/>
        <v xml:space="preserve"> </v>
      </c>
      <c r="L36" s="419"/>
      <c r="M36" s="419"/>
      <c r="N36" s="389"/>
      <c r="O36" s="390"/>
      <c r="P36" s="411"/>
      <c r="Q36" s="392" t="str">
        <f t="shared" si="9"/>
        <v xml:space="preserve"> </v>
      </c>
      <c r="R36" s="352"/>
      <c r="S36" s="389"/>
      <c r="T36" s="390"/>
      <c r="U36" s="411"/>
      <c r="V36" s="392" t="str">
        <f t="shared" si="10"/>
        <v xml:space="preserve"> </v>
      </c>
    </row>
    <row r="37" spans="1:22" s="355" customFormat="1" ht="12.95" customHeight="1">
      <c r="A37" s="351"/>
      <c r="B37" s="370"/>
      <c r="C37" s="375" t="s">
        <v>595</v>
      </c>
      <c r="D37" s="357" t="str">
        <f>IF((COUNTIF(Summary!B40:AO40,"E")-COUNTIF(Summary!B40:AO40,"Y")&gt;0),(COUNTIF(Summary!B40:AO40,"E")-COUNTIF(Summary!B40:AO40,"Y")),"")</f>
        <v/>
      </c>
      <c r="E37" s="407"/>
      <c r="F37" s="392" t="str">
        <f t="shared" ref="F37:F46" si="11">IFERROR(IF(ISBLANK(D37)," ", IF(D37-E37&lt;=0,"none",D37-E37)), " ")</f>
        <v xml:space="preserve"> </v>
      </c>
      <c r="G37" s="351"/>
      <c r="H37" s="516" t="str">
        <f>'Fun Patches'!$C$11</f>
        <v>&lt;LIST PATCH HERE&gt;</v>
      </c>
      <c r="I37" s="357" t="str">
        <f>IF((COUNTIF(Summary!B101:AO101,"E")-COUNTIF(Summary!B101:AO101,"Y")&gt;0),(COUNTIF(Summary!B101:AO101,"E")-COUNTIF(Summary!B101:AO101,"Y")),"")</f>
        <v/>
      </c>
      <c r="J37" s="403"/>
      <c r="K37" s="392" t="str">
        <f t="shared" si="8"/>
        <v xml:space="preserve"> </v>
      </c>
      <c r="L37" s="419"/>
      <c r="M37" s="419"/>
      <c r="N37" s="389"/>
      <c r="O37" s="390"/>
      <c r="P37" s="411"/>
      <c r="Q37" s="392" t="str">
        <f t="shared" si="9"/>
        <v xml:space="preserve"> </v>
      </c>
      <c r="R37" s="352"/>
      <c r="S37" s="389"/>
      <c r="T37" s="390"/>
      <c r="U37" s="411"/>
      <c r="V37" s="392" t="str">
        <f t="shared" si="10"/>
        <v xml:space="preserve"> </v>
      </c>
    </row>
    <row r="38" spans="1:22" s="355" customFormat="1" ht="12.95" customHeight="1">
      <c r="A38" s="351"/>
      <c r="B38" s="370"/>
      <c r="C38" s="376" t="s">
        <v>596</v>
      </c>
      <c r="D38" s="357" t="str">
        <f>IF((COUNTIF(Summary!B41:AO41,"E")-COUNTIF(Summary!B41:AO41,"Y")&gt;0),(COUNTIF(Summary!B41:AO41,"E")-COUNTIF(Summary!B41:AO41,"Y")),"")</f>
        <v/>
      </c>
      <c r="E38" s="403"/>
      <c r="F38" s="392" t="str">
        <f t="shared" si="11"/>
        <v xml:space="preserve"> </v>
      </c>
      <c r="G38" s="351"/>
      <c r="H38" s="516" t="str">
        <f>'Fun Patches'!$C$12</f>
        <v>&lt;LIST PATCH HERE&gt;</v>
      </c>
      <c r="I38" s="357" t="str">
        <f>IF((COUNTIF(Summary!B102:AO102,"E")-COUNTIF(Summary!B102:AO102,"Y")&gt;0),(COUNTIF(Summary!B102:AO102,"E")-COUNTIF(Summary!B102:AO102,"Y")),"")</f>
        <v/>
      </c>
      <c r="J38" s="403"/>
      <c r="K38" s="392" t="str">
        <f t="shared" si="8"/>
        <v xml:space="preserve"> </v>
      </c>
      <c r="L38" s="419"/>
      <c r="M38" s="419"/>
      <c r="N38" s="389"/>
      <c r="O38" s="390"/>
      <c r="P38" s="411"/>
      <c r="Q38" s="392" t="str">
        <f t="shared" si="9"/>
        <v xml:space="preserve"> </v>
      </c>
      <c r="R38" s="352"/>
      <c r="S38" s="389"/>
      <c r="T38" s="390"/>
      <c r="U38" s="411"/>
      <c r="V38" s="392" t="str">
        <f t="shared" si="10"/>
        <v xml:space="preserve"> </v>
      </c>
    </row>
    <row r="39" spans="1:22" s="355" customFormat="1" ht="12.95" customHeight="1" thickBot="1">
      <c r="A39" s="351"/>
      <c r="B39" s="370"/>
      <c r="C39" s="377" t="s">
        <v>597</v>
      </c>
      <c r="D39" s="362" t="str">
        <f>IF((COUNTIF(Summary!B42:AO42,"E")-COUNTIF(Summary!B42:AO42,"Y")&gt;0),(COUNTIF(Summary!B42:AO42,"E")-COUNTIF(Summary!B42:AO42,"Y")),"")</f>
        <v/>
      </c>
      <c r="E39" s="405"/>
      <c r="F39" s="393" t="str">
        <f t="shared" si="11"/>
        <v xml:space="preserve"> </v>
      </c>
      <c r="G39" s="351"/>
      <c r="H39" s="516" t="str">
        <f>'Fun Patches'!$C$13</f>
        <v>&lt;LIST PATCH HERE&gt;</v>
      </c>
      <c r="I39" s="357" t="str">
        <f>IF((COUNTIF(Summary!B103:AO103,"E")-COUNTIF(Summary!B103:AO103,"Y")&gt;0),(COUNTIF(Summary!B103:AO103,"E")-COUNTIF(Summary!B103:AO103,"Y")),"")</f>
        <v/>
      </c>
      <c r="J39" s="403"/>
      <c r="K39" s="392" t="str">
        <f t="shared" si="8"/>
        <v xml:space="preserve"> </v>
      </c>
      <c r="L39" s="419"/>
      <c r="M39" s="419"/>
      <c r="N39" s="389"/>
      <c r="O39" s="390"/>
      <c r="P39" s="411"/>
      <c r="Q39" s="392" t="str">
        <f t="shared" si="9"/>
        <v xml:space="preserve"> </v>
      </c>
      <c r="R39" s="352"/>
      <c r="S39" s="389"/>
      <c r="T39" s="390"/>
      <c r="U39" s="411"/>
      <c r="V39" s="392" t="str">
        <f t="shared" si="10"/>
        <v xml:space="preserve"> </v>
      </c>
    </row>
    <row r="40" spans="1:22" s="355" customFormat="1" ht="12.95" customHeight="1">
      <c r="A40" s="351"/>
      <c r="B40" s="370"/>
      <c r="C40" s="378" t="s">
        <v>598</v>
      </c>
      <c r="D40" s="357" t="str">
        <f>IF((COUNTIF(Summary!B15:AO15,"E")-COUNTIF(Summary!B15:AO15,"Y")&gt;0),(COUNTIF(Summary!B15:AO15,"E")-COUNTIF(Summary!B15:AO15,"Y")),"")</f>
        <v/>
      </c>
      <c r="E40" s="401"/>
      <c r="F40" s="394" t="str">
        <f t="shared" si="11"/>
        <v xml:space="preserve"> </v>
      </c>
      <c r="G40" s="351"/>
      <c r="H40" s="516" t="str">
        <f>'Fun Patches'!$C$14</f>
        <v>&lt;LIST PATCH HERE&gt;</v>
      </c>
      <c r="I40" s="357" t="str">
        <f>IF((COUNTIF(Summary!B104:AO104,"E")-COUNTIF(Summary!B104:AO104,"Y")&gt;0),(COUNTIF(Summary!B104:AO104,"E")-COUNTIF(Summary!B104:AO104,"Y")),"")</f>
        <v/>
      </c>
      <c r="J40" s="403"/>
      <c r="K40" s="392" t="str">
        <f t="shared" si="8"/>
        <v xml:space="preserve"> </v>
      </c>
      <c r="L40" s="419"/>
      <c r="M40" s="419"/>
      <c r="N40" s="389"/>
      <c r="O40" s="390"/>
      <c r="P40" s="411"/>
      <c r="Q40" s="392" t="str">
        <f t="shared" si="9"/>
        <v xml:space="preserve"> </v>
      </c>
      <c r="R40" s="352"/>
      <c r="S40" s="389"/>
      <c r="T40" s="390"/>
      <c r="U40" s="411"/>
      <c r="V40" s="392" t="str">
        <f t="shared" si="10"/>
        <v xml:space="preserve"> </v>
      </c>
    </row>
    <row r="41" spans="1:22" s="355" customFormat="1" ht="12.95" customHeight="1">
      <c r="A41" s="351"/>
      <c r="B41" s="370"/>
      <c r="C41" s="379" t="s">
        <v>599</v>
      </c>
      <c r="D41" s="357" t="str">
        <f>IF((COUNTIF(Summary!B26:AO26,"E")-COUNTIF(Summary!B26:AO26,"Y")&gt;0),(COUNTIF(Summary!B26:AO26,"E")-COUNTIF(Summary!B26:AO26,"Y")),"")</f>
        <v/>
      </c>
      <c r="E41" s="403"/>
      <c r="F41" s="392" t="str">
        <f t="shared" si="11"/>
        <v xml:space="preserve"> </v>
      </c>
      <c r="G41" s="351"/>
      <c r="H41" s="516" t="str">
        <f>'Fun Patches'!$C$15</f>
        <v>&lt;LIST PATCH HERE&gt;</v>
      </c>
      <c r="I41" s="357" t="str">
        <f>IF((COUNTIF(Summary!B105:AO105,"E")-COUNTIF(Summary!B105:AO105,"Y")&gt;0),(COUNTIF(Summary!B105:AO105,"E")-COUNTIF(Summary!B105:AO105,"Y")),"")</f>
        <v/>
      </c>
      <c r="J41" s="403"/>
      <c r="K41" s="392" t="str">
        <f t="shared" si="8"/>
        <v xml:space="preserve"> </v>
      </c>
      <c r="L41" s="419"/>
      <c r="M41" s="419"/>
      <c r="N41" s="389"/>
      <c r="O41" s="390"/>
      <c r="P41" s="411"/>
      <c r="Q41" s="392" t="str">
        <f t="shared" si="9"/>
        <v xml:space="preserve"> </v>
      </c>
      <c r="R41" s="352"/>
      <c r="S41" s="389"/>
      <c r="T41" s="390"/>
      <c r="U41" s="411"/>
      <c r="V41" s="392" t="str">
        <f t="shared" si="10"/>
        <v xml:space="preserve"> </v>
      </c>
    </row>
    <row r="42" spans="1:22" s="355" customFormat="1" ht="12.95" customHeight="1" thickBot="1">
      <c r="A42" s="351"/>
      <c r="B42" s="370"/>
      <c r="C42" s="397" t="s">
        <v>600</v>
      </c>
      <c r="D42" s="362" t="str">
        <f>IF((COUNTIF(Summary!B22:AO22,"E")-COUNTIF(Summary!B22:AO22,"Y")&gt;0),(COUNTIF(Summary!B22:AO22,"E")-COUNTIF(Summary!B22:AO22,"Y")),"")</f>
        <v/>
      </c>
      <c r="E42" s="405"/>
      <c r="F42" s="393" t="str">
        <f t="shared" si="11"/>
        <v xml:space="preserve"> </v>
      </c>
      <c r="G42" s="351"/>
      <c r="H42" s="516" t="str">
        <f>'Fun Patches'!$C$16</f>
        <v>&lt;LIST PATCH HERE&gt;</v>
      </c>
      <c r="I42" s="357" t="str">
        <f>IF((COUNTIF(Summary!B106:AO106,"E")-COUNTIF(Summary!B106:AO106,"Y")&gt;0),(COUNTIF(Summary!B106:AO106,"E")-COUNTIF(Summary!B106:AO106,"Y")),"")</f>
        <v/>
      </c>
      <c r="J42" s="403"/>
      <c r="K42" s="392" t="str">
        <f t="shared" si="8"/>
        <v xml:space="preserve"> </v>
      </c>
      <c r="L42" s="419"/>
      <c r="M42" s="419"/>
      <c r="N42" s="389"/>
      <c r="O42" s="390"/>
      <c r="P42" s="411"/>
      <c r="Q42" s="392" t="str">
        <f t="shared" si="9"/>
        <v xml:space="preserve"> </v>
      </c>
      <c r="R42" s="352"/>
      <c r="S42" s="389"/>
      <c r="T42" s="390"/>
      <c r="U42" s="411"/>
      <c r="V42" s="392" t="str">
        <f t="shared" si="10"/>
        <v xml:space="preserve"> </v>
      </c>
    </row>
    <row r="43" spans="1:22" s="355" customFormat="1" ht="12.95" customHeight="1" thickBot="1">
      <c r="A43" s="351"/>
      <c r="B43" s="370"/>
      <c r="C43" s="398" t="s">
        <v>752</v>
      </c>
      <c r="D43" s="399" t="str">
        <f>IF((COUNTIF(Summary!B44:AO44,"E")-COUNTIF(Summary!B44:AO44,"Y")+COUNTIF(Summary!B46:AO46,"E")-COUNTIF(Summary!B46:AO46,"Y")+COUNTIF(Summary!B48:AO48,"E")-COUNTIF(Summary!B48:AO48,"Y")+COUNTIF(Summary!B50:AO50,"E")-COUNTIF(Summary!B44:AO44,"Y"))&gt;0,IF((COUNTIF(Summary!B44:AO44,"E")-COUNTIF(Summary!B44:AO44,"Y")&gt;0),(COUNTIF(Summary!B44:AO44,"E")-COUNTIF(Summary!B46:AO46,"Y")),0)+IF((COUNTIF(Summary!B46:AO46,"E")-COUNTIF(Summary!B46:AO46,"Y")&gt;0),(COUNTIF(Summary!B46:AO46,"E")-COUNTIF(Summary!B48:AO48,"Y")),0)+IF((COUNTIF(Summary!B48:AO48,"E")-COUNTIF(Summary!B48:AO48,"Y")&gt;0),(COUNTIF(Summary!B48:AO48,"E")-COUNTIF(Summary!B50:AO50,"Y")),0)+IF((COUNTIF(Summary!B50:AO50,"E")-COUNTIF(Summary!B50:AO50,"Y")&gt;0),(COUNTIF(Summary!B50:AO50,"E")-COUNTIF(Summary!B50:AO50,"Y")),0),"")</f>
        <v/>
      </c>
      <c r="E43" s="408"/>
      <c r="F43" s="400" t="str">
        <f t="shared" si="11"/>
        <v xml:space="preserve"> </v>
      </c>
      <c r="G43" s="351"/>
      <c r="H43" s="516" t="str">
        <f>'Fun Patches'!$C$17</f>
        <v>&lt;LIST PATCH HERE&gt;</v>
      </c>
      <c r="I43" s="357" t="str">
        <f>IF((COUNTIF(Summary!B107:AO107,"E")-COUNTIF(Summary!B107:AO107,"Y")&gt;0),(COUNTIF(Summary!B107:AO107,"E")-COUNTIF(Summary!B107:AO107,"Y")),"")</f>
        <v/>
      </c>
      <c r="J43" s="403"/>
      <c r="K43" s="392" t="str">
        <f t="shared" si="8"/>
        <v xml:space="preserve"> </v>
      </c>
      <c r="L43" s="419"/>
      <c r="M43" s="419"/>
      <c r="N43" s="389"/>
      <c r="O43" s="390"/>
      <c r="P43" s="411"/>
      <c r="Q43" s="392" t="str">
        <f t="shared" si="9"/>
        <v xml:space="preserve"> </v>
      </c>
      <c r="R43" s="352"/>
      <c r="S43" s="389"/>
      <c r="T43" s="390"/>
      <c r="U43" s="411"/>
      <c r="V43" s="392" t="str">
        <f t="shared" si="10"/>
        <v xml:space="preserve"> </v>
      </c>
    </row>
    <row r="44" spans="1:22" s="355" customFormat="1" ht="12.95" customHeight="1">
      <c r="A44" s="351"/>
      <c r="B44" s="370"/>
      <c r="C44" s="356" t="s">
        <v>602</v>
      </c>
      <c r="D44" s="357" t="str">
        <f>IF((COUNTIF(Summary!B45:AO45,"E")-COUNTIF(Summary!B45:AO45,"Y")&gt;0),(COUNTIF(Summary!B45:AO45,"E")-COUNTIF(Summary!B45:AO45,"Y")),"")</f>
        <v/>
      </c>
      <c r="E44" s="401"/>
      <c r="F44" s="394" t="str">
        <f t="shared" si="11"/>
        <v xml:space="preserve"> </v>
      </c>
      <c r="G44" s="351"/>
      <c r="H44" s="516" t="str">
        <f>'Fun Patches'!$C$18</f>
        <v>&lt;LIST PATCH HERE&gt;</v>
      </c>
      <c r="I44" s="357" t="str">
        <f>IF((COUNTIF(Summary!B108:AO108,"E")-COUNTIF(Summary!B108:AO108,"Y")&gt;0),(COUNTIF(Summary!B108:AO108,"E")-COUNTIF(Summary!B108:AO108,"Y")),"")</f>
        <v/>
      </c>
      <c r="J44" s="403"/>
      <c r="K44" s="392" t="str">
        <f t="shared" si="8"/>
        <v xml:space="preserve"> </v>
      </c>
      <c r="L44" s="419"/>
      <c r="M44" s="419"/>
      <c r="N44" s="389"/>
      <c r="O44" s="390"/>
      <c r="P44" s="411"/>
      <c r="Q44" s="392" t="str">
        <f t="shared" si="9"/>
        <v xml:space="preserve"> </v>
      </c>
      <c r="R44" s="352"/>
      <c r="S44" s="389"/>
      <c r="T44" s="390"/>
      <c r="U44" s="411"/>
      <c r="V44" s="392" t="str">
        <f t="shared" si="10"/>
        <v xml:space="preserve"> </v>
      </c>
    </row>
    <row r="45" spans="1:22" s="355" customFormat="1" ht="12.95" customHeight="1">
      <c r="A45" s="351"/>
      <c r="B45" s="370"/>
      <c r="C45" s="382" t="s">
        <v>462</v>
      </c>
      <c r="D45" s="357" t="str">
        <f>IF((COUNTIF(Summary!B47:AO47,"E")-COUNTIF(Summary!B47:AO47,"Y")&gt;0),(COUNTIF(Summary!B47:AO47,"E")-COUNTIF(Summary!B47:AO47,"Y")),"")</f>
        <v/>
      </c>
      <c r="E45" s="401"/>
      <c r="F45" s="392" t="str">
        <f t="shared" si="11"/>
        <v xml:space="preserve"> </v>
      </c>
      <c r="G45" s="351"/>
      <c r="H45" s="516" t="str">
        <f>'Fun Patches'!$C$19</f>
        <v>&lt;LIST PATCH HERE&gt;</v>
      </c>
      <c r="I45" s="357" t="str">
        <f>IF((COUNTIF(Summary!B109:AO109,"E")-COUNTIF(Summary!B109:AO109,"Y")&gt;0),(COUNTIF(Summary!B109:AO109,"E")-COUNTIF(Summary!B109:AO109,"Y")),"")</f>
        <v/>
      </c>
      <c r="J45" s="403"/>
      <c r="K45" s="392" t="str">
        <f t="shared" si="8"/>
        <v xml:space="preserve"> </v>
      </c>
      <c r="L45" s="419"/>
      <c r="M45" s="419"/>
      <c r="N45" s="389"/>
      <c r="O45" s="390"/>
      <c r="P45" s="411"/>
      <c r="Q45" s="392" t="str">
        <f t="shared" si="9"/>
        <v xml:space="preserve"> </v>
      </c>
      <c r="R45" s="352"/>
      <c r="S45" s="389"/>
      <c r="T45" s="390"/>
      <c r="U45" s="411"/>
      <c r="V45" s="392" t="str">
        <f t="shared" si="10"/>
        <v xml:space="preserve"> </v>
      </c>
    </row>
    <row r="46" spans="1:22" s="355" customFormat="1" ht="12.95" customHeight="1" thickBot="1">
      <c r="A46" s="351"/>
      <c r="B46" s="370"/>
      <c r="C46" s="385" t="s">
        <v>560</v>
      </c>
      <c r="D46" s="362" t="str">
        <f>IF((COUNTIF(Summary!B49:AO49,"E")-COUNTIF(Summary!B49:AO49,"Y")&gt;0),(COUNTIF(Summary!B49:AO49,"E")-COUNTIF(Summary!B49:AO49,"Y")),"")</f>
        <v/>
      </c>
      <c r="E46" s="405"/>
      <c r="F46" s="393" t="str">
        <f t="shared" si="11"/>
        <v xml:space="preserve"> </v>
      </c>
      <c r="G46" s="351"/>
      <c r="H46" s="516" t="str">
        <f>'Fun Patches'!$C$20</f>
        <v>&lt;LIST PATCH HERE&gt;</v>
      </c>
      <c r="I46" s="357" t="str">
        <f>IF((COUNTIF(Summary!B110:AO110,"E")-COUNTIF(Summary!B110:AO110,"Y")&gt;0),(COUNTIF(Summary!B110:AO110,"E")-COUNTIF(Summary!B110:AO110,"Y")),"")</f>
        <v/>
      </c>
      <c r="J46" s="403"/>
      <c r="K46" s="392" t="str">
        <f t="shared" si="8"/>
        <v xml:space="preserve"> </v>
      </c>
      <c r="L46" s="419"/>
      <c r="M46" s="419"/>
      <c r="N46" s="389"/>
      <c r="O46" s="390"/>
      <c r="P46" s="411"/>
      <c r="Q46" s="392" t="str">
        <f t="shared" si="9"/>
        <v xml:space="preserve"> </v>
      </c>
      <c r="R46" s="352"/>
      <c r="S46" s="389"/>
      <c r="T46" s="390"/>
      <c r="U46" s="411"/>
      <c r="V46" s="392" t="str">
        <f t="shared" si="10"/>
        <v xml:space="preserve"> </v>
      </c>
    </row>
    <row r="47" spans="1:22" s="355" customFormat="1" ht="12.95" customHeight="1">
      <c r="A47" s="351"/>
      <c r="D47" s="352"/>
      <c r="E47" s="352"/>
      <c r="F47" s="352"/>
      <c r="G47" s="351"/>
      <c r="H47" s="516" t="str">
        <f>'Fun Patches'!$C$21</f>
        <v>&lt;LIST PATCH HERE&gt;</v>
      </c>
      <c r="I47" s="357" t="str">
        <f>IF((COUNTIF(Summary!B111:AO111,"E")-COUNTIF(Summary!B111:AO111,"Y")&gt;0),(COUNTIF(Summary!B111:AO111,"E")-COUNTIF(Summary!B111:AO111,"Y")),"")</f>
        <v/>
      </c>
      <c r="J47" s="403"/>
      <c r="K47" s="392" t="str">
        <f t="shared" si="8"/>
        <v xml:space="preserve"> </v>
      </c>
      <c r="L47" s="419"/>
      <c r="M47" s="419"/>
      <c r="N47" s="389"/>
      <c r="O47" s="390"/>
      <c r="P47" s="411"/>
      <c r="Q47" s="392" t="str">
        <f t="shared" si="9"/>
        <v xml:space="preserve"> </v>
      </c>
      <c r="R47" s="352"/>
      <c r="S47" s="389"/>
      <c r="T47" s="390"/>
      <c r="U47" s="411"/>
      <c r="V47" s="392" t="str">
        <f t="shared" si="10"/>
        <v xml:space="preserve"> </v>
      </c>
    </row>
    <row r="48" spans="1:22" s="355" customFormat="1" ht="12.95" customHeight="1">
      <c r="A48" s="351"/>
      <c r="D48" s="352"/>
      <c r="E48" s="352"/>
      <c r="F48" s="352"/>
      <c r="G48" s="351"/>
      <c r="H48" s="516" t="str">
        <f>'Fun Patches'!$C$22</f>
        <v>&lt;LIST PATCH HERE&gt;</v>
      </c>
      <c r="I48" s="357" t="str">
        <f>IF((COUNTIF(Summary!B112:AO112,"E")-COUNTIF(Summary!B112:AO112,"Y")&gt;0),(COUNTIF(Summary!B112:AO112,"E")-COUNTIF(Summary!B112:AO112,"Y")),"")</f>
        <v/>
      </c>
      <c r="J48" s="403"/>
      <c r="K48" s="392" t="str">
        <f t="shared" si="8"/>
        <v xml:space="preserve"> </v>
      </c>
      <c r="L48" s="419"/>
      <c r="M48" s="419"/>
      <c r="N48" s="389"/>
      <c r="O48" s="390"/>
      <c r="P48" s="411"/>
      <c r="Q48" s="392" t="str">
        <f t="shared" si="9"/>
        <v xml:space="preserve"> </v>
      </c>
      <c r="R48" s="352"/>
      <c r="S48" s="389"/>
      <c r="T48" s="390"/>
      <c r="U48" s="411"/>
      <c r="V48" s="392" t="str">
        <f t="shared" si="10"/>
        <v xml:space="preserve"> </v>
      </c>
    </row>
    <row r="49" spans="1:22" s="355" customFormat="1" ht="12.95" customHeight="1">
      <c r="A49" s="351"/>
      <c r="B49" s="381"/>
      <c r="C49" s="382" t="s">
        <v>624</v>
      </c>
      <c r="D49" s="357" t="str">
        <f>IF((COUNTIF(Summary!B63:AO63,"E")-COUNTIF(Summary!B63:AO63,"Y")&gt;0),(COUNTIF(Summary!B63:AO63,"E")-COUNTIF(Summary!B63:AO63,"Y")),"")</f>
        <v/>
      </c>
      <c r="E49" s="403"/>
      <c r="F49" s="392" t="str">
        <f t="shared" ref="F49:F62" si="12">IFERROR(IF(ISBLANK(D49)," ", IF(D49-E49&lt;=0,"none",D49-E49)), " ")</f>
        <v xml:space="preserve"> </v>
      </c>
      <c r="G49" s="351"/>
      <c r="H49" s="516" t="str">
        <f>'Fun Patches'!$C$23</f>
        <v>&lt;LIST PATCH HERE&gt;</v>
      </c>
      <c r="I49" s="357" t="str">
        <f>IF((COUNTIF(Summary!B113:AO113,"E")-COUNTIF(Summary!B113:AO113,"Y")&gt;0),(COUNTIF(Summary!B113:AO113,"E")-COUNTIF(Summary!B113:AO113,"Y")),"")</f>
        <v/>
      </c>
      <c r="J49" s="403"/>
      <c r="K49" s="392" t="str">
        <f t="shared" si="8"/>
        <v xml:space="preserve"> </v>
      </c>
      <c r="L49" s="419"/>
      <c r="M49" s="419"/>
      <c r="N49" s="389"/>
      <c r="O49" s="390"/>
      <c r="P49" s="411"/>
      <c r="Q49" s="392" t="str">
        <f t="shared" si="9"/>
        <v xml:space="preserve"> </v>
      </c>
      <c r="R49" s="352"/>
      <c r="S49" s="389"/>
      <c r="T49" s="390"/>
      <c r="U49" s="411"/>
      <c r="V49" s="392" t="str">
        <f t="shared" si="10"/>
        <v xml:space="preserve"> </v>
      </c>
    </row>
    <row r="50" spans="1:22" s="355" customFormat="1" ht="12.95" customHeight="1" thickBot="1">
      <c r="A50" s="351"/>
      <c r="B50" s="381"/>
      <c r="C50" s="383" t="s">
        <v>625</v>
      </c>
      <c r="D50" s="362" t="str">
        <f>IF((COUNTIF(Summary!B64:AO64,"E")-COUNTIF(Summary!B64:AO64,"Y")&gt;0),(COUNTIF(Summary!B64:AO64,"E")-COUNTIF(Summary!B64:AO64,"Y")),"")</f>
        <v/>
      </c>
      <c r="E50" s="405"/>
      <c r="F50" s="393" t="str">
        <f t="shared" si="12"/>
        <v xml:space="preserve"> </v>
      </c>
      <c r="G50" s="351"/>
      <c r="H50" s="516" t="str">
        <f>'Fun Patches'!$C$24</f>
        <v>&lt;LIST PATCH HERE&gt;</v>
      </c>
      <c r="I50" s="357" t="str">
        <f>IF((COUNTIF(Summary!B114:AO114,"E")-COUNTIF(Summary!B114:AO114,"Y")&gt;0),(COUNTIF(Summary!B114:AO114,"E")-COUNTIF(Summary!B114:AO114,"Y")),"")</f>
        <v/>
      </c>
      <c r="J50" s="403"/>
      <c r="K50" s="392" t="str">
        <f t="shared" si="8"/>
        <v xml:space="preserve"> </v>
      </c>
      <c r="L50" s="419"/>
      <c r="M50" s="419"/>
      <c r="N50" s="389"/>
      <c r="O50" s="390"/>
      <c r="P50" s="411"/>
      <c r="Q50" s="392" t="str">
        <f t="shared" si="9"/>
        <v xml:space="preserve"> </v>
      </c>
      <c r="R50" s="352"/>
      <c r="S50" s="389"/>
      <c r="T50" s="390"/>
      <c r="U50" s="411"/>
      <c r="V50" s="392" t="str">
        <f t="shared" si="10"/>
        <v xml:space="preserve"> </v>
      </c>
    </row>
    <row r="51" spans="1:22" s="355" customFormat="1" ht="12.95" customHeight="1">
      <c r="A51" s="351"/>
      <c r="B51" s="381"/>
      <c r="C51" s="384" t="s">
        <v>626</v>
      </c>
      <c r="D51" s="357" t="str">
        <f>IF((COUNTIF(Summary!B65:AO65,"E")-COUNTIF(Summary!B65:AO65,"Y")&gt;0),(COUNTIF(Summary!B65:AO65,"E")-COUNTIF(Summary!B65:AO65,"Y")),"")</f>
        <v/>
      </c>
      <c r="E51" s="406"/>
      <c r="F51" s="394" t="str">
        <f t="shared" si="12"/>
        <v xml:space="preserve"> </v>
      </c>
      <c r="G51" s="351"/>
      <c r="H51" s="516" t="str">
        <f>'Fun Patches'!$C$25</f>
        <v>&lt;LIST PATCH HERE&gt;</v>
      </c>
      <c r="I51" s="357" t="str">
        <f>IF((COUNTIF(Summary!B115:AO115,"E")-COUNTIF(Summary!B115:AO115,"Y")&gt;0),(COUNTIF(Summary!B115:AO115,"E")-COUNTIF(Summary!B115:AO115,"Y")),"")</f>
        <v/>
      </c>
      <c r="J51" s="403"/>
      <c r="K51" s="392" t="str">
        <f t="shared" si="8"/>
        <v xml:space="preserve"> </v>
      </c>
      <c r="L51" s="419"/>
      <c r="M51" s="419"/>
      <c r="N51" s="389"/>
      <c r="O51" s="390"/>
      <c r="P51" s="411"/>
      <c r="Q51" s="392" t="str">
        <f t="shared" si="9"/>
        <v xml:space="preserve"> </v>
      </c>
      <c r="R51" s="352"/>
      <c r="S51" s="389"/>
      <c r="T51" s="390"/>
      <c r="U51" s="411"/>
      <c r="V51" s="392" t="str">
        <f t="shared" si="10"/>
        <v xml:space="preserve"> </v>
      </c>
    </row>
    <row r="52" spans="1:22" s="355" customFormat="1" ht="12.95" customHeight="1" thickBot="1">
      <c r="A52" s="351"/>
      <c r="B52" s="381"/>
      <c r="C52" s="385" t="s">
        <v>627</v>
      </c>
      <c r="D52" s="362" t="str">
        <f>IF((COUNTIF(Summary!B66:AO66,"E")-COUNTIF(Summary!B66:AO66,"Y")&gt;0),(COUNTIF(Summary!B66:AO66,"E")-COUNTIF(Summary!B66:AO66,"Y")),"")</f>
        <v/>
      </c>
      <c r="E52" s="405"/>
      <c r="F52" s="393" t="str">
        <f t="shared" si="12"/>
        <v xml:space="preserve"> </v>
      </c>
      <c r="G52" s="351"/>
      <c r="H52" s="516" t="str">
        <f>'Fun Patches'!$C$26</f>
        <v>&lt;LIST PATCH HERE&gt;</v>
      </c>
      <c r="I52" s="357" t="str">
        <f>IF((COUNTIF(Summary!B116:AO116,"E")-COUNTIF(Summary!B116:AO116,"Y")&gt;0),(COUNTIF(Summary!B116:AO116,"E")-COUNTIF(Summary!B116:AO116,"Y")),"")</f>
        <v/>
      </c>
      <c r="J52" s="403"/>
      <c r="K52" s="392" t="str">
        <f t="shared" si="8"/>
        <v xml:space="preserve"> </v>
      </c>
      <c r="L52" s="419"/>
      <c r="M52" s="419"/>
      <c r="N52" s="389"/>
      <c r="O52" s="390"/>
      <c r="P52" s="411"/>
      <c r="Q52" s="392" t="str">
        <f t="shared" si="9"/>
        <v xml:space="preserve"> </v>
      </c>
      <c r="R52" s="352"/>
      <c r="S52" s="389"/>
      <c r="T52" s="390"/>
      <c r="U52" s="411"/>
      <c r="V52" s="392" t="str">
        <f t="shared" si="10"/>
        <v xml:space="preserve"> </v>
      </c>
    </row>
    <row r="53" spans="1:22" s="355" customFormat="1" ht="12.95" customHeight="1">
      <c r="A53" s="351"/>
      <c r="B53" s="370"/>
      <c r="C53" s="382" t="s">
        <v>628</v>
      </c>
      <c r="D53" s="357" t="str">
        <f>IF((COUNTIF(Summary!B67:AO67,"E")-COUNTIF(Summary!B67:AO67,"Y")&gt;0),(COUNTIF(Summary!B67:AO67,"E")-COUNTIF(Summary!B67:AO67,"Y")),"")</f>
        <v/>
      </c>
      <c r="E53" s="406"/>
      <c r="F53" s="394" t="str">
        <f t="shared" si="12"/>
        <v xml:space="preserve"> </v>
      </c>
      <c r="G53" s="351"/>
      <c r="H53" s="516" t="str">
        <f>'Fun Patches'!$C$27</f>
        <v>&lt;LIST PATCH HERE&gt;</v>
      </c>
      <c r="I53" s="357" t="str">
        <f>IF((COUNTIF(Summary!B117:AO117,"E")-COUNTIF(Summary!B117:AO117,"Y")&gt;0),(COUNTIF(Summary!B117:AO117,"E")-COUNTIF(Summary!B117:AO117,"Y")),"")</f>
        <v/>
      </c>
      <c r="J53" s="403"/>
      <c r="K53" s="392" t="str">
        <f t="shared" si="8"/>
        <v xml:space="preserve"> </v>
      </c>
      <c r="L53" s="419"/>
      <c r="M53" s="419"/>
      <c r="N53" s="389"/>
      <c r="O53" s="390"/>
      <c r="P53" s="411"/>
      <c r="Q53" s="392" t="str">
        <f t="shared" si="9"/>
        <v xml:space="preserve"> </v>
      </c>
      <c r="R53" s="352"/>
      <c r="S53" s="389"/>
      <c r="T53" s="390"/>
      <c r="U53" s="411"/>
      <c r="V53" s="392" t="str">
        <f t="shared" si="10"/>
        <v xml:space="preserve"> </v>
      </c>
    </row>
    <row r="54" spans="1:22" s="355" customFormat="1" ht="12.95" customHeight="1" thickBot="1">
      <c r="A54" s="351"/>
      <c r="B54" s="370"/>
      <c r="C54" s="383" t="s">
        <v>629</v>
      </c>
      <c r="D54" s="362" t="str">
        <f>IF((COUNTIF(Summary!B68:AO68,"E")-COUNTIF(Summary!B68:AO68,"Y")&gt;0),(COUNTIF(Summary!B68:AO68,"E")-COUNTIF(Summary!B68:AO68,"Y")),"")</f>
        <v/>
      </c>
      <c r="E54" s="405"/>
      <c r="F54" s="393" t="str">
        <f t="shared" si="12"/>
        <v xml:space="preserve"> </v>
      </c>
      <c r="G54" s="351"/>
      <c r="H54" s="516" t="str">
        <f>'Fun Patches'!$C$28</f>
        <v>&lt;LIST PATCH HERE&gt;</v>
      </c>
      <c r="I54" s="357" t="str">
        <f>IF((COUNTIF(Summary!B118:AO118,"E")-COUNTIF(Summary!B118:AO118,"Y")&gt;0),(COUNTIF(Summary!B118:AO118,"E")-COUNTIF(Summary!B118:AO118,"Y")),"")</f>
        <v/>
      </c>
      <c r="J54" s="403"/>
      <c r="K54" s="392" t="str">
        <f t="shared" si="8"/>
        <v xml:space="preserve"> </v>
      </c>
      <c r="L54" s="419"/>
      <c r="M54" s="419"/>
      <c r="N54" s="389"/>
      <c r="O54" s="390"/>
      <c r="P54" s="411"/>
      <c r="Q54" s="392" t="str">
        <f t="shared" si="9"/>
        <v xml:space="preserve"> </v>
      </c>
      <c r="R54" s="352"/>
      <c r="S54" s="389"/>
      <c r="T54" s="390"/>
      <c r="U54" s="411"/>
      <c r="V54" s="392" t="str">
        <f t="shared" si="10"/>
        <v xml:space="preserve"> </v>
      </c>
    </row>
    <row r="55" spans="1:22" s="355" customFormat="1" ht="12.95" customHeight="1">
      <c r="A55" s="351"/>
      <c r="B55" s="370"/>
      <c r="C55" s="384" t="s">
        <v>630</v>
      </c>
      <c r="D55" s="357" t="str">
        <f>IF((COUNTIF(Summary!B69:AO69,"E")-COUNTIF(Summary!B69:AO69,"Y")&gt;0),(COUNTIF(Summary!B69:AO69,"E")-COUNTIF(Summary!B69:AO69,"Y")),"")</f>
        <v/>
      </c>
      <c r="E55" s="406"/>
      <c r="F55" s="394" t="str">
        <f t="shared" si="12"/>
        <v xml:space="preserve"> </v>
      </c>
      <c r="G55" s="351"/>
      <c r="H55" s="516" t="str">
        <f>'Fun Patches'!$C$29</f>
        <v>&lt;LIST PATCH HERE&gt;</v>
      </c>
      <c r="I55" s="357" t="str">
        <f>IF((COUNTIF(Summary!B119:AO119,"E")-COUNTIF(Summary!B119:AO119,"Y")&gt;0),(COUNTIF(Summary!B119:AO119,"E")-COUNTIF(Summary!B119:AO119,"Y")),"")</f>
        <v/>
      </c>
      <c r="J55" s="403"/>
      <c r="K55" s="392" t="str">
        <f t="shared" si="8"/>
        <v xml:space="preserve"> </v>
      </c>
      <c r="L55" s="419"/>
      <c r="M55" s="419"/>
      <c r="N55" s="389"/>
      <c r="O55" s="390"/>
      <c r="P55" s="411"/>
      <c r="Q55" s="392" t="str">
        <f t="shared" si="9"/>
        <v xml:space="preserve"> </v>
      </c>
      <c r="R55" s="352"/>
      <c r="S55" s="389"/>
      <c r="T55" s="390"/>
      <c r="U55" s="411"/>
      <c r="V55" s="392" t="str">
        <f t="shared" si="10"/>
        <v xml:space="preserve"> </v>
      </c>
    </row>
    <row r="56" spans="1:22" s="355" customFormat="1" ht="12.95" customHeight="1">
      <c r="A56" s="351"/>
      <c r="B56" s="370"/>
      <c r="C56" s="386" t="s">
        <v>631</v>
      </c>
      <c r="D56" s="357" t="str">
        <f>IF((COUNTIF(Summary!B70:AO70,"E")-COUNTIF(Summary!B70:AO70,"Y")&gt;0),(COUNTIF(Summary!B70:AO70,"E")-COUNTIF(Summary!B70:AO70,"Y")),"")</f>
        <v/>
      </c>
      <c r="E56" s="404"/>
      <c r="F56" s="392" t="str">
        <f t="shared" si="12"/>
        <v xml:space="preserve"> </v>
      </c>
      <c r="G56" s="351"/>
      <c r="H56" s="516" t="str">
        <f>'Fun Patches'!$C$30</f>
        <v>&lt;LIST PATCH HERE&gt;</v>
      </c>
      <c r="I56" s="357" t="str">
        <f>IF((COUNTIF(Summary!B120:AO120,"E")-COUNTIF(Summary!B120:AO120,"Y")&gt;0),(COUNTIF(Summary!B120:AO120,"E")-COUNTIF(Summary!B120:AO120,"Y")),"")</f>
        <v/>
      </c>
      <c r="J56" s="403"/>
      <c r="K56" s="392" t="str">
        <f t="shared" si="8"/>
        <v xml:space="preserve"> </v>
      </c>
      <c r="L56" s="419"/>
      <c r="M56" s="419"/>
      <c r="N56" s="389"/>
      <c r="O56" s="390"/>
      <c r="P56" s="411"/>
      <c r="Q56" s="392" t="str">
        <f t="shared" si="9"/>
        <v xml:space="preserve"> </v>
      </c>
      <c r="R56" s="352"/>
      <c r="S56" s="389"/>
      <c r="T56" s="390"/>
      <c r="U56" s="411"/>
      <c r="V56" s="392" t="str">
        <f t="shared" si="10"/>
        <v xml:space="preserve"> </v>
      </c>
    </row>
    <row r="57" spans="1:22" s="355" customFormat="1" ht="12.95" customHeight="1" thickBot="1">
      <c r="A57" s="351"/>
      <c r="B57" s="370"/>
      <c r="C57" s="385" t="s">
        <v>632</v>
      </c>
      <c r="D57" s="362" t="str">
        <f>IF((COUNTIF(Summary!B71:AO71,"E")-COUNTIF(Summary!B71:AO71,"Y")&gt;0),(COUNTIF(Summary!B71:AO71,"E")-COUNTIF(Summary!B71:AO71,"Y")),"")</f>
        <v/>
      </c>
      <c r="E57" s="405"/>
      <c r="F57" s="393" t="str">
        <f t="shared" si="12"/>
        <v xml:space="preserve"> </v>
      </c>
      <c r="G57" s="351"/>
      <c r="H57" s="516" t="str">
        <f>'Fun Patches'!$C$31</f>
        <v>&lt;LIST PATCH HERE&gt;</v>
      </c>
      <c r="I57" s="357" t="str">
        <f>IF((COUNTIF(Summary!B121:AO121,"E")-COUNTIF(Summary!B121:AO121,"Y")&gt;0),(COUNTIF(Summary!B121:AO121,"E")-COUNTIF(Summary!B121:AO121,"Y")),"")</f>
        <v/>
      </c>
      <c r="J57" s="403"/>
      <c r="K57" s="392" t="str">
        <f t="shared" si="8"/>
        <v xml:space="preserve"> </v>
      </c>
      <c r="L57" s="419"/>
      <c r="M57" s="419"/>
      <c r="N57" s="389"/>
      <c r="O57" s="390"/>
      <c r="P57" s="411"/>
      <c r="Q57" s="392" t="str">
        <f t="shared" si="9"/>
        <v xml:space="preserve"> </v>
      </c>
      <c r="R57" s="352"/>
      <c r="S57" s="389"/>
      <c r="T57" s="390"/>
      <c r="U57" s="411"/>
      <c r="V57" s="392" t="str">
        <f t="shared" si="10"/>
        <v xml:space="preserve"> </v>
      </c>
    </row>
    <row r="58" spans="1:22" s="355" customFormat="1" ht="12.95" customHeight="1">
      <c r="A58" s="351"/>
      <c r="B58" s="370"/>
      <c r="C58" s="380" t="s">
        <v>93</v>
      </c>
      <c r="D58" s="357" t="str">
        <f>IF((COUNTIF(Summary!B72:AO72,"E")-COUNTIF(Summary!B72:AO72,"Y")&gt;0),(COUNTIF(Summary!B72:AO72,"E")-COUNTIF(Summary!B72:AO72,"Y")),"")</f>
        <v/>
      </c>
      <c r="E58" s="406"/>
      <c r="F58" s="394" t="str">
        <f t="shared" si="12"/>
        <v xml:space="preserve"> </v>
      </c>
      <c r="G58" s="351"/>
      <c r="H58" s="516" t="str">
        <f>'Fun Patches'!$C$32</f>
        <v>&lt;LIST PATCH HERE&gt;</v>
      </c>
      <c r="I58" s="357" t="str">
        <f>IF((COUNTIF(Summary!B122:AO122,"E")-COUNTIF(Summary!B122:AO122,"Y")&gt;0),(COUNTIF(Summary!B122:AO122,"E")-COUNTIF(Summary!B122:AO122,"Y")),"")</f>
        <v/>
      </c>
      <c r="J58" s="403"/>
      <c r="K58" s="392" t="str">
        <f t="shared" si="8"/>
        <v xml:space="preserve"> </v>
      </c>
      <c r="L58" s="419"/>
      <c r="M58" s="419"/>
      <c r="N58" s="389"/>
      <c r="O58" s="390"/>
      <c r="P58" s="411"/>
      <c r="Q58" s="392" t="str">
        <f t="shared" si="9"/>
        <v xml:space="preserve"> </v>
      </c>
      <c r="R58" s="352"/>
      <c r="S58" s="389"/>
      <c r="T58" s="390"/>
      <c r="U58" s="411"/>
      <c r="V58" s="392" t="str">
        <f t="shared" si="10"/>
        <v xml:space="preserve"> </v>
      </c>
    </row>
    <row r="59" spans="1:22" s="355" customFormat="1" ht="12.95" customHeight="1" thickBot="1">
      <c r="A59" s="351"/>
      <c r="B59" s="370"/>
      <c r="C59" s="385" t="s">
        <v>633</v>
      </c>
      <c r="D59" s="362" t="str">
        <f>IF((COUNTIF(Summary!B73:AO73,"E")-COUNTIF(Summary!B73:AO73,"Y")&gt;0),(COUNTIF(Summary!B73:AO73,"E")-COUNTIF(Summary!B73:AO73,"Y")),"")</f>
        <v/>
      </c>
      <c r="E59" s="405"/>
      <c r="F59" s="393" t="str">
        <f t="shared" si="12"/>
        <v xml:space="preserve"> </v>
      </c>
      <c r="G59" s="351"/>
      <c r="H59" s="516" t="str">
        <f>'Fun Patches'!$C$33</f>
        <v>&lt;LIST PATCH HERE&gt;</v>
      </c>
      <c r="I59" s="357" t="str">
        <f>IF((COUNTIF(Summary!B123:AO123,"E")-COUNTIF(Summary!B123:AO123,"Y")&gt;0),(COUNTIF(Summary!B123:AO123,"E")-COUNTIF(Summary!B123:AO123,"Y")),"")</f>
        <v/>
      </c>
      <c r="J59" s="403"/>
      <c r="K59" s="392" t="str">
        <f t="shared" si="8"/>
        <v xml:space="preserve"> </v>
      </c>
      <c r="L59" s="419"/>
      <c r="M59" s="419"/>
      <c r="N59" s="389"/>
      <c r="O59" s="390"/>
      <c r="P59" s="411"/>
      <c r="Q59" s="392" t="str">
        <f t="shared" si="9"/>
        <v xml:space="preserve"> </v>
      </c>
      <c r="R59" s="352"/>
      <c r="S59" s="389"/>
      <c r="T59" s="390"/>
      <c r="U59" s="411"/>
      <c r="V59" s="392" t="str">
        <f t="shared" si="10"/>
        <v xml:space="preserve"> </v>
      </c>
    </row>
    <row r="60" spans="1:22" s="355" customFormat="1" ht="12.95" customHeight="1">
      <c r="A60" s="351"/>
      <c r="B60" s="370"/>
      <c r="C60" s="382" t="s">
        <v>634</v>
      </c>
      <c r="D60" s="357" t="str">
        <f>IF((COUNTIF(Summary!B74:AO74,"E")-COUNTIF(Summary!B74:AO74,"Y")&gt;0),(COUNTIF(Summary!B74:AO74,"E")-COUNTIF(Summary!B74:AO74,"Y")),"")</f>
        <v/>
      </c>
      <c r="E60" s="406"/>
      <c r="F60" s="394" t="str">
        <f t="shared" si="12"/>
        <v xml:space="preserve"> </v>
      </c>
      <c r="G60" s="351"/>
      <c r="H60" s="516" t="str">
        <f>'Fun Patches'!$C$34</f>
        <v>&lt;LIST PATCH HERE&gt;</v>
      </c>
      <c r="I60" s="357" t="str">
        <f>IF((COUNTIF(Summary!B124:AO124,"E")-COUNTIF(Summary!B124:AO124,"Y")&gt;0),(COUNTIF(Summary!B124:AO124,"E")-COUNTIF(Summary!B124:AO124,"Y")),"")</f>
        <v/>
      </c>
      <c r="J60" s="404"/>
      <c r="K60" s="392" t="str">
        <f t="shared" si="8"/>
        <v xml:space="preserve"> </v>
      </c>
      <c r="L60" s="419"/>
      <c r="M60" s="419"/>
      <c r="N60" s="389"/>
      <c r="O60" s="390"/>
      <c r="P60" s="411"/>
      <c r="Q60" s="392" t="str">
        <f t="shared" si="9"/>
        <v xml:space="preserve"> </v>
      </c>
      <c r="R60" s="352"/>
      <c r="S60" s="389"/>
      <c r="T60" s="390"/>
      <c r="U60" s="411"/>
      <c r="V60" s="392" t="str">
        <f t="shared" si="10"/>
        <v xml:space="preserve"> </v>
      </c>
    </row>
    <row r="61" spans="1:22" s="355" customFormat="1" ht="12.95" customHeight="1" thickBot="1">
      <c r="A61" s="351"/>
      <c r="B61" s="370"/>
      <c r="C61" s="385" t="s">
        <v>635</v>
      </c>
      <c r="D61" s="362" t="str">
        <f>IF((COUNTIF(Summary!B92:AO92,"E")-COUNTIF(Summary!B92:AO92,"Y")&gt;0),(COUNTIF(Summary!B92:AO92,"E")-COUNTIF(Summary!B92:AO92,"Y")),"")</f>
        <v/>
      </c>
      <c r="E61" s="405"/>
      <c r="F61" s="393" t="str">
        <f t="shared" si="12"/>
        <v xml:space="preserve"> </v>
      </c>
      <c r="G61" s="351"/>
      <c r="H61" s="516" t="str">
        <f>'Fun Patches'!$C$35</f>
        <v>&lt;LIST PATCH HERE&gt;</v>
      </c>
      <c r="I61" s="357" t="str">
        <f>IF((COUNTIF(Summary!B125:AO125,"E")-COUNTIF(Summary!B125:AO125,"Y")&gt;0),(COUNTIF(Summary!B125:AO125,"E")-COUNTIF(Summary!B125:AO125,"Y")),"")</f>
        <v/>
      </c>
      <c r="J61" s="404"/>
      <c r="K61" s="392" t="str">
        <f t="shared" si="8"/>
        <v xml:space="preserve"> </v>
      </c>
      <c r="L61" s="419"/>
      <c r="M61" s="419"/>
      <c r="N61" s="389"/>
      <c r="O61" s="390"/>
      <c r="P61" s="411"/>
      <c r="Q61" s="392" t="str">
        <f t="shared" si="9"/>
        <v xml:space="preserve"> </v>
      </c>
      <c r="R61" s="352"/>
      <c r="S61" s="389"/>
      <c r="T61" s="390"/>
      <c r="U61" s="411"/>
      <c r="V61" s="392" t="str">
        <f t="shared" si="10"/>
        <v xml:space="preserve"> </v>
      </c>
    </row>
    <row r="62" spans="1:22" s="355" customFormat="1" ht="12.95" customHeight="1">
      <c r="A62" s="351"/>
      <c r="B62" s="370"/>
      <c r="C62" s="380" t="s">
        <v>636</v>
      </c>
      <c r="D62" s="357" t="str">
        <f>IF((COUNTIF(Summary!B93:AO93,"E")-COUNTIF(Summary!B93:AO93,"Y")&gt;0),(COUNTIF(Summary!B93:AO93,"E")-COUNTIF(Summary!B93:AO93,"Y")),"")</f>
        <v/>
      </c>
      <c r="E62" s="406"/>
      <c r="F62" s="394" t="str">
        <f t="shared" si="12"/>
        <v xml:space="preserve"> </v>
      </c>
      <c r="G62" s="351"/>
      <c r="H62" s="516" t="str">
        <f>'Fun Patches'!$C$36</f>
        <v>&lt;LIST PATCH HERE&gt;</v>
      </c>
      <c r="I62" s="357" t="str">
        <f>IF((COUNTIF(Summary!B126:AO126,"E")-COUNTIF(Summary!B126:AO126,"Y")&gt;0),(COUNTIF(Summary!B126:AO126,"E")-COUNTIF(Summary!B126:AO126,"Y")),"")</f>
        <v/>
      </c>
      <c r="J62" s="404"/>
      <c r="K62" s="392" t="str">
        <f t="shared" si="8"/>
        <v xml:space="preserve"> </v>
      </c>
      <c r="L62" s="419"/>
      <c r="M62" s="419"/>
      <c r="N62" s="389"/>
      <c r="O62" s="390"/>
      <c r="P62" s="411"/>
      <c r="Q62" s="392" t="str">
        <f t="shared" si="9"/>
        <v xml:space="preserve"> </v>
      </c>
      <c r="R62" s="352"/>
      <c r="S62" s="389"/>
      <c r="T62" s="390"/>
      <c r="U62" s="411"/>
      <c r="V62" s="392" t="str">
        <f t="shared" si="10"/>
        <v xml:space="preserve"> </v>
      </c>
    </row>
    <row r="63" spans="1:22" s="355" customFormat="1" ht="12.95" customHeight="1">
      <c r="A63" s="351"/>
      <c r="B63" s="351"/>
      <c r="C63" s="351"/>
      <c r="D63" s="352"/>
      <c r="E63" s="352"/>
      <c r="F63" s="352"/>
      <c r="G63" s="351"/>
      <c r="H63" s="516" t="str">
        <f>'Fun Patches'!$C$37</f>
        <v>&lt;LIST PATCH HERE&gt;</v>
      </c>
      <c r="I63" s="357" t="str">
        <f>IF((COUNTIF(Summary!B127:AO127,"E")-COUNTIF(Summary!B127:AO127,"Y")&gt;0),(COUNTIF(Summary!B127:AO127,"E")-COUNTIF(Summary!B127:AO127,"Y")),"")</f>
        <v/>
      </c>
      <c r="J63" s="404"/>
      <c r="K63" s="392" t="str">
        <f t="shared" si="8"/>
        <v xml:space="preserve"> </v>
      </c>
      <c r="L63" s="419"/>
      <c r="M63" s="419"/>
      <c r="N63" s="389"/>
      <c r="O63" s="390"/>
      <c r="P63" s="411"/>
      <c r="Q63" s="392" t="str">
        <f t="shared" si="9"/>
        <v xml:space="preserve"> </v>
      </c>
      <c r="R63" s="352"/>
      <c r="S63" s="389"/>
      <c r="T63" s="390"/>
      <c r="U63" s="411"/>
      <c r="V63" s="392" t="str">
        <f t="shared" si="10"/>
        <v xml:space="preserve"> </v>
      </c>
    </row>
    <row r="64" spans="1:22" s="355" customFormat="1" ht="12.95" customHeight="1">
      <c r="A64" s="351"/>
      <c r="B64" s="351"/>
      <c r="C64" s="351"/>
      <c r="D64" s="352"/>
      <c r="E64" s="352"/>
      <c r="F64" s="352"/>
      <c r="G64" s="351"/>
      <c r="H64" s="516" t="str">
        <f>'Fun Patches'!$C$38</f>
        <v>&lt;LIST PATCH HERE&gt;</v>
      </c>
      <c r="I64" s="357" t="str">
        <f>IF((COUNTIF(Summary!B128:AO128,"E")-COUNTIF(Summary!B128:AO128,"Y")&gt;0),(COUNTIF(Summary!B128:AO128,"E")-COUNTIF(Summary!B128:AO128,"Y")),"")</f>
        <v/>
      </c>
      <c r="J64" s="404"/>
      <c r="K64" s="392" t="str">
        <f t="shared" si="8"/>
        <v xml:space="preserve"> </v>
      </c>
      <c r="L64" s="419"/>
      <c r="M64" s="419"/>
      <c r="N64" s="389"/>
      <c r="O64" s="390"/>
      <c r="P64" s="411"/>
      <c r="Q64" s="392" t="str">
        <f t="shared" si="9"/>
        <v xml:space="preserve"> </v>
      </c>
      <c r="R64" s="352"/>
      <c r="S64" s="389"/>
      <c r="T64" s="390"/>
      <c r="U64" s="411"/>
      <c r="V64" s="392" t="str">
        <f t="shared" si="10"/>
        <v xml:space="preserve"> </v>
      </c>
    </row>
    <row r="65" spans="1:22" s="355" customFormat="1" ht="12.95" customHeight="1">
      <c r="A65" s="351"/>
      <c r="B65" s="370"/>
      <c r="C65" s="382" t="s">
        <v>637</v>
      </c>
      <c r="D65" s="357" t="str">
        <f>IF((COUNTIF(Summary!B75:AO75,"E")-COUNTIF(Summary!B75:AO75,"Y")&gt;0),(COUNTIF(Summary!B75:AO75,"E")-COUNTIF(Summary!B75:AO75,"Y")),"")</f>
        <v/>
      </c>
      <c r="E65" s="403"/>
      <c r="F65" s="392" t="str">
        <f t="shared" ref="F65:F68" si="13">IFERROR(IF(ISBLANK(D65)," ", IF(D65-E65&lt;=0,"none",D65-E65)), " ")</f>
        <v xml:space="preserve"> </v>
      </c>
      <c r="G65" s="351"/>
      <c r="H65" s="516" t="str">
        <f>'Fun Patches'!$C$39</f>
        <v>&lt;LIST PATCH HERE&gt;</v>
      </c>
      <c r="I65" s="357" t="str">
        <f>IF((COUNTIF(Summary!B129:AO129,"E")-COUNTIF(Summary!B129:AO129,"Y")&gt;0),(COUNTIF(Summary!B129:AO129,"E")-COUNTIF(Summary!B129:AO129,"Y")),"")</f>
        <v/>
      </c>
      <c r="J65" s="404"/>
      <c r="K65" s="392" t="str">
        <f t="shared" si="8"/>
        <v xml:space="preserve"> </v>
      </c>
      <c r="L65" s="419"/>
      <c r="M65" s="419"/>
      <c r="N65" s="389"/>
      <c r="O65" s="390"/>
      <c r="P65" s="411"/>
      <c r="Q65" s="392" t="str">
        <f t="shared" si="9"/>
        <v xml:space="preserve"> </v>
      </c>
      <c r="R65" s="352"/>
      <c r="S65" s="389"/>
      <c r="T65" s="390"/>
      <c r="U65" s="411"/>
      <c r="V65" s="392" t="str">
        <f t="shared" si="10"/>
        <v xml:space="preserve"> </v>
      </c>
    </row>
    <row r="66" spans="1:22" s="355" customFormat="1" ht="12.95" customHeight="1" thickBot="1">
      <c r="A66" s="351"/>
      <c r="B66" s="370"/>
      <c r="C66" s="385" t="s">
        <v>638</v>
      </c>
      <c r="D66" s="362" t="str">
        <f>IF((COUNTIF(Summary!B76:AO76,"E")-COUNTIF(Summary!B76:AO76,"Y")&gt;0),(COUNTIF(Summary!B76:AO76,"E")-COUNTIF(Summary!B76:AO76,"Y")),"")</f>
        <v/>
      </c>
      <c r="E66" s="405"/>
      <c r="F66" s="393" t="str">
        <f t="shared" si="13"/>
        <v xml:space="preserve"> </v>
      </c>
      <c r="G66" s="351"/>
      <c r="H66" s="516" t="str">
        <f>'Fun Patches'!$C$40</f>
        <v>&lt;LIST PATCH HERE&gt;</v>
      </c>
      <c r="I66" s="357" t="str">
        <f>IF((COUNTIF(Summary!B130:AO130,"E")-COUNTIF(Summary!B130:AO130,"Y")&gt;0),(COUNTIF(Summary!B130:AO130,"E")-COUNTIF(Summary!B130:AO130,"Y")),"")</f>
        <v/>
      </c>
      <c r="J66" s="404"/>
      <c r="K66" s="392" t="str">
        <f t="shared" si="8"/>
        <v xml:space="preserve"> </v>
      </c>
      <c r="L66" s="419"/>
      <c r="M66" s="419"/>
      <c r="N66" s="389"/>
      <c r="O66" s="390"/>
      <c r="P66" s="411"/>
      <c r="Q66" s="392" t="str">
        <f t="shared" si="9"/>
        <v xml:space="preserve"> </v>
      </c>
      <c r="R66" s="352"/>
      <c r="S66" s="389"/>
      <c r="T66" s="390"/>
      <c r="U66" s="411"/>
      <c r="V66" s="392" t="str">
        <f t="shared" si="10"/>
        <v xml:space="preserve"> </v>
      </c>
    </row>
    <row r="67" spans="1:22" s="355" customFormat="1" ht="12.95" customHeight="1">
      <c r="A67" s="351"/>
      <c r="B67" s="370"/>
      <c r="C67" s="382" t="s">
        <v>639</v>
      </c>
      <c r="D67" s="357" t="str">
        <f>IF((COUNTIF(Summary!B77:AO77,"E")-COUNTIF(Summary!B77:AO77,"Y")&gt;0),(COUNTIF(Summary!B77:AO77,"E")-COUNTIF(Summary!B77:AO77,"Y")),"")</f>
        <v/>
      </c>
      <c r="E67" s="406"/>
      <c r="F67" s="394" t="str">
        <f t="shared" si="13"/>
        <v xml:space="preserve"> </v>
      </c>
      <c r="G67" s="351"/>
      <c r="H67" s="516" t="str">
        <f>'Fun Patches'!$C$41</f>
        <v>&lt;LIST PATCH HERE&gt;</v>
      </c>
      <c r="I67" s="357" t="str">
        <f>IF((COUNTIF(Summary!B131:AO131,"E")-COUNTIF(Summary!B131:AO131,"Y")&gt;0),(COUNTIF(Summary!B131:AO131,"E")-COUNTIF(Summary!B131:AO131,"Y")),"")</f>
        <v/>
      </c>
      <c r="J67" s="404"/>
      <c r="K67" s="392" t="str">
        <f t="shared" si="8"/>
        <v xml:space="preserve"> </v>
      </c>
      <c r="L67" s="419"/>
      <c r="M67" s="419"/>
      <c r="N67" s="389"/>
      <c r="O67" s="390"/>
      <c r="P67" s="411"/>
      <c r="Q67" s="392" t="str">
        <f t="shared" si="9"/>
        <v xml:space="preserve"> </v>
      </c>
      <c r="R67" s="352"/>
      <c r="S67" s="389"/>
      <c r="T67" s="390"/>
      <c r="U67" s="411"/>
      <c r="V67" s="392" t="str">
        <f t="shared" si="10"/>
        <v xml:space="preserve"> </v>
      </c>
    </row>
    <row r="68" spans="1:22" s="355" customFormat="1" ht="12.95" customHeight="1">
      <c r="A68" s="351"/>
      <c r="B68" s="370"/>
      <c r="C68" s="383" t="s">
        <v>640</v>
      </c>
      <c r="D68" s="357" t="str">
        <f>IF((COUNTIF(Summary!B78:AO78,"E")-COUNTIF(Summary!B78:AO78,"Y")&gt;0),(COUNTIF(Summary!B78:AO78,"E")-COUNTIF(Summary!B78:AO78,"Y")),"")</f>
        <v/>
      </c>
      <c r="E68" s="404"/>
      <c r="F68" s="392" t="str">
        <f t="shared" si="13"/>
        <v xml:space="preserve"> </v>
      </c>
      <c r="G68" s="351"/>
      <c r="H68" s="516" t="str">
        <f>'Fun Patches'!$C$42</f>
        <v>&lt;LIST PATCH HERE&gt;</v>
      </c>
      <c r="I68" s="357" t="str">
        <f>IF((COUNTIF(Summary!B132:AO132,"E")-COUNTIF(Summary!B132:AO132,"Y")&gt;0),(COUNTIF(Summary!B132:AO132,"E")-COUNTIF(Summary!B132:AO132,"Y")),"")</f>
        <v/>
      </c>
      <c r="J68" s="404"/>
      <c r="K68" s="392" t="str">
        <f t="shared" si="8"/>
        <v xml:space="preserve"> </v>
      </c>
      <c r="L68" s="419"/>
      <c r="M68" s="419"/>
      <c r="N68" s="389"/>
      <c r="O68" s="390"/>
      <c r="P68" s="411"/>
      <c r="Q68" s="392" t="str">
        <f t="shared" si="9"/>
        <v xml:space="preserve"> </v>
      </c>
      <c r="R68" s="352"/>
      <c r="S68" s="389"/>
      <c r="T68" s="390"/>
      <c r="U68" s="411"/>
      <c r="V68" s="392" t="str">
        <f t="shared" si="10"/>
        <v xml:space="preserve"> </v>
      </c>
    </row>
    <row r="69" spans="1:22" s="355" customFormat="1" ht="12.95" customHeight="1">
      <c r="A69" s="351"/>
      <c r="B69" s="351"/>
      <c r="C69" s="351"/>
      <c r="D69" s="352"/>
      <c r="E69" s="352"/>
      <c r="F69" s="352"/>
      <c r="G69" s="351"/>
      <c r="H69" s="516" t="str">
        <f>'Fun Patches'!$C$43</f>
        <v>&lt;LIST PATCH HERE&gt;</v>
      </c>
      <c r="I69" s="357" t="str">
        <f>IF((COUNTIF(Summary!B133:AO133,"E")-COUNTIF(Summary!B133:AO133,"Y")&gt;0),(COUNTIF(Summary!B133:AO133,"E")-COUNTIF(Summary!B133:AO133,"Y")),"")</f>
        <v/>
      </c>
      <c r="J69" s="404"/>
      <c r="K69" s="392" t="str">
        <f t="shared" si="8"/>
        <v xml:space="preserve"> </v>
      </c>
      <c r="L69" s="419"/>
      <c r="M69" s="419"/>
      <c r="N69" s="389"/>
      <c r="O69" s="390"/>
      <c r="P69" s="411"/>
      <c r="Q69" s="392" t="str">
        <f t="shared" si="9"/>
        <v xml:space="preserve"> </v>
      </c>
      <c r="R69" s="352"/>
      <c r="S69" s="389"/>
      <c r="T69" s="390"/>
      <c r="U69" s="411"/>
      <c r="V69" s="392" t="str">
        <f t="shared" si="10"/>
        <v xml:space="preserve"> </v>
      </c>
    </row>
    <row r="70" spans="1:22" s="355" customFormat="1" ht="12.95" customHeight="1">
      <c r="A70" s="351"/>
      <c r="B70" s="351"/>
      <c r="C70" s="351"/>
      <c r="D70" s="352"/>
      <c r="E70" s="352"/>
      <c r="F70" s="352"/>
      <c r="G70" s="351"/>
      <c r="H70" s="351"/>
      <c r="I70" s="352"/>
      <c r="J70" s="352"/>
      <c r="K70" s="352"/>
      <c r="L70" s="419"/>
      <c r="M70" s="419"/>
      <c r="N70" s="389"/>
      <c r="O70" s="390"/>
      <c r="P70" s="411"/>
      <c r="Q70" s="392" t="str">
        <f t="shared" si="9"/>
        <v xml:space="preserve"> </v>
      </c>
      <c r="R70" s="352"/>
      <c r="S70" s="389"/>
      <c r="T70" s="390"/>
      <c r="U70" s="411"/>
      <c r="V70" s="392" t="str">
        <f t="shared" si="10"/>
        <v xml:space="preserve"> </v>
      </c>
    </row>
    <row r="71" spans="1:22" s="355" customFormat="1" ht="12.95" customHeight="1">
      <c r="A71" s="351"/>
      <c r="B71" s="351"/>
      <c r="C71" s="351"/>
      <c r="D71" s="352"/>
      <c r="E71" s="352"/>
      <c r="F71" s="352"/>
      <c r="G71" s="351"/>
      <c r="H71" s="351"/>
      <c r="I71" s="352"/>
      <c r="J71" s="352"/>
      <c r="K71" s="352"/>
      <c r="L71" s="419"/>
      <c r="M71" s="419"/>
      <c r="N71" s="389"/>
      <c r="O71" s="390"/>
      <c r="P71" s="411"/>
      <c r="Q71" s="392" t="str">
        <f t="shared" si="9"/>
        <v xml:space="preserve"> </v>
      </c>
      <c r="R71" s="352"/>
      <c r="S71" s="389"/>
      <c r="T71" s="390"/>
      <c r="U71" s="411"/>
      <c r="V71" s="392" t="str">
        <f t="shared" si="10"/>
        <v xml:space="preserve"> </v>
      </c>
    </row>
    <row r="72" spans="1:22" s="355" customFormat="1" ht="12.95" customHeight="1">
      <c r="A72" s="351"/>
      <c r="B72" s="351"/>
      <c r="C72" s="351"/>
      <c r="D72" s="352"/>
      <c r="E72" s="352"/>
      <c r="F72" s="352"/>
      <c r="G72" s="351"/>
      <c r="H72" s="351"/>
      <c r="I72" s="352"/>
      <c r="J72" s="352"/>
      <c r="K72" s="352"/>
      <c r="L72" s="419"/>
      <c r="M72" s="419"/>
      <c r="N72" s="389"/>
      <c r="O72" s="390"/>
      <c r="P72" s="411"/>
      <c r="Q72" s="392" t="str">
        <f t="shared" si="9"/>
        <v xml:space="preserve"> </v>
      </c>
      <c r="R72" s="352"/>
      <c r="S72" s="389"/>
      <c r="T72" s="390"/>
      <c r="U72" s="411"/>
      <c r="V72" s="392" t="str">
        <f t="shared" si="10"/>
        <v xml:space="preserve"> </v>
      </c>
    </row>
    <row r="73" spans="1:22" s="355" customFormat="1" ht="12.95" customHeight="1">
      <c r="A73" s="351"/>
      <c r="B73" s="351"/>
      <c r="C73" s="351"/>
      <c r="D73" s="352"/>
      <c r="E73" s="352"/>
      <c r="F73" s="352"/>
      <c r="G73" s="351"/>
      <c r="H73" s="351"/>
      <c r="I73" s="352"/>
      <c r="J73" s="352"/>
      <c r="K73" s="352"/>
      <c r="L73" s="419"/>
      <c r="M73" s="419"/>
      <c r="N73" s="391"/>
      <c r="O73" s="292"/>
      <c r="P73" s="412"/>
      <c r="Q73" s="392" t="str">
        <f t="shared" si="9"/>
        <v xml:space="preserve"> </v>
      </c>
      <c r="R73" s="352"/>
      <c r="S73" s="391"/>
      <c r="T73" s="292"/>
      <c r="U73" s="412"/>
      <c r="V73" s="392" t="str">
        <f t="shared" si="10"/>
        <v xml:space="preserve"> </v>
      </c>
    </row>
    <row r="74" spans="1:22" s="355" customFormat="1" ht="12.95" customHeight="1">
      <c r="A74" s="351"/>
      <c r="B74" s="351"/>
      <c r="C74" s="351"/>
      <c r="D74" s="352"/>
      <c r="E74" s="352"/>
      <c r="F74" s="352"/>
      <c r="G74" s="351"/>
      <c r="H74" s="351"/>
      <c r="I74" s="352"/>
      <c r="J74" s="352"/>
      <c r="K74" s="352"/>
      <c r="L74" s="339"/>
      <c r="M74" s="339"/>
      <c r="N74" s="354"/>
      <c r="O74" s="352"/>
      <c r="P74" s="352"/>
      <c r="Q74" s="352"/>
      <c r="R74" s="352"/>
      <c r="S74" s="354"/>
      <c r="T74" s="352"/>
      <c r="U74" s="352"/>
      <c r="V74" s="352"/>
    </row>
    <row r="75" spans="1:22" s="355" customFormat="1">
      <c r="A75" s="351"/>
      <c r="B75" s="351"/>
      <c r="C75" s="351"/>
      <c r="D75" s="352"/>
      <c r="E75" s="352"/>
      <c r="F75" s="352"/>
      <c r="G75" s="351"/>
      <c r="H75" s="351"/>
      <c r="I75" s="352"/>
      <c r="J75" s="352"/>
      <c r="K75" s="352"/>
      <c r="L75" s="339"/>
      <c r="M75" s="339"/>
      <c r="N75" s="354"/>
      <c r="O75" s="352"/>
      <c r="P75" s="352"/>
      <c r="Q75" s="352"/>
      <c r="R75" s="352"/>
      <c r="S75" s="354"/>
      <c r="T75" s="352"/>
      <c r="U75" s="352"/>
      <c r="V75" s="352"/>
    </row>
    <row r="76" spans="1:22" s="355" customFormat="1">
      <c r="A76" s="351"/>
      <c r="B76" s="351"/>
      <c r="C76" s="351"/>
      <c r="D76" s="352"/>
      <c r="E76" s="352"/>
      <c r="F76" s="352"/>
      <c r="G76" s="351"/>
      <c r="H76" s="351"/>
      <c r="I76" s="352"/>
      <c r="J76" s="352"/>
      <c r="K76" s="352"/>
      <c r="L76" s="352"/>
      <c r="M76" s="352"/>
      <c r="N76" s="354"/>
      <c r="O76" s="352"/>
      <c r="P76" s="352"/>
      <c r="Q76" s="352"/>
      <c r="R76" s="352"/>
      <c r="S76" s="354"/>
      <c r="T76" s="352"/>
      <c r="U76" s="352"/>
      <c r="V76" s="352"/>
    </row>
    <row r="77" spans="1:22" s="355" customFormat="1">
      <c r="A77" s="351"/>
      <c r="B77" s="351"/>
      <c r="C77" s="351"/>
      <c r="D77" s="352"/>
      <c r="E77" s="352"/>
      <c r="F77" s="352"/>
      <c r="G77" s="351"/>
      <c r="H77" s="351"/>
      <c r="I77" s="352"/>
      <c r="J77" s="352"/>
      <c r="K77" s="352"/>
      <c r="L77" s="352"/>
      <c r="M77" s="352"/>
      <c r="N77" s="354"/>
      <c r="O77" s="352"/>
      <c r="P77" s="352"/>
      <c r="Q77" s="352"/>
      <c r="R77" s="352"/>
      <c r="S77" s="354"/>
      <c r="T77" s="352"/>
      <c r="U77" s="352"/>
      <c r="V77" s="352"/>
    </row>
    <row r="78" spans="1:22" s="355" customFormat="1">
      <c r="A78" s="351"/>
      <c r="B78" s="351"/>
      <c r="C78" s="351"/>
      <c r="D78" s="352"/>
      <c r="E78" s="352"/>
      <c r="F78" s="352"/>
      <c r="G78" s="351"/>
      <c r="H78" s="351"/>
      <c r="I78" s="352"/>
      <c r="J78" s="352"/>
      <c r="K78" s="352"/>
      <c r="L78" s="352"/>
      <c r="M78" s="352"/>
      <c r="N78" s="354"/>
      <c r="O78" s="352"/>
      <c r="P78" s="352"/>
      <c r="Q78" s="352"/>
      <c r="R78" s="352"/>
      <c r="S78" s="354"/>
      <c r="T78" s="352"/>
      <c r="U78" s="352"/>
      <c r="V78" s="352"/>
    </row>
    <row r="79" spans="1:22" s="355" customFormat="1">
      <c r="A79" s="351"/>
      <c r="B79" s="351"/>
      <c r="C79" s="351"/>
      <c r="D79" s="352"/>
      <c r="E79" s="352"/>
      <c r="F79" s="352"/>
      <c r="G79" s="351"/>
      <c r="H79" s="351"/>
      <c r="I79" s="352"/>
      <c r="J79" s="352"/>
      <c r="K79" s="352"/>
      <c r="L79" s="352"/>
      <c r="M79" s="352"/>
      <c r="N79" s="354"/>
      <c r="O79" s="352"/>
      <c r="P79" s="352"/>
      <c r="Q79" s="352"/>
      <c r="R79" s="352"/>
      <c r="S79" s="354"/>
      <c r="T79" s="352"/>
      <c r="U79" s="352"/>
      <c r="V79" s="352"/>
    </row>
    <row r="80" spans="1:22" s="355" customFormat="1">
      <c r="A80" s="351"/>
      <c r="B80" s="351"/>
      <c r="C80" s="351"/>
      <c r="D80" s="352"/>
      <c r="E80" s="352"/>
      <c r="F80" s="352"/>
      <c r="G80" s="351"/>
      <c r="H80" s="351"/>
      <c r="I80" s="352"/>
      <c r="J80" s="352"/>
      <c r="K80" s="352"/>
      <c r="L80" s="352"/>
      <c r="M80" s="352"/>
      <c r="N80" s="354"/>
      <c r="O80" s="352"/>
      <c r="P80" s="352"/>
      <c r="Q80" s="352"/>
      <c r="R80" s="352"/>
      <c r="S80" s="354"/>
      <c r="T80" s="352"/>
      <c r="U80" s="352"/>
      <c r="V80" s="352"/>
    </row>
    <row r="81" spans="1:1">
      <c r="A81" s="355"/>
    </row>
    <row r="82" spans="1:1">
      <c r="A82" s="355"/>
    </row>
    <row r="83" spans="1:1">
      <c r="A83" s="355"/>
    </row>
    <row r="84" spans="1:1">
      <c r="A84" s="355"/>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sheetData>
  <sheetProtection algorithmName="SHA-512" hashValue="gZJGGwxun/5z30jZnXe2F+JjiesVeBApOEMSjMxs6uxXhX5c8kZ0KhstlKNns/Tb8Q4XcuzmBB+CKWw85TnHOw==" saltValue="QxRqeWus562kWcYv80ar4A==" spinCount="100000" sheet="1" objects="1" scenarios="1" selectLockedCells="1"/>
  <conditionalFormatting sqref="K1:N1 F35:F36">
    <cfRule type="expression" dxfId="103" priority="4">
      <formula>LEFT(#REF!,11)="Ambassador_"</formula>
    </cfRule>
  </conditionalFormatting>
  <conditionalFormatting sqref="H16:H28">
    <cfRule type="duplicateValues" dxfId="102" priority="1"/>
  </conditionalFormatting>
  <conditionalFormatting sqref="N4:N73 H29:H30 H14:H15 S4:S73">
    <cfRule type="duplicateValues" dxfId="101" priority="151"/>
  </conditionalFormatting>
  <conditionalFormatting sqref="D1:M2">
    <cfRule type="expression" dxfId="100" priority="154">
      <formula>LEFT(#REF!,11)&lt;&gt;"Ambassador_"</formula>
    </cfRule>
  </conditionalFormatting>
  <pageMargins left="0.5" right="0.3" top="0.3" bottom="0.3" header="0.3" footer="0.3"/>
  <pageSetup scale="80" fitToWidth="2" orientation="portrait" r:id="rId1"/>
  <headerFooter>
    <oddHeader>&amp;C&amp;14Order Page - &amp;D</oddHeader>
  </headerFooter>
  <rowBreaks count="1" manualBreakCount="1">
    <brk id="73" max="20" man="1"/>
  </rowBreaks>
  <colBreaks count="1" manualBreakCount="1">
    <brk id="12" max="6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1FCB5-7A85-4E66-AC1A-0BE3E048207F}">
  <sheetPr codeName="Sheet14">
    <tabColor rgb="FFFFCC66"/>
  </sheetPr>
  <dimension ref="A1:AD97"/>
  <sheetViews>
    <sheetView showGridLines="0" zoomScaleNormal="100" zoomScaleSheetLayoutView="70" workbookViewId="0">
      <selection activeCell="X44" sqref="X4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v>
      </c>
      <c r="U1" s="430" t="str">
        <f ca="1">MID(CELL("filename",A1),FIND(IF(ISERROR(FIND("]",CELL("filename",A1))),"$","]"),CELL("filename",A1))+1,256)</f>
        <v>Ambassador_1</v>
      </c>
      <c r="W1" s="344" t="str">
        <f ca="1">IF(T1&lt;&gt;"",T1,"")</f>
        <v>Ambassador_1</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IF(Badges!$D$33="A","/","")</f>
        <v/>
      </c>
      <c r="E4" s="327" t="str">
        <f>IF(Badges!$D$37="A","/","")</f>
        <v/>
      </c>
      <c r="F4" s="327" t="str">
        <f>IF(Badges!$D$41="A","/","")</f>
        <v/>
      </c>
      <c r="G4" s="327" t="str">
        <f>IF(Badges!$D$45="A","/","")</f>
        <v/>
      </c>
      <c r="H4" s="327" t="str">
        <f>IF(Badges!$D$49="A","/","")</f>
        <v/>
      </c>
      <c r="I4" s="330" t="str">
        <f>IF(Summary!$B$5="E","E","")</f>
        <v/>
      </c>
      <c r="J4" s="330" t="str">
        <f>IF(Summary!$C$5="Y","R","")</f>
        <v/>
      </c>
      <c r="L4" s="639" t="str">
        <f>'Council Own'!$B6</f>
        <v>&lt;&lt;List Badge 1 Here&gt;&gt;</v>
      </c>
      <c r="M4" s="639"/>
      <c r="N4" s="327" t="str">
        <f>IF('Council Own'!$D$11="A","/","")</f>
        <v/>
      </c>
      <c r="O4" s="327" t="str">
        <f>IF('Council Own'!$D$15="A","/","")</f>
        <v/>
      </c>
      <c r="P4" s="327" t="str">
        <f>IF('Council Own'!$D$19="A","/","")</f>
        <v/>
      </c>
      <c r="Q4" s="327" t="str">
        <f>IF('Council Own'!$D$23="A","/","")</f>
        <v/>
      </c>
      <c r="R4" s="327" t="str">
        <f>IF('Council Own'!$D$27="A","/","")</f>
        <v/>
      </c>
      <c r="S4" s="326" t="str">
        <f>IF(Summary!$B$52="E","E","")</f>
        <v/>
      </c>
      <c r="T4" s="326" t="str">
        <f>IF(Summary!$C$52="Y","R","")</f>
        <v/>
      </c>
      <c r="U4" s="432"/>
      <c r="W4" s="387"/>
      <c r="X4" s="388"/>
      <c r="Y4" s="463"/>
      <c r="AA4" s="387"/>
      <c r="AB4" s="388"/>
      <c r="AC4" s="463"/>
    </row>
    <row r="5" spans="1:30" ht="12.95" customHeight="1">
      <c r="A5" s="342"/>
      <c r="C5" s="359" t="s">
        <v>404</v>
      </c>
      <c r="D5" s="327" t="str">
        <f>IF(Badges!$D$56="A","/","")</f>
        <v/>
      </c>
      <c r="E5" s="327" t="str">
        <f>IF(Badges!$D$60="A","/","")</f>
        <v/>
      </c>
      <c r="F5" s="327" t="str">
        <f>IF(Badges!$D$64="A","/","")</f>
        <v/>
      </c>
      <c r="G5" s="327" t="str">
        <f>IF(Badges!$D$68="A","/","")</f>
        <v/>
      </c>
      <c r="H5" s="327" t="str">
        <f>IF(Badges!$D$72="A","/","")</f>
        <v/>
      </c>
      <c r="I5" s="330" t="str">
        <f>IF(Summary!$B$6="E","E","")</f>
        <v/>
      </c>
      <c r="J5" s="330" t="str">
        <f>IF(Summary!$C$6="Y","R","")</f>
        <v/>
      </c>
      <c r="K5" s="360" t="str">
        <f>IF(COUNT(I39:I39)=1,MAX(I39:I39),"")</f>
        <v/>
      </c>
      <c r="L5" s="640" t="str">
        <f>'Council Own'!$B29</f>
        <v>&lt;&lt;List Badge 2 Here&gt;&gt;</v>
      </c>
      <c r="M5" s="641"/>
      <c r="N5" s="327" t="str">
        <f>IF('Council Own'!$D$34="A","/","")</f>
        <v/>
      </c>
      <c r="O5" s="327" t="str">
        <f>IF('Council Own'!$D$38="A","/","")</f>
        <v/>
      </c>
      <c r="P5" s="327" t="str">
        <f>IF('Council Own'!$D$42="A","/","")</f>
        <v/>
      </c>
      <c r="Q5" s="327" t="str">
        <f>IF('Council Own'!$D$46="A","/","")</f>
        <v/>
      </c>
      <c r="R5" s="327" t="str">
        <f>IF('Council Own'!$D$50="A","/","")</f>
        <v/>
      </c>
      <c r="S5" s="328" t="str">
        <f>IF(Summary!$B$53="E","E","")</f>
        <v/>
      </c>
      <c r="T5" s="328" t="str">
        <f>IF(Summary!$C$53="Y","R","")</f>
        <v/>
      </c>
      <c r="U5" s="432"/>
      <c r="W5" s="389"/>
      <c r="X5" s="390"/>
      <c r="Y5" s="464"/>
      <c r="AA5" s="389"/>
      <c r="AB5" s="390"/>
      <c r="AC5" s="464"/>
    </row>
    <row r="6" spans="1:30" ht="12.95" customHeight="1" thickBot="1">
      <c r="A6" s="342"/>
      <c r="C6" s="361" t="s">
        <v>698</v>
      </c>
      <c r="D6" s="327" t="str">
        <f>IF(Badges!$D$79="A","/","")</f>
        <v/>
      </c>
      <c r="E6" s="327" t="str">
        <f>IF(Badges!$D$83="A","/","")</f>
        <v/>
      </c>
      <c r="F6" s="327" t="str">
        <f>IF(Badges!$D$87="A","/","")</f>
        <v/>
      </c>
      <c r="G6" s="327" t="str">
        <f>IF(Badges!$D$91="A","/","")</f>
        <v/>
      </c>
      <c r="H6" s="327" t="str">
        <f>IF(Badges!$D$95="A","/","")</f>
        <v/>
      </c>
      <c r="I6" s="330" t="str">
        <f>IF(Summary!$B$7="E","E","")</f>
        <v/>
      </c>
      <c r="J6" s="330" t="str">
        <f>IF(Summary!$C$7="Y","R","")</f>
        <v/>
      </c>
      <c r="K6" s="360" t="str">
        <f>IF(COUNT(I40:I40)=1,MAX(I40:I40),"")</f>
        <v/>
      </c>
      <c r="L6" s="640" t="str">
        <f>'Council Own'!$B52</f>
        <v>&lt;&lt;List Badge 3 Here&gt;&gt;</v>
      </c>
      <c r="M6" s="641"/>
      <c r="N6" s="327" t="str">
        <f>IF('Council Own'!$D$57="A","/","")</f>
        <v/>
      </c>
      <c r="O6" s="327" t="str">
        <f>IF('Council Own'!$D$61="A","/","")</f>
        <v/>
      </c>
      <c r="P6" s="327" t="str">
        <f>IF('Council Own'!$D$65="A","/","")</f>
        <v/>
      </c>
      <c r="Q6" s="327" t="str">
        <f>IF('Council Own'!$D$69="A","/","")</f>
        <v/>
      </c>
      <c r="R6" s="327" t="str">
        <f>IF('Council Own'!$D$73="A","/","")</f>
        <v/>
      </c>
      <c r="S6" s="328" t="str">
        <f>IF(Summary!$B$54="E","E","")</f>
        <v/>
      </c>
      <c r="T6" s="328" t="str">
        <f>IF(Summary!$C$54="Y","R","")</f>
        <v/>
      </c>
      <c r="U6" s="432"/>
      <c r="W6" s="389"/>
      <c r="X6" s="390"/>
      <c r="Y6" s="464"/>
      <c r="AA6" s="389"/>
      <c r="AB6" s="390"/>
      <c r="AC6" s="464"/>
    </row>
    <row r="7" spans="1:30" ht="12.95" customHeight="1">
      <c r="A7" s="342"/>
      <c r="C7" s="363" t="s">
        <v>104</v>
      </c>
      <c r="D7" s="337" t="str">
        <f>IF(Badges!$D$102="A","/","")</f>
        <v/>
      </c>
      <c r="E7" s="337" t="str">
        <f>IF(Badges!$D$106="A","/","")</f>
        <v/>
      </c>
      <c r="F7" s="337" t="str">
        <f>IF(Badges!$D$110="A","/","")</f>
        <v/>
      </c>
      <c r="G7" s="337" t="str">
        <f>IF(Badges!$D$114="A","/","")</f>
        <v/>
      </c>
      <c r="H7" s="337" t="str">
        <f>IF(Badges!$D$118="A","/","")</f>
        <v/>
      </c>
      <c r="I7" s="338" t="str">
        <f>IF(Summary!$B$8="E","E","")</f>
        <v/>
      </c>
      <c r="J7" s="338" t="str">
        <f>IF(Summary!$C$8="Y","R","")</f>
        <v/>
      </c>
      <c r="K7" s="360" t="str">
        <f>IF(COUNT(I41:I41)=1,MAX(I41:I41),"")</f>
        <v/>
      </c>
      <c r="L7" s="640" t="str">
        <f>'Council Own'!$B75</f>
        <v>&lt;&lt;List Badge 4 Here&gt;&gt;</v>
      </c>
      <c r="M7" s="641"/>
      <c r="N7" s="327" t="str">
        <f>IF('Council Own'!$D$80="A","/","")</f>
        <v/>
      </c>
      <c r="O7" s="327" t="str">
        <f>IF('Council Own'!$D$84="A","/","")</f>
        <v/>
      </c>
      <c r="P7" s="327" t="str">
        <f>IF('Council Own'!$D$88="A","/","")</f>
        <v/>
      </c>
      <c r="Q7" s="327" t="str">
        <f>IF('Council Own'!$D$92="A","/","")</f>
        <v/>
      </c>
      <c r="R7" s="327" t="str">
        <f>IF('Council Own'!$D$96="A","/","")</f>
        <v/>
      </c>
      <c r="S7" s="328" t="str">
        <f>IF(Summary!$B$55="E","E","")</f>
        <v/>
      </c>
      <c r="T7" s="328" t="str">
        <f>IF(Summary!$C$55="Y","R","")</f>
        <v/>
      </c>
      <c r="U7" s="432"/>
      <c r="W7" s="389"/>
      <c r="X7" s="390"/>
      <c r="Y7" s="464"/>
      <c r="AA7" s="389"/>
      <c r="AB7" s="390"/>
      <c r="AC7" s="464"/>
    </row>
    <row r="8" spans="1:30" ht="12.95" customHeight="1">
      <c r="A8" s="342"/>
      <c r="C8" s="359" t="s">
        <v>422</v>
      </c>
      <c r="D8" s="327" t="str">
        <f>IF(Badges!$D$125="A","/","")</f>
        <v/>
      </c>
      <c r="E8" s="327" t="str">
        <f>IF(Badges!$D$129="A","/","")</f>
        <v/>
      </c>
      <c r="F8" s="327" t="str">
        <f>IF(Badges!$D$133="A","/","")</f>
        <v/>
      </c>
      <c r="G8" s="327" t="str">
        <f>IF(Badges!$D$137="A","/","")</f>
        <v/>
      </c>
      <c r="H8" s="327" t="str">
        <f>IF(Badges!$D$141="A","/","")</f>
        <v/>
      </c>
      <c r="I8" s="328" t="str">
        <f>IF(Summary!$B$9="E","E","")</f>
        <v/>
      </c>
      <c r="J8" s="328" t="str">
        <f>IF(Summary!$C$9="Y","R","")</f>
        <v/>
      </c>
      <c r="K8" s="360" t="str">
        <f>IF(COUNT(I42:I45)=4,MAX(I42:I45),"")</f>
        <v/>
      </c>
      <c r="L8" s="640" t="str">
        <f>'Council Own'!$B98</f>
        <v>&lt;&lt;List Badge 5 Here&gt;&gt;</v>
      </c>
      <c r="M8" s="641"/>
      <c r="N8" s="327" t="str">
        <f>IF('Council Own'!$D$103="A","/","")</f>
        <v/>
      </c>
      <c r="O8" s="327" t="str">
        <f>IF('Council Own'!$D$107="A","/","")</f>
        <v/>
      </c>
      <c r="P8" s="327" t="str">
        <f>IF('Council Own'!$D$111="A","/","")</f>
        <v/>
      </c>
      <c r="Q8" s="327" t="str">
        <f>IF('Council Own'!$D$115="A","/","")</f>
        <v/>
      </c>
      <c r="R8" s="327" t="str">
        <f>IF('Council Own'!$D$119="A","/","")</f>
        <v/>
      </c>
      <c r="S8" s="331" t="str">
        <f>IF(Summary!$B$56="E","E","")</f>
        <v/>
      </c>
      <c r="T8" s="331" t="str">
        <f>IF(Summary!$C$56="Y","R","")</f>
        <v/>
      </c>
      <c r="U8" s="432"/>
      <c r="W8" s="389"/>
      <c r="X8" s="390"/>
      <c r="Y8" s="464"/>
      <c r="AA8" s="389"/>
      <c r="AB8" s="390"/>
      <c r="AC8" s="464"/>
    </row>
    <row r="9" spans="1:30" ht="12.95" customHeight="1" thickBot="1">
      <c r="A9" s="342"/>
      <c r="C9" s="364" t="s">
        <v>699</v>
      </c>
      <c r="D9" s="313" t="str">
        <f>IF(Badges!$D$148="A","/","")</f>
        <v/>
      </c>
      <c r="E9" s="313" t="str">
        <f>IF(Badges!$D$152="A","/","")</f>
        <v/>
      </c>
      <c r="F9" s="313" t="str">
        <f>IF(Badges!$D$156="A","/","")</f>
        <v/>
      </c>
      <c r="G9" s="313" t="str">
        <f>IF(Badges!$D$160="A","/","")</f>
        <v/>
      </c>
      <c r="H9" s="313" t="str">
        <f>IF(Badges!$D$164="A","/","")</f>
        <v/>
      </c>
      <c r="I9" s="433"/>
      <c r="J9" s="434"/>
      <c r="K9" s="360"/>
      <c r="L9" s="639" t="str">
        <f>'Council Own'!$B121</f>
        <v>&lt;&lt;List Badge 6 Here&gt;&gt;</v>
      </c>
      <c r="M9" s="639"/>
      <c r="N9" s="327" t="str">
        <f>IF('Council Own'!$D$126="A","/","")</f>
        <v/>
      </c>
      <c r="O9" s="327" t="str">
        <f>IF('Council Own'!$D$130="A","/","")</f>
        <v/>
      </c>
      <c r="P9" s="327" t="str">
        <f>IF('Council Own'!$D$134="A","/","")</f>
        <v/>
      </c>
      <c r="Q9" s="327" t="str">
        <f>IF('Council Own'!$D$138="A","/","")</f>
        <v/>
      </c>
      <c r="R9" s="327" t="str">
        <f>IF('Council Own'!$D$142="A","/","")</f>
        <v/>
      </c>
      <c r="S9" s="328" t="str">
        <f>IF(Summary!$B$57="E","E","")</f>
        <v/>
      </c>
      <c r="T9" s="328" t="str">
        <f>IF(Summary!$C$57="Y","R","")</f>
        <v/>
      </c>
      <c r="U9" s="432"/>
      <c r="W9" s="389"/>
      <c r="X9" s="390"/>
      <c r="Y9" s="464"/>
      <c r="AA9" s="389"/>
      <c r="AB9" s="390"/>
      <c r="AC9" s="464"/>
    </row>
    <row r="10" spans="1:30" ht="12.95" customHeight="1">
      <c r="A10" s="342"/>
      <c r="C10" s="356" t="s">
        <v>606</v>
      </c>
      <c r="D10" s="332" t="str">
        <f>IF(Badges!$D$171="A","/","")</f>
        <v/>
      </c>
      <c r="E10" s="332" t="str">
        <f>IF(Badges!$D$175="A","/","")</f>
        <v/>
      </c>
      <c r="F10" s="332" t="str">
        <f>IF(Badges!$D$179="A","/","")</f>
        <v/>
      </c>
      <c r="G10" s="332" t="str">
        <f>IF(Badges!$D$183="A","/","")</f>
        <v/>
      </c>
      <c r="H10" s="332" t="str">
        <f>IF(Badges!$D$187="A","/","")</f>
        <v/>
      </c>
      <c r="I10" s="328" t="str">
        <f>IF(Summary!$B$11="E","E","")</f>
        <v/>
      </c>
      <c r="J10" s="328" t="str">
        <f>IF(Summary!$C$11="Y","R","")</f>
        <v/>
      </c>
      <c r="K10" s="360"/>
      <c r="L10" s="640" t="str">
        <f>'Council Own'!$B144</f>
        <v>&lt;&lt;List Badge 7 Here&gt;&gt;</v>
      </c>
      <c r="M10" s="641"/>
      <c r="N10" s="327" t="str">
        <f>IF('Council Own'!$D$149="A","/","")</f>
        <v/>
      </c>
      <c r="O10" s="327" t="str">
        <f>IF('Council Own'!$D$153="A","/","")</f>
        <v/>
      </c>
      <c r="P10" s="327" t="str">
        <f>IF('Council Own'!$D$157="A","/","")</f>
        <v/>
      </c>
      <c r="Q10" s="327" t="str">
        <f>IF('Council Own'!$D$161="A","/","")</f>
        <v/>
      </c>
      <c r="R10" s="327" t="str">
        <f>IF('Council Own'!$D$165="A","/","")</f>
        <v/>
      </c>
      <c r="S10" s="328" t="str">
        <f>IF(Summary!$B$58="E","E","")</f>
        <v/>
      </c>
      <c r="T10" s="328" t="str">
        <f>IF(Summary!$C$58="Y","R","")</f>
        <v/>
      </c>
      <c r="U10" s="432"/>
      <c r="W10" s="389"/>
      <c r="X10" s="390"/>
      <c r="Y10" s="464"/>
      <c r="AA10" s="389"/>
      <c r="AB10" s="390"/>
      <c r="AC10" s="464"/>
    </row>
    <row r="11" spans="1:30" ht="12.95" customHeight="1">
      <c r="A11" s="342"/>
      <c r="C11" s="359" t="s">
        <v>607</v>
      </c>
      <c r="D11" s="334" t="str">
        <f>IF(Badges!$D$194="A","/","")</f>
        <v/>
      </c>
      <c r="E11" s="334" t="str">
        <f>IF(Badges!$D$198="A","/","")</f>
        <v/>
      </c>
      <c r="F11" s="334" t="str">
        <f>IF(Badges!$D$202="A","/","")</f>
        <v/>
      </c>
      <c r="G11" s="334" t="str">
        <f>IF(Badges!$D$206="A","/","")</f>
        <v/>
      </c>
      <c r="H11" s="334" t="str">
        <f>IF(Badges!$D$210="A","/","")</f>
        <v/>
      </c>
      <c r="I11" s="331" t="str">
        <f>IF(Summary!$B$12="E","E","")</f>
        <v/>
      </c>
      <c r="J11" s="331" t="str">
        <f>IF(Summary!$C$12="Y","R","")</f>
        <v/>
      </c>
      <c r="K11" s="360"/>
      <c r="L11" s="640" t="str">
        <f>'Council Own'!$B167</f>
        <v>&lt;&lt;List Badge 8 Here&gt;&gt;</v>
      </c>
      <c r="M11" s="641"/>
      <c r="N11" s="327" t="str">
        <f>IF('Council Own'!$D$172="A","/","")</f>
        <v/>
      </c>
      <c r="O11" s="327" t="str">
        <f>IF('Council Own'!$D$176="A","/","")</f>
        <v/>
      </c>
      <c r="P11" s="327" t="str">
        <f>IF('Council Own'!$D$180="A","/","")</f>
        <v/>
      </c>
      <c r="Q11" s="327" t="str">
        <f>IF('Council Own'!$D$184="A","/","")</f>
        <v/>
      </c>
      <c r="R11" s="327" t="str">
        <f>IF('Council Own'!$D$188="A","/","")</f>
        <v/>
      </c>
      <c r="S11" s="328" t="str">
        <f>IF(Summary!$B$59="E","E","")</f>
        <v/>
      </c>
      <c r="T11" s="328" t="str">
        <f>IF(Summary!$C$59="Y","R","")</f>
        <v/>
      </c>
      <c r="U11" s="432"/>
      <c r="W11" s="389"/>
      <c r="X11" s="390"/>
      <c r="Y11" s="464"/>
      <c r="AA11" s="389"/>
      <c r="AB11" s="390"/>
      <c r="AC11" s="464"/>
    </row>
    <row r="12" spans="1:30" ht="12.95" customHeight="1" thickBot="1">
      <c r="A12" s="342"/>
      <c r="C12" s="361" t="s">
        <v>608</v>
      </c>
      <c r="D12" s="313" t="str">
        <f>IF(Badges!$D$298="A","/","")</f>
        <v/>
      </c>
      <c r="E12" s="313" t="str">
        <f>IF(Badges!$D$302="A","/","")</f>
        <v/>
      </c>
      <c r="F12" s="313" t="str">
        <f>IF(Badges!$D$306="A","/","")</f>
        <v/>
      </c>
      <c r="G12" s="313" t="str">
        <f>IF(Badges!$D$310="A","/","")</f>
        <v/>
      </c>
      <c r="H12" s="313" t="str">
        <f>IF(Badges!$D$314="A","/","")</f>
        <v/>
      </c>
      <c r="I12" s="329" t="str">
        <f>IF(Summary!$B$17="E","E","")</f>
        <v/>
      </c>
      <c r="J12" s="329" t="str">
        <f>IF(Summary!$C$17="Y","R","")</f>
        <v/>
      </c>
      <c r="K12" s="360" t="str">
        <f>IF(COUNT(I46:I47)=2,MAX(I46:I47),"")</f>
        <v/>
      </c>
      <c r="L12" s="640" t="str">
        <f>'Council Own'!$B190</f>
        <v>&lt;&lt;List Badge 9 Here&gt;&gt;</v>
      </c>
      <c r="M12" s="641"/>
      <c r="N12" s="327" t="str">
        <f>IF('Council Own'!$D$195="A","/","")</f>
        <v/>
      </c>
      <c r="O12" s="327" t="str">
        <f>IF('Council Own'!$D$199="A","/","")</f>
        <v/>
      </c>
      <c r="P12" s="327" t="str">
        <f>IF('Council Own'!$D$203="A","/","")</f>
        <v/>
      </c>
      <c r="Q12" s="327" t="str">
        <f>IF('Council Own'!$D$207="A","/","")</f>
        <v/>
      </c>
      <c r="R12" s="327" t="str">
        <f>IF('Council Own'!$D$211="A","/","")</f>
        <v/>
      </c>
      <c r="S12" s="328" t="str">
        <f>IF(Summary!$B$60="E","E","")</f>
        <v/>
      </c>
      <c r="T12" s="328" t="str">
        <f>IF(Summary!$C$60="Y","R","")</f>
        <v/>
      </c>
      <c r="U12" s="432"/>
      <c r="W12" s="389"/>
      <c r="X12" s="390"/>
      <c r="Y12" s="464"/>
      <c r="AA12" s="389"/>
      <c r="AB12" s="390"/>
      <c r="AC12" s="464"/>
    </row>
    <row r="13" spans="1:30" ht="12.95" customHeight="1">
      <c r="A13" s="342"/>
      <c r="C13" s="363" t="s">
        <v>103</v>
      </c>
      <c r="D13" s="332" t="str">
        <f>IF(Badges!$D$321="A","/","")</f>
        <v/>
      </c>
      <c r="E13" s="332" t="str">
        <f>IF(Badges!$D$325="A","/","")</f>
        <v/>
      </c>
      <c r="F13" s="332" t="str">
        <f>IF(Badges!$D$329="A","/","")</f>
        <v/>
      </c>
      <c r="G13" s="332" t="str">
        <f>IF(Badges!$D$333="A","/","")</f>
        <v/>
      </c>
      <c r="H13" s="332" t="str">
        <f>IF(Badges!$D$337="A","/","")</f>
        <v/>
      </c>
      <c r="I13" s="330" t="str">
        <f>IF(Summary!$B$18="E","E","")</f>
        <v/>
      </c>
      <c r="J13" s="330" t="str">
        <f>IF(Summary!$C$18="Y","R","")</f>
        <v/>
      </c>
      <c r="K13" s="360"/>
      <c r="L13" s="640" t="str">
        <f>'Council Own'!$B213</f>
        <v>&lt;&lt;List Badge 10 Here&gt;&gt;</v>
      </c>
      <c r="M13" s="641"/>
      <c r="N13" s="327" t="str">
        <f>IF('Council Own'!$D$218="A","/","")</f>
        <v/>
      </c>
      <c r="O13" s="327" t="str">
        <f>IF('Council Own'!$D$222="A","/","")</f>
        <v/>
      </c>
      <c r="P13" s="327" t="str">
        <f>IF('Council Own'!$D$226="A","/","")</f>
        <v/>
      </c>
      <c r="Q13" s="327" t="str">
        <f>IF('Council Own'!$D$230="A","/","")</f>
        <v/>
      </c>
      <c r="R13" s="327" t="str">
        <f>IF('Council Own'!$D$234="A","/","")</f>
        <v/>
      </c>
      <c r="S13" s="328" t="str">
        <f>IF(Summary!$B$61="E","E","")</f>
        <v/>
      </c>
      <c r="T13" s="328" t="str">
        <f>IF(Summary!$C$61="Y","R","")</f>
        <v/>
      </c>
      <c r="U13" s="432"/>
      <c r="W13" s="389"/>
      <c r="X13" s="390"/>
      <c r="Y13" s="464"/>
      <c r="AA13" s="389"/>
      <c r="AB13" s="390"/>
      <c r="AC13" s="464"/>
    </row>
    <row r="14" spans="1:30" ht="12.95" customHeight="1">
      <c r="A14" s="342"/>
      <c r="C14" s="359" t="s">
        <v>609</v>
      </c>
      <c r="D14" s="334" t="str">
        <f>IF(Badges!$D$10="A","/","")</f>
        <v/>
      </c>
      <c r="E14" s="334" t="str">
        <f>IF(Badges!$D$14="A","/","")</f>
        <v/>
      </c>
      <c r="F14" s="334" t="str">
        <f>IF(Badges!$D$18="A","/","")</f>
        <v/>
      </c>
      <c r="G14" s="334" t="str">
        <f>IF(Badges!$D$22="A","/","")</f>
        <v/>
      </c>
      <c r="H14" s="334" t="str">
        <f>IF(Badges!$D$26="A","/","")</f>
        <v/>
      </c>
      <c r="I14" s="331" t="str">
        <f>IF(Summary!$B$4="E","E","")</f>
        <v/>
      </c>
      <c r="J14" s="331" t="str">
        <f>IF(Summary!$C$4="Y","R","")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IF(Badges!$D$356="A","/","")</f>
        <v/>
      </c>
      <c r="E15" s="313" t="str">
        <f>IF(Badges!$D$360="A","/","")</f>
        <v/>
      </c>
      <c r="F15" s="313" t="str">
        <f>IF(Badges!$D$364="A","/","")</f>
        <v/>
      </c>
      <c r="G15" s="313" t="str">
        <f>IF(Badges!$D$368="A","/","")</f>
        <v/>
      </c>
      <c r="H15" s="313" t="str">
        <f>IF(Badges!$D$372="A","/","")</f>
        <v/>
      </c>
      <c r="I15" s="329" t="str">
        <f>IF(Summary!$B$20="E","E","")</f>
        <v/>
      </c>
      <c r="J15" s="329" t="str">
        <f>IF(Summary!$C$20="Y","R","")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IF(Badges!$D$379="A","/","")</f>
        <v/>
      </c>
      <c r="E16" s="332" t="str">
        <f>IF(Badges!$D$383="A","/","")</f>
        <v/>
      </c>
      <c r="F16" s="332" t="str">
        <f>IF(Badges!$D$387="A","/","")</f>
        <v/>
      </c>
      <c r="G16" s="332" t="str">
        <f>IF(Badges!$D$391="A","/","")</f>
        <v/>
      </c>
      <c r="H16" s="332" t="str">
        <f>IF(Badges!$D$395="A","/","")</f>
        <v/>
      </c>
      <c r="I16" s="333" t="str">
        <f>IF(Summary!$B$21="E","E","")</f>
        <v/>
      </c>
      <c r="J16" s="333" t="str">
        <f>IF(Summary!$C$21="Y","R","")</f>
        <v/>
      </c>
      <c r="K16" s="360" t="str">
        <f>IF(COUNT(I50:I51)=2,MAX(I50:I51),"")</f>
        <v/>
      </c>
      <c r="L16" s="640" t="str">
        <f>'Age-Level'!$C140</f>
        <v>Investiture</v>
      </c>
      <c r="M16" s="640"/>
      <c r="N16" s="640"/>
      <c r="O16" s="640"/>
      <c r="P16" s="640"/>
      <c r="Q16" s="640"/>
      <c r="R16" s="641"/>
      <c r="S16" s="328" t="str">
        <f>IF(Summary!$B$79="E","E","")</f>
        <v/>
      </c>
      <c r="T16" s="328" t="str">
        <f>IF(Summary!$C$79="Y","R","")</f>
        <v/>
      </c>
      <c r="U16" s="432"/>
      <c r="W16" s="389"/>
      <c r="X16" s="390"/>
      <c r="Y16" s="464"/>
      <c r="AA16" s="389"/>
      <c r="AB16" s="390"/>
      <c r="AC16" s="464"/>
    </row>
    <row r="17" spans="1:29" ht="12.95" customHeight="1">
      <c r="A17" s="342"/>
      <c r="C17" s="359" t="s">
        <v>611</v>
      </c>
      <c r="D17" s="334" t="str">
        <f>IF(Badges!$D$425="A","/","")</f>
        <v/>
      </c>
      <c r="E17" s="334" t="str">
        <f>IF(Badges!$D$429="A","/","")</f>
        <v/>
      </c>
      <c r="F17" s="334" t="str">
        <f>IF(Badges!$D$433="A","/","")</f>
        <v/>
      </c>
      <c r="G17" s="334" t="str">
        <f>IF(Badges!$D$437="A","/","")</f>
        <v/>
      </c>
      <c r="H17" s="334" t="str">
        <f>IF(Badges!$D$441="A","/","")</f>
        <v/>
      </c>
      <c r="I17" s="331" t="str">
        <f>IF(Summary!$B$23="E","E","")</f>
        <v/>
      </c>
      <c r="J17" s="331" t="str">
        <f>IF(Summary!$C$23="Y","R","")</f>
        <v/>
      </c>
      <c r="K17" s="360"/>
      <c r="L17" s="640" t="str">
        <f>'Age-Level'!$C141</f>
        <v>Rededication (1st year)</v>
      </c>
      <c r="M17" s="640"/>
      <c r="N17" s="640"/>
      <c r="O17" s="640"/>
      <c r="P17" s="640"/>
      <c r="Q17" s="640"/>
      <c r="R17" s="641"/>
      <c r="S17" s="328" t="str">
        <f>IF(Summary!$B$80="E","E","")</f>
        <v/>
      </c>
      <c r="T17" s="328" t="str">
        <f>IF(Summary!$C$80="Y","R","")</f>
        <v/>
      </c>
      <c r="U17" s="432"/>
      <c r="W17" s="389"/>
      <c r="X17" s="390"/>
      <c r="Y17" s="464"/>
      <c r="AA17" s="389"/>
      <c r="AB17" s="390"/>
      <c r="AC17" s="464"/>
    </row>
    <row r="18" spans="1:29" ht="12.95" customHeight="1" thickBot="1">
      <c r="C18" s="361" t="s">
        <v>612</v>
      </c>
      <c r="D18" s="313" t="str">
        <f>IF(Badges!$D$448="A","/","")</f>
        <v/>
      </c>
      <c r="E18" s="313" t="str">
        <f>IF(Badges!$D$452="A","/","")</f>
        <v/>
      </c>
      <c r="F18" s="313" t="str">
        <f>IF(Badges!$D$456="A","/","")</f>
        <v/>
      </c>
      <c r="G18" s="313" t="str">
        <f>IF(Badges!$D$460="A","/","")</f>
        <v/>
      </c>
      <c r="H18" s="313" t="str">
        <f>IF(Badges!$D$464="A","/","")</f>
        <v/>
      </c>
      <c r="I18" s="329" t="str">
        <f>IF(Summary!$B$24="E","E","")</f>
        <v/>
      </c>
      <c r="J18" s="329" t="str">
        <f>IF(Summary!$C$24="Y","R","")</f>
        <v/>
      </c>
      <c r="L18" s="640" t="str">
        <f>'Age-Level'!$C142</f>
        <v>Rededication (2nd year)</v>
      </c>
      <c r="M18" s="640"/>
      <c r="N18" s="640"/>
      <c r="O18" s="640"/>
      <c r="P18" s="640"/>
      <c r="Q18" s="640"/>
      <c r="R18" s="641"/>
      <c r="S18" s="328" t="str">
        <f>IF(Summary!$B$81="E","E","")</f>
        <v/>
      </c>
      <c r="T18" s="328" t="str">
        <f>IF(Summary!$C$81="Y","R","")</f>
        <v/>
      </c>
      <c r="U18" s="432"/>
      <c r="W18" s="389"/>
      <c r="X18" s="390"/>
      <c r="Y18" s="464"/>
      <c r="AA18" s="389"/>
      <c r="AB18" s="390"/>
      <c r="AC18" s="464"/>
    </row>
    <row r="19" spans="1:29" ht="12.95" customHeight="1">
      <c r="C19" s="368" t="s">
        <v>328</v>
      </c>
      <c r="D19" s="332" t="str">
        <f>IF(Badges!$D$467="C","/","")</f>
        <v/>
      </c>
      <c r="E19" s="332" t="str">
        <f>IF(Badges!$D$468="C","/","")</f>
        <v/>
      </c>
      <c r="F19" s="332" t="str">
        <f>IF(Badges!$D$469="C","/","")</f>
        <v/>
      </c>
      <c r="G19" s="332" t="str">
        <f>IF(Badges!$D$470="C","/","")</f>
        <v/>
      </c>
      <c r="H19" s="332" t="str">
        <f>IF(Badges!$D$471="C","/","")</f>
        <v/>
      </c>
      <c r="I19" s="333" t="str">
        <f>IF(Summary!$B$25="E","E","")</f>
        <v/>
      </c>
      <c r="J19" s="333" t="str">
        <f>IF(Summary!$C$25="Y","R","")</f>
        <v/>
      </c>
      <c r="L19" s="640" t="str">
        <f>'Age-Level'!$C143</f>
        <v>Rededication (3rd year)</v>
      </c>
      <c r="M19" s="640"/>
      <c r="N19" s="640"/>
      <c r="O19" s="640"/>
      <c r="P19" s="640"/>
      <c r="Q19" s="640"/>
      <c r="R19" s="641"/>
      <c r="S19" s="328" t="str">
        <f>IF(Summary!$B$82="E","E","")</f>
        <v/>
      </c>
      <c r="T19" s="328" t="str">
        <f>IF(Summary!$C$82="Y","R","")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IF(Summary!$B$83="E","E","")</f>
        <v/>
      </c>
      <c r="T20" s="328" t="str">
        <f>IF(Summary!$C$83="Y","R","")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IF(Summary!$B$84="E","E","")</f>
        <v/>
      </c>
      <c r="T21" s="328" t="str">
        <f>IF(Summary!$C$84="Y","R","")</f>
        <v/>
      </c>
      <c r="U21" s="432"/>
      <c r="W21" s="389"/>
      <c r="X21" s="390"/>
      <c r="Y21" s="464"/>
      <c r="AA21" s="389"/>
      <c r="AB21" s="390"/>
      <c r="AC21" s="464"/>
    </row>
    <row r="22" spans="1:29" ht="12.95" customHeight="1">
      <c r="B22" s="370"/>
      <c r="C22" s="356" t="s">
        <v>106</v>
      </c>
      <c r="D22" s="327" t="str">
        <f>IF(Badges!$D$240="A","/","")</f>
        <v/>
      </c>
      <c r="E22" s="327" t="str">
        <f>IF(Badges!$D$244="A","/","")</f>
        <v/>
      </c>
      <c r="F22" s="327" t="str">
        <f>IF(Badges!$D$248="A","/","")</f>
        <v/>
      </c>
      <c r="G22" s="327" t="str">
        <f>IF(Badges!$D$252="A","/","")</f>
        <v/>
      </c>
      <c r="H22" s="327" t="str">
        <f>IF(Badges!$D$256="A","/","")</f>
        <v/>
      </c>
      <c r="I22" s="328" t="str">
        <f>IF(Summary!$B$14="E","E","")</f>
        <v/>
      </c>
      <c r="J22" s="328" t="str">
        <f>IF(Summary!$C$14="Y","R","")</f>
        <v/>
      </c>
      <c r="L22" s="640" t="str">
        <f>'Age-Level'!$C146</f>
        <v>Rededication (6th year)</v>
      </c>
      <c r="M22" s="640"/>
      <c r="N22" s="640"/>
      <c r="O22" s="640"/>
      <c r="P22" s="640"/>
      <c r="Q22" s="640"/>
      <c r="R22" s="641"/>
      <c r="S22" s="328" t="str">
        <f>IF(Summary!$B$85="E","E","")</f>
        <v/>
      </c>
      <c r="T22" s="328" t="str">
        <f>IF(Summary!$C$85="Y","R","")</f>
        <v/>
      </c>
      <c r="U22" s="432"/>
      <c r="W22" s="389"/>
      <c r="X22" s="390"/>
      <c r="Y22" s="464"/>
      <c r="AA22" s="389"/>
      <c r="AB22" s="390"/>
      <c r="AC22" s="464"/>
    </row>
    <row r="23" spans="1:29" ht="12.95" customHeight="1" thickBot="1">
      <c r="B23" s="370"/>
      <c r="C23" s="364" t="s">
        <v>107</v>
      </c>
      <c r="D23" s="313" t="str">
        <f>IF(Badges!$D$217="A","/","")</f>
        <v/>
      </c>
      <c r="E23" s="313" t="str">
        <f>IF(Badges!$D$221="A","/","")</f>
        <v/>
      </c>
      <c r="F23" s="313" t="str">
        <f>IF(Badges!$D$225="A","/","")</f>
        <v/>
      </c>
      <c r="G23" s="313" t="str">
        <f>IF(Badges!$D$229="A","/","")</f>
        <v/>
      </c>
      <c r="H23" s="313" t="str">
        <f>IF(Badges!$D$233="A","/","")</f>
        <v/>
      </c>
      <c r="I23" s="329" t="str">
        <f>IF(Summary!$B$13="E","E","")</f>
        <v/>
      </c>
      <c r="J23" s="329" t="str">
        <f>IF(Summary!$C$13="Y","R","")</f>
        <v/>
      </c>
      <c r="L23" s="640" t="str">
        <f>'Age-Level'!$C147</f>
        <v>Rededication (7th year)</v>
      </c>
      <c r="M23" s="640"/>
      <c r="N23" s="640"/>
      <c r="O23" s="640"/>
      <c r="P23" s="640"/>
      <c r="Q23" s="640"/>
      <c r="R23" s="641"/>
      <c r="S23" s="328" t="str">
        <f>IF(Summary!$B$86="E","E","")</f>
        <v/>
      </c>
      <c r="T23" s="328" t="str">
        <f>IF(Summary!$C$86="Y","R","")</f>
        <v/>
      </c>
      <c r="U23" s="642" t="s">
        <v>761</v>
      </c>
      <c r="W23" s="389"/>
      <c r="X23" s="390"/>
      <c r="Y23" s="464"/>
      <c r="AA23" s="389"/>
      <c r="AB23" s="390"/>
      <c r="AC23" s="464"/>
    </row>
    <row r="24" spans="1:29" ht="12.95" customHeight="1">
      <c r="B24" s="370"/>
      <c r="C24" s="356" t="s">
        <v>613</v>
      </c>
      <c r="D24" s="332" t="str">
        <f>IF(Badges!$D$341="C","/","")</f>
        <v/>
      </c>
      <c r="E24" s="332" t="str">
        <f>IF(Badges!$D$343="C","/","")</f>
        <v/>
      </c>
      <c r="F24" s="332" t="str">
        <f>IF(Badges!$D$345="C","/","")</f>
        <v/>
      </c>
      <c r="G24" s="332" t="str">
        <f>IF(Badges!$D$347="C","/","")</f>
        <v/>
      </c>
      <c r="H24" s="332" t="str">
        <f>IF(Badges!$D$349="C","/","")</f>
        <v/>
      </c>
      <c r="I24" s="333" t="str">
        <f>IF(Summary!$B$19="E","E","")</f>
        <v/>
      </c>
      <c r="J24" s="333" t="str">
        <f>IF(Summary!$C$19="Y","R","")</f>
        <v/>
      </c>
      <c r="L24" s="640" t="str">
        <f>'Age-Level'!$C148</f>
        <v>Rededication (8th year)</v>
      </c>
      <c r="M24" s="640"/>
      <c r="N24" s="640"/>
      <c r="O24" s="640"/>
      <c r="P24" s="640"/>
      <c r="Q24" s="640"/>
      <c r="R24" s="641"/>
      <c r="S24" s="328" t="str">
        <f>IF(Summary!$B$87="E","E","")</f>
        <v/>
      </c>
      <c r="T24" s="328" t="str">
        <f>IF(Summary!$C$87="Y","R","")</f>
        <v/>
      </c>
      <c r="U24" s="642"/>
      <c r="W24" s="389"/>
      <c r="X24" s="390"/>
      <c r="Y24" s="464"/>
      <c r="AA24" s="389"/>
      <c r="AB24" s="390"/>
      <c r="AC24" s="464"/>
    </row>
    <row r="25" spans="1:29" ht="12.95" customHeight="1">
      <c r="B25" s="370"/>
      <c r="C25" s="361" t="s">
        <v>614</v>
      </c>
      <c r="D25" s="327" t="str">
        <f>IF(Badges!$D$283="C","/","")</f>
        <v/>
      </c>
      <c r="E25" s="327" t="str">
        <f>IF(Badges!$D$285="C","/","")</f>
        <v/>
      </c>
      <c r="F25" s="327" t="str">
        <f>IF(Badges!$D$287="C","/","")</f>
        <v/>
      </c>
      <c r="G25" s="327" t="str">
        <f>IF(Badges!$D$289="C","/","")</f>
        <v/>
      </c>
      <c r="H25" s="327" t="str">
        <f>IF(Badges!$D$291="C","/","")</f>
        <v/>
      </c>
      <c r="I25" s="331" t="str">
        <f>IF(Summary!$B$16="E","E","")</f>
        <v/>
      </c>
      <c r="J25" s="331" t="str">
        <f>IF(Summary!$C$16="Y","R","")</f>
        <v/>
      </c>
      <c r="L25" s="640" t="str">
        <f>'Age-Level'!$C149</f>
        <v>Rededication (9th year)</v>
      </c>
      <c r="M25" s="640"/>
      <c r="N25" s="640"/>
      <c r="O25" s="640"/>
      <c r="P25" s="640"/>
      <c r="Q25" s="640"/>
      <c r="R25" s="641"/>
      <c r="S25" s="328" t="str">
        <f>IF(Summary!$B$88="E","E","")</f>
        <v/>
      </c>
      <c r="T25" s="328" t="str">
        <f>IF(Summary!$C$88="Y","R","")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IF(Summary!$B$89="E","E","")</f>
        <v/>
      </c>
      <c r="T26" s="328" t="str">
        <f>IF(Summary!$C$89="Y","R","")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IF(Summary!$B$90="E","E","")</f>
        <v/>
      </c>
      <c r="T27" s="328" t="str">
        <f>IF(Summary!$C$90="Y","R","")</f>
        <v/>
      </c>
      <c r="U27" s="642"/>
      <c r="W27" s="389"/>
      <c r="X27" s="390"/>
      <c r="Y27" s="464"/>
      <c r="AA27" s="389"/>
      <c r="AB27" s="390"/>
      <c r="AC27" s="464"/>
    </row>
    <row r="28" spans="1:29" ht="12.95" customHeight="1">
      <c r="B28" s="370"/>
      <c r="C28" s="371" t="s">
        <v>615</v>
      </c>
      <c r="D28" s="327" t="str">
        <f>IF(Badges!$D$500="C","/","")</f>
        <v/>
      </c>
      <c r="E28" s="327" t="str">
        <f>IF(Badges!$D$501="C","/","")</f>
        <v/>
      </c>
      <c r="F28" s="327" t="str">
        <f>IF(Badges!$D$502="C","/","")</f>
        <v/>
      </c>
      <c r="G28" s="327" t="str">
        <f>IF(Badges!$D$503="C","/","")</f>
        <v/>
      </c>
      <c r="H28" s="327" t="str">
        <f>IF(Badges!$D$504="C","/","")</f>
        <v/>
      </c>
      <c r="I28" s="328" t="str">
        <f>IF(Summary!$B$28="E","E","")</f>
        <v/>
      </c>
      <c r="J28" s="328" t="str">
        <f>IF(Summary!$C$28="Y","R","")</f>
        <v/>
      </c>
      <c r="L28" s="640" t="str">
        <f>'Age-Level'!$C152</f>
        <v>Rededication (12th year)</v>
      </c>
      <c r="M28" s="640"/>
      <c r="N28" s="640"/>
      <c r="O28" s="640"/>
      <c r="P28" s="640"/>
      <c r="Q28" s="640"/>
      <c r="R28" s="641"/>
      <c r="S28" s="328" t="str">
        <f>IF(Summary!$B$91="E","E","")</f>
        <v/>
      </c>
      <c r="T28" s="328" t="str">
        <f>IF(Summary!$C$91="Y","R","")</f>
        <v/>
      </c>
      <c r="U28" s="642"/>
      <c r="W28" s="389"/>
      <c r="X28" s="390"/>
      <c r="Y28" s="464"/>
      <c r="AA28" s="389"/>
      <c r="AB28" s="390"/>
      <c r="AC28" s="464"/>
    </row>
    <row r="29" spans="1:29" ht="12.95" customHeight="1">
      <c r="B29" s="370"/>
      <c r="C29" s="372" t="s">
        <v>616</v>
      </c>
      <c r="D29" s="327" t="str">
        <f>IF(Badges!$D$507="C","/","")</f>
        <v/>
      </c>
      <c r="E29" s="327" t="str">
        <f>IF(Badges!$D$508="C","/","")</f>
        <v/>
      </c>
      <c r="F29" s="327" t="str">
        <f>IF(Badges!$D$509="C","/","")</f>
        <v/>
      </c>
      <c r="G29" s="327" t="str">
        <f>IF(Badges!$D$510="C","/","")</f>
        <v/>
      </c>
      <c r="H29" s="327" t="str">
        <f>IF(Badges!$D$511="C","/","")</f>
        <v/>
      </c>
      <c r="I29" s="328" t="str">
        <f>IF(Summary!$B$29="E","E","")</f>
        <v/>
      </c>
      <c r="J29" s="328" t="str">
        <f>IF(Summary!$C$29="Y","R","")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IF(Badges!$D$514="C","/","")</f>
        <v/>
      </c>
      <c r="E30" s="313" t="str">
        <f>IF(Badges!$D$515="C","/","")</f>
        <v/>
      </c>
      <c r="F30" s="313" t="str">
        <f>IF(Badges!$D$516="C","/","")</f>
        <v/>
      </c>
      <c r="G30" s="313" t="str">
        <f>IF(Badges!$D$517="C","/","")</f>
        <v/>
      </c>
      <c r="H30" s="313" t="str">
        <f>IF(Badges!$D$518="C","/","")</f>
        <v/>
      </c>
      <c r="I30" s="329" t="str">
        <f>IF(Summary!$B$30="E","E","")</f>
        <v/>
      </c>
      <c r="J30" s="329" t="str">
        <f>IF(Summary!$C$30="Y","R","")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IF(Badges!$D$522="C","/","")</f>
        <v/>
      </c>
      <c r="E31" s="332" t="str">
        <f>IF(Badges!$D$523="C","/","")</f>
        <v/>
      </c>
      <c r="F31" s="332" t="str">
        <f>IF(Badges!$D$524="C","/","")</f>
        <v/>
      </c>
      <c r="G31" s="332" t="str">
        <f>IF(Badges!$D$525="C","/","")</f>
        <v/>
      </c>
      <c r="H31" s="332" t="str">
        <f>IF(Badges!$D$526="C","/","")</f>
        <v/>
      </c>
      <c r="I31" s="330" t="str">
        <f>IF(Summary!$B$32="E","E","")</f>
        <v/>
      </c>
      <c r="J31" s="330" t="str">
        <f>IF(Summary!$C$32="Y","R","")</f>
        <v/>
      </c>
      <c r="L31" s="640" t="str">
        <f>'Fun Patches'!$C5</f>
        <v>&lt;LIST PATCH HERE&gt;</v>
      </c>
      <c r="M31" s="640"/>
      <c r="N31" s="640"/>
      <c r="O31" s="640"/>
      <c r="P31" s="640"/>
      <c r="Q31" s="640"/>
      <c r="R31" s="641"/>
      <c r="S31" s="328" t="str">
        <f>IF(Summary!$B$95="E","E","")</f>
        <v/>
      </c>
      <c r="T31" s="328" t="str">
        <f>IF(Summary!$C$95="Y","R","")</f>
        <v/>
      </c>
      <c r="U31" s="642"/>
      <c r="W31" s="389"/>
      <c r="X31" s="390"/>
      <c r="Y31" s="464"/>
      <c r="AA31" s="389"/>
      <c r="AB31" s="390"/>
      <c r="AC31" s="464"/>
    </row>
    <row r="32" spans="1:29" ht="12.95" customHeight="1">
      <c r="B32" s="370"/>
      <c r="C32" s="372" t="s">
        <v>619</v>
      </c>
      <c r="D32" s="327" t="str">
        <f>IF(Badges!$D$529="C","/","")</f>
        <v/>
      </c>
      <c r="E32" s="327" t="str">
        <f>IF(Badges!$D$530="C","/","")</f>
        <v/>
      </c>
      <c r="F32" s="327" t="str">
        <f>IF(Badges!$D$531="C","/","")</f>
        <v/>
      </c>
      <c r="G32" s="327" t="str">
        <f>IF(Badges!$D$532="C","/","")</f>
        <v/>
      </c>
      <c r="H32" s="327" t="str">
        <f>IF(Badges!$D$533="C","/","")</f>
        <v/>
      </c>
      <c r="I32" s="328" t="str">
        <f>IF(Summary!$B$33="E","E","")</f>
        <v/>
      </c>
      <c r="J32" s="328" t="str">
        <f>IF(Summary!$C$33="Y","R","")</f>
        <v/>
      </c>
      <c r="L32" s="640" t="str">
        <f>'Fun Patches'!$C6</f>
        <v>&lt;LIST PATCH HERE&gt;</v>
      </c>
      <c r="M32" s="640"/>
      <c r="N32" s="640"/>
      <c r="O32" s="640"/>
      <c r="P32" s="640"/>
      <c r="Q32" s="640"/>
      <c r="R32" s="641"/>
      <c r="S32" s="328" t="str">
        <f>IF(Summary!$B$96="E","E","")</f>
        <v/>
      </c>
      <c r="T32" s="328" t="str">
        <f>IF(Summary!$C$96="Y","R","")</f>
        <v/>
      </c>
      <c r="U32" s="642"/>
      <c r="W32" s="389"/>
      <c r="X32" s="390"/>
      <c r="Y32" s="464"/>
      <c r="AA32" s="389"/>
      <c r="AB32" s="390"/>
      <c r="AC32" s="464"/>
    </row>
    <row r="33" spans="2:29" ht="12.95" customHeight="1" thickBot="1">
      <c r="B33" s="370"/>
      <c r="C33" s="373" t="s">
        <v>620</v>
      </c>
      <c r="D33" s="313" t="str">
        <f>IF(Badges!$D$536="C","/","")</f>
        <v/>
      </c>
      <c r="E33" s="313" t="str">
        <f>IF(Badges!$D$537="C","/","")</f>
        <v/>
      </c>
      <c r="F33" s="313" t="str">
        <f>IF(Badges!$D$538="C","/","")</f>
        <v/>
      </c>
      <c r="G33" s="313" t="str">
        <f>IF(Badges!$D$539="C","/","")</f>
        <v/>
      </c>
      <c r="H33" s="313" t="str">
        <f>IF(Badges!$D$540="C","/","")</f>
        <v/>
      </c>
      <c r="I33" s="329" t="str">
        <f>IF(Summary!$B$34="E","E","")</f>
        <v/>
      </c>
      <c r="J33" s="329" t="str">
        <f>IF(Summary!$C$34="Y","R","")</f>
        <v/>
      </c>
      <c r="L33" s="640" t="str">
        <f>'Fun Patches'!$C7</f>
        <v>&lt;LIST PATCH HERE&gt;</v>
      </c>
      <c r="M33" s="640"/>
      <c r="N33" s="640"/>
      <c r="O33" s="640"/>
      <c r="P33" s="640"/>
      <c r="Q33" s="640"/>
      <c r="R33" s="641"/>
      <c r="S33" s="328" t="str">
        <f>IF(Summary!$B$97="E","E","")</f>
        <v/>
      </c>
      <c r="T33" s="328" t="str">
        <f>IF(Summary!$C$97="Y","R","")</f>
        <v/>
      </c>
      <c r="U33" s="642"/>
      <c r="W33" s="389"/>
      <c r="X33" s="390"/>
      <c r="Y33" s="464"/>
      <c r="AA33" s="389"/>
      <c r="AB33" s="390"/>
      <c r="AC33" s="464"/>
    </row>
    <row r="34" spans="2:29" ht="12.95" customHeight="1">
      <c r="B34" s="370"/>
      <c r="C34" s="371" t="s">
        <v>621</v>
      </c>
      <c r="D34" s="332" t="str">
        <f>IF(Badges!$D$544="C","/","")</f>
        <v/>
      </c>
      <c r="E34" s="332" t="str">
        <f>IF(Badges!$D$545="C","/","")</f>
        <v/>
      </c>
      <c r="F34" s="332" t="str">
        <f>IF(Badges!$D$546="C","/","")</f>
        <v/>
      </c>
      <c r="G34" s="332" t="str">
        <f>IF(Badges!$D$547="C","/","")</f>
        <v/>
      </c>
      <c r="H34" s="332" t="str">
        <f>IF(Badges!$D$548="C","/","")</f>
        <v/>
      </c>
      <c r="I34" s="330" t="str">
        <f>IF(Summary!$B$36="E","E","")</f>
        <v/>
      </c>
      <c r="J34" s="330" t="str">
        <f>IF(Summary!$C$36="Y","R","")</f>
        <v/>
      </c>
      <c r="L34" s="640" t="str">
        <f>'Fun Patches'!$C8</f>
        <v>&lt;LIST PATCH HERE&gt;</v>
      </c>
      <c r="M34" s="640"/>
      <c r="N34" s="640"/>
      <c r="O34" s="640"/>
      <c r="P34" s="640"/>
      <c r="Q34" s="640"/>
      <c r="R34" s="641"/>
      <c r="S34" s="328" t="str">
        <f>IF(Summary!$B$98="E","E","")</f>
        <v/>
      </c>
      <c r="T34" s="328" t="str">
        <f>IF(Summary!$C$98="Y","R","")</f>
        <v/>
      </c>
      <c r="U34" s="642"/>
      <c r="W34" s="389"/>
      <c r="X34" s="390"/>
      <c r="Y34" s="464"/>
      <c r="AA34" s="389"/>
      <c r="AB34" s="390"/>
      <c r="AC34" s="464"/>
    </row>
    <row r="35" spans="2:29" ht="12.95" customHeight="1">
      <c r="B35" s="370"/>
      <c r="C35" s="372" t="s">
        <v>622</v>
      </c>
      <c r="D35" s="327" t="str">
        <f>IF(Badges!$D$551="C","/","")</f>
        <v/>
      </c>
      <c r="E35" s="327" t="str">
        <f>IF(Badges!$D$552="C","/","")</f>
        <v/>
      </c>
      <c r="F35" s="327" t="str">
        <f>IF(Badges!$D$553="C","/","")</f>
        <v/>
      </c>
      <c r="G35" s="327" t="str">
        <f>IF(Badges!$D$554="C","/","")</f>
        <v/>
      </c>
      <c r="H35" s="327" t="str">
        <f>IF(Badges!$D$555="C","/","")</f>
        <v/>
      </c>
      <c r="I35" s="328" t="str">
        <f>IF(Summary!$B$37="E","E","")</f>
        <v/>
      </c>
      <c r="J35" s="328" t="str">
        <f>IF(Summary!$C$37="Y","R","")</f>
        <v/>
      </c>
      <c r="L35" s="640" t="str">
        <f>'Fun Patches'!$C9</f>
        <v>&lt;LIST PATCH HERE&gt;</v>
      </c>
      <c r="M35" s="640"/>
      <c r="N35" s="640"/>
      <c r="O35" s="640"/>
      <c r="P35" s="640"/>
      <c r="Q35" s="640"/>
      <c r="R35" s="641"/>
      <c r="S35" s="328" t="str">
        <f>IF(Summary!$B$99="E","E","")</f>
        <v/>
      </c>
      <c r="T35" s="328" t="str">
        <f>IF(Summary!$C$99="Y","R","")</f>
        <v/>
      </c>
      <c r="U35" s="642"/>
      <c r="W35" s="389"/>
      <c r="X35" s="390"/>
      <c r="Y35" s="464"/>
      <c r="AA35" s="389"/>
      <c r="AB35" s="390"/>
      <c r="AC35" s="464"/>
    </row>
    <row r="36" spans="2:29" ht="12.95" customHeight="1">
      <c r="B36" s="370"/>
      <c r="C36" s="374" t="s">
        <v>623</v>
      </c>
      <c r="D36" s="327" t="str">
        <f>IF(Badges!$D$558="C","/","")</f>
        <v/>
      </c>
      <c r="E36" s="327" t="str">
        <f>IF(Badges!$D$559="C","/","")</f>
        <v/>
      </c>
      <c r="F36" s="327" t="str">
        <f>IF(Badges!$D$560="C","/","")</f>
        <v/>
      </c>
      <c r="G36" s="327" t="str">
        <f>IF(Badges!$D$561="C","/","")</f>
        <v/>
      </c>
      <c r="H36" s="327" t="str">
        <f>IF(Badges!$D$562="C","/","")</f>
        <v/>
      </c>
      <c r="I36" s="328" t="str">
        <f>IF(Summary!$B$38="E","E","")</f>
        <v/>
      </c>
      <c r="J36" s="328" t="str">
        <f>IF(Summary!$C$38="Y","R","")</f>
        <v/>
      </c>
      <c r="L36" s="640" t="str">
        <f>'Fun Patches'!$C10</f>
        <v>&lt;LIST PATCH HERE&gt;</v>
      </c>
      <c r="M36" s="640"/>
      <c r="N36" s="640"/>
      <c r="O36" s="640"/>
      <c r="P36" s="640"/>
      <c r="Q36" s="640"/>
      <c r="R36" s="641"/>
      <c r="S36" s="328" t="str">
        <f>IF(Summary!$B$100="E","E","")</f>
        <v/>
      </c>
      <c r="T36" s="328" t="str">
        <f>IF(Summary!$C$100="Y","R","")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IF(Summary!$B$101="E","E","")</f>
        <v/>
      </c>
      <c r="T37" s="328" t="str">
        <f>IF(Summary!$C$101="Y","R","")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IF(Summary!$B$102="E","E","")</f>
        <v/>
      </c>
      <c r="T38" s="328" t="str">
        <f>IF(Summary!$C$102="Y","R","")</f>
        <v/>
      </c>
      <c r="U38" s="642"/>
      <c r="W38" s="389"/>
      <c r="X38" s="390"/>
      <c r="Y38" s="464"/>
      <c r="AA38" s="389"/>
      <c r="AB38" s="390"/>
      <c r="AC38" s="464"/>
    </row>
    <row r="39" spans="2:29" ht="12.95" customHeight="1">
      <c r="B39" s="370"/>
      <c r="C39" s="375" t="s">
        <v>595</v>
      </c>
      <c r="D39" s="435"/>
      <c r="E39" s="435"/>
      <c r="F39" s="435"/>
      <c r="G39" s="435"/>
      <c r="H39" s="436"/>
      <c r="I39" s="326" t="str">
        <f>IF(Summary!$B$40="E","E","")</f>
        <v/>
      </c>
      <c r="J39" s="326" t="str">
        <f>IF(Summary!$C$40="Y","R","")</f>
        <v/>
      </c>
      <c r="K39" s="360" t="str">
        <f>IF(I39="E","C"," ")</f>
        <v xml:space="preserve"> </v>
      </c>
      <c r="L39" s="640" t="str">
        <f>'Fun Patches'!$C13</f>
        <v>&lt;LIST PATCH HERE&gt;</v>
      </c>
      <c r="M39" s="640"/>
      <c r="N39" s="640"/>
      <c r="O39" s="640"/>
      <c r="P39" s="640"/>
      <c r="Q39" s="640"/>
      <c r="R39" s="641"/>
      <c r="S39" s="328" t="str">
        <f>IF(Summary!$B$103="E","E","")</f>
        <v/>
      </c>
      <c r="T39" s="328" t="str">
        <f>IF(Summary!$C$103="Y","R","")</f>
        <v/>
      </c>
      <c r="U39" s="642"/>
      <c r="W39" s="389"/>
      <c r="X39" s="390"/>
      <c r="Y39" s="464"/>
      <c r="AA39" s="389"/>
      <c r="AB39" s="390"/>
      <c r="AC39" s="464"/>
    </row>
    <row r="40" spans="2:29" ht="12.95" customHeight="1">
      <c r="B40" s="370"/>
      <c r="C40" s="376" t="s">
        <v>596</v>
      </c>
      <c r="D40" s="437"/>
      <c r="E40" s="437"/>
      <c r="F40" s="437"/>
      <c r="G40" s="437"/>
      <c r="H40" s="438"/>
      <c r="I40" s="328" t="str">
        <f>IF(Summary!$B$41="E","E","")</f>
        <v/>
      </c>
      <c r="J40" s="328" t="str">
        <f>IF(Summary!$C$41="Y","R","")</f>
        <v/>
      </c>
      <c r="K40" s="360" t="str">
        <f>IF(I40="E","C"," ")</f>
        <v xml:space="preserve"> </v>
      </c>
      <c r="L40" s="640" t="str">
        <f>'Fun Patches'!$C14</f>
        <v>&lt;LIST PATCH HERE&gt;</v>
      </c>
      <c r="M40" s="640"/>
      <c r="N40" s="640"/>
      <c r="O40" s="640"/>
      <c r="P40" s="640"/>
      <c r="Q40" s="640"/>
      <c r="R40" s="641"/>
      <c r="S40" s="328" t="str">
        <f>IF(Summary!$B$104="E","E","")</f>
        <v/>
      </c>
      <c r="T40" s="328" t="str">
        <f>IF(Summary!$C$104="Y","R","")</f>
        <v/>
      </c>
      <c r="U40" s="642"/>
      <c r="W40" s="389"/>
      <c r="X40" s="390"/>
      <c r="Y40" s="464"/>
      <c r="AA40" s="389"/>
      <c r="AB40" s="390"/>
      <c r="AC40" s="464"/>
    </row>
    <row r="41" spans="2:29" ht="12.95" customHeight="1" thickBot="1">
      <c r="B41" s="370"/>
      <c r="C41" s="377" t="s">
        <v>597</v>
      </c>
      <c r="D41" s="439"/>
      <c r="E41" s="439"/>
      <c r="F41" s="439"/>
      <c r="G41" s="439"/>
      <c r="H41" s="440"/>
      <c r="I41" s="329" t="str">
        <f>IF(Summary!$B$42="E","E","")</f>
        <v/>
      </c>
      <c r="J41" s="329" t="str">
        <f>IF(Summary!$C$42="Y","R","")</f>
        <v/>
      </c>
      <c r="K41" s="360" t="str">
        <f>IF(I41="E","C"," ")</f>
        <v xml:space="preserve"> </v>
      </c>
      <c r="L41" s="640" t="str">
        <f>'Fun Patches'!$C15</f>
        <v>&lt;LIST PATCH HERE&gt;</v>
      </c>
      <c r="M41" s="640"/>
      <c r="N41" s="640"/>
      <c r="O41" s="640"/>
      <c r="P41" s="640"/>
      <c r="Q41" s="640"/>
      <c r="R41" s="641"/>
      <c r="S41" s="328" t="str">
        <f>IF(Summary!$B$105="E","E","")</f>
        <v/>
      </c>
      <c r="T41" s="328" t="str">
        <f>IF(Summary!$C$105="Y","R","")</f>
        <v/>
      </c>
      <c r="U41" s="642"/>
      <c r="W41" s="389"/>
      <c r="X41" s="390"/>
      <c r="Y41" s="464"/>
      <c r="AA41" s="389"/>
      <c r="AB41" s="390"/>
      <c r="AC41" s="464"/>
    </row>
    <row r="42" spans="2:29" ht="12.95" customHeight="1">
      <c r="B42" s="370"/>
      <c r="C42" s="378" t="s">
        <v>598</v>
      </c>
      <c r="D42" s="327" t="str">
        <f>IF(Badges!$D$263="A","/","")</f>
        <v/>
      </c>
      <c r="E42" s="327" t="str">
        <f>IF(Badges!$D$267="A","/","")</f>
        <v/>
      </c>
      <c r="F42" s="327" t="str">
        <f>IF(Badges!$D$271="A","/","")</f>
        <v/>
      </c>
      <c r="G42" s="327" t="str">
        <f>IF(Badges!$D$275="A","/","")</f>
        <v/>
      </c>
      <c r="H42" s="327" t="str">
        <f>IF(Badges!$D$279="A","/","")</f>
        <v/>
      </c>
      <c r="I42" s="330" t="str">
        <f>IF(Summary!$B$15="E","E","")</f>
        <v/>
      </c>
      <c r="J42" s="330" t="str">
        <f>IF(Summary!$C$15="Y","R","")</f>
        <v/>
      </c>
      <c r="K42" s="360"/>
      <c r="L42" s="640" t="str">
        <f>'Fun Patches'!$C16</f>
        <v>&lt;LIST PATCH HERE&gt;</v>
      </c>
      <c r="M42" s="640"/>
      <c r="N42" s="640"/>
      <c r="O42" s="640"/>
      <c r="P42" s="640"/>
      <c r="Q42" s="640"/>
      <c r="R42" s="641"/>
      <c r="S42" s="328" t="str">
        <f>IF(Summary!$B$106="E","E","")</f>
        <v/>
      </c>
      <c r="T42" s="328" t="str">
        <f>IF(Summary!$C$106="Y","R","")</f>
        <v/>
      </c>
      <c r="U42" s="642"/>
      <c r="W42" s="389"/>
      <c r="X42" s="390"/>
      <c r="Y42" s="464"/>
      <c r="AA42" s="389"/>
      <c r="AB42" s="390"/>
      <c r="AC42" s="464"/>
    </row>
    <row r="43" spans="2:29" ht="12.95" customHeight="1">
      <c r="B43" s="370"/>
      <c r="C43" s="379" t="s">
        <v>599</v>
      </c>
      <c r="D43" s="327" t="str">
        <f>IF(Badges!$D$478="A","/","")</f>
        <v/>
      </c>
      <c r="E43" s="327" t="str">
        <f>IF(Badges!$D$482="A","/","")</f>
        <v/>
      </c>
      <c r="F43" s="327" t="str">
        <f>IF(Badges!$D$486="A","/","")</f>
        <v/>
      </c>
      <c r="G43" s="327" t="str">
        <f>IF(Badges!$D$490="A","/","")</f>
        <v/>
      </c>
      <c r="H43" s="327" t="str">
        <f>IF(Badges!$D$494="A","/","")</f>
        <v/>
      </c>
      <c r="I43" s="328" t="str">
        <f>IF(Summary!$B$26="E","E","")</f>
        <v/>
      </c>
      <c r="J43" s="328" t="str">
        <f>IF(Summary!$C$26="Y","R","")</f>
        <v/>
      </c>
      <c r="K43" s="360"/>
      <c r="L43" s="640" t="str">
        <f>'Fun Patches'!$C17</f>
        <v>&lt;LIST PATCH HERE&gt;</v>
      </c>
      <c r="M43" s="640"/>
      <c r="N43" s="640"/>
      <c r="O43" s="640"/>
      <c r="P43" s="640"/>
      <c r="Q43" s="640"/>
      <c r="R43" s="641"/>
      <c r="S43" s="328" t="str">
        <f>IF(Summary!$B$107="E","E","")</f>
        <v/>
      </c>
      <c r="T43" s="328" t="str">
        <f>IF(Summary!$C$107="Y","R","")</f>
        <v/>
      </c>
      <c r="U43" s="642"/>
      <c r="W43" s="389"/>
      <c r="X43" s="390"/>
      <c r="Y43" s="464"/>
      <c r="AA43" s="389"/>
      <c r="AB43" s="390"/>
      <c r="AC43" s="464"/>
    </row>
    <row r="44" spans="2:29" ht="12.95" customHeight="1">
      <c r="B44" s="370"/>
      <c r="C44" s="379" t="s">
        <v>600</v>
      </c>
      <c r="D44" s="327" t="str">
        <f>IF(Badges!$D$402="A","/","")</f>
        <v/>
      </c>
      <c r="E44" s="327" t="str">
        <f>IF(Badges!$D$406="A","/","")</f>
        <v/>
      </c>
      <c r="F44" s="327" t="str">
        <f>IF(Badges!$D$410="A","/","")</f>
        <v/>
      </c>
      <c r="G44" s="327" t="str">
        <f>IF(Badges!$D$414="A","/","")</f>
        <v/>
      </c>
      <c r="H44" s="327" t="str">
        <f>IF(Badges!$D$418="A","/","")</f>
        <v/>
      </c>
      <c r="I44" s="328" t="str">
        <f>IF(Summary!$B$22="E","E","")</f>
        <v/>
      </c>
      <c r="J44" s="328" t="str">
        <f>IF(Summary!$C$22="Y","R","")</f>
        <v/>
      </c>
      <c r="K44" s="360"/>
      <c r="L44" s="640" t="str">
        <f>'Fun Patches'!$C18</f>
        <v>&lt;LIST PATCH HERE&gt;</v>
      </c>
      <c r="M44" s="640"/>
      <c r="N44" s="640"/>
      <c r="O44" s="640"/>
      <c r="P44" s="640"/>
      <c r="Q44" s="640"/>
      <c r="R44" s="641"/>
      <c r="S44" s="328" t="str">
        <f>IF(Summary!$B$108="E","E","")</f>
        <v/>
      </c>
      <c r="T44" s="328" t="str">
        <f>IF(Summary!$C$108="Y","R","")</f>
        <v/>
      </c>
      <c r="U44" s="642"/>
      <c r="W44" s="389"/>
      <c r="X44" s="390"/>
      <c r="Y44" s="464"/>
      <c r="AA44" s="389"/>
      <c r="AB44" s="390"/>
      <c r="AC44" s="464"/>
    </row>
    <row r="45" spans="2:29" ht="12.95" customHeight="1" thickBot="1">
      <c r="B45" s="370"/>
      <c r="C45" s="441" t="s">
        <v>601</v>
      </c>
      <c r="D45" s="442"/>
      <c r="E45" s="442"/>
      <c r="F45" s="442"/>
      <c r="G45" s="442"/>
      <c r="H45" s="443"/>
      <c r="I45" s="329" t="str">
        <f>IF(Summary!$B$44="E","E","")</f>
        <v/>
      </c>
      <c r="J45" s="329" t="str">
        <f>IF(Summary!$C$44="Y","R","")</f>
        <v/>
      </c>
      <c r="K45" s="360" t="str">
        <f>IF(COUNTIF(I42:I45,"E")=4,"C"," ")</f>
        <v xml:space="preserve"> </v>
      </c>
      <c r="L45" s="640" t="str">
        <f>'Fun Patches'!$C19</f>
        <v>&lt;LIST PATCH HERE&gt;</v>
      </c>
      <c r="M45" s="640"/>
      <c r="N45" s="640"/>
      <c r="O45" s="640"/>
      <c r="P45" s="640"/>
      <c r="Q45" s="640"/>
      <c r="R45" s="641"/>
      <c r="S45" s="328" t="str">
        <f>IF(Summary!$B$109="E","E","")</f>
        <v/>
      </c>
      <c r="T45" s="328" t="str">
        <f>IF(Summary!$C$109="Y","R","")</f>
        <v/>
      </c>
      <c r="U45" s="642"/>
      <c r="W45" s="389"/>
      <c r="X45" s="390"/>
      <c r="Y45" s="464"/>
      <c r="AA45" s="389"/>
      <c r="AB45" s="390"/>
      <c r="AC45" s="464"/>
    </row>
    <row r="46" spans="2:29" ht="12.95" customHeight="1">
      <c r="B46" s="370"/>
      <c r="C46" s="444" t="s">
        <v>602</v>
      </c>
      <c r="D46" s="445"/>
      <c r="E46" s="445"/>
      <c r="F46" s="445"/>
      <c r="G46" s="445"/>
      <c r="H46" s="446"/>
      <c r="I46" s="330" t="str">
        <f>IF(Summary!$B$45="E","E","")</f>
        <v/>
      </c>
      <c r="J46" s="330" t="str">
        <f>IF(Summary!$C$45="Y","R","")</f>
        <v/>
      </c>
      <c r="K46" s="360"/>
      <c r="L46" s="640" t="str">
        <f>'Fun Patches'!$C20</f>
        <v>&lt;LIST PATCH HERE&gt;</v>
      </c>
      <c r="M46" s="640"/>
      <c r="N46" s="640"/>
      <c r="O46" s="640"/>
      <c r="P46" s="640"/>
      <c r="Q46" s="640"/>
      <c r="R46" s="641"/>
      <c r="S46" s="328" t="str">
        <f>IF(Summary!$B$110="E","E","")</f>
        <v/>
      </c>
      <c r="T46" s="328" t="str">
        <f>IF(Summary!$C$110="Y","R","")</f>
        <v/>
      </c>
      <c r="U46" s="642"/>
      <c r="W46" s="389"/>
      <c r="X46" s="390"/>
      <c r="Y46" s="464"/>
      <c r="AA46" s="389"/>
      <c r="AB46" s="390"/>
      <c r="AC46" s="464"/>
    </row>
    <row r="47" spans="2:29" ht="12.95" customHeight="1" thickBot="1">
      <c r="B47" s="370"/>
      <c r="C47" s="447" t="s">
        <v>603</v>
      </c>
      <c r="D47" s="448"/>
      <c r="E47" s="448"/>
      <c r="F47" s="448"/>
      <c r="G47" s="448"/>
      <c r="H47" s="449"/>
      <c r="I47" s="329" t="str">
        <f>IF(Summary!$B$46="E","E","")</f>
        <v/>
      </c>
      <c r="J47" s="329" t="str">
        <f>IF(Summary!$C$46="Y","R","")</f>
        <v/>
      </c>
      <c r="K47" s="360" t="str">
        <f>IF(COUNTIF(I46:I47,"E")=2,"C"," ")</f>
        <v xml:space="preserve"> </v>
      </c>
      <c r="L47" s="640" t="str">
        <f>'Fun Patches'!$C21</f>
        <v>&lt;LIST PATCH HERE&gt;</v>
      </c>
      <c r="M47" s="640"/>
      <c r="N47" s="640"/>
      <c r="O47" s="640"/>
      <c r="P47" s="640"/>
      <c r="Q47" s="640"/>
      <c r="R47" s="641"/>
      <c r="S47" s="328" t="str">
        <f>IF(Summary!$B$111="E","E","")</f>
        <v/>
      </c>
      <c r="T47" s="328" t="str">
        <f>IF(Summary!$C$111="Y","R","")</f>
        <v/>
      </c>
      <c r="U47" s="642"/>
      <c r="W47" s="389"/>
      <c r="X47" s="390"/>
      <c r="Y47" s="464"/>
      <c r="AA47" s="389"/>
      <c r="AB47" s="390"/>
      <c r="AC47" s="464"/>
    </row>
    <row r="48" spans="2:29" ht="12.95" customHeight="1">
      <c r="B48" s="370"/>
      <c r="C48" s="444" t="s">
        <v>462</v>
      </c>
      <c r="D48" s="445"/>
      <c r="E48" s="445"/>
      <c r="F48" s="445"/>
      <c r="G48" s="445"/>
      <c r="H48" s="446"/>
      <c r="I48" s="330" t="str">
        <f>IF(Summary!$B$47="E","E","")</f>
        <v/>
      </c>
      <c r="J48" s="330" t="str">
        <f>IF(Summary!$C$47="Y","R","")</f>
        <v/>
      </c>
      <c r="K48" s="360"/>
      <c r="L48" s="640" t="str">
        <f>'Fun Patches'!$C22</f>
        <v>&lt;LIST PATCH HERE&gt;</v>
      </c>
      <c r="M48" s="640"/>
      <c r="N48" s="640"/>
      <c r="O48" s="640"/>
      <c r="P48" s="640"/>
      <c r="Q48" s="640"/>
      <c r="R48" s="641"/>
      <c r="S48" s="328" t="str">
        <f>IF(Summary!$B$112="E","E","")</f>
        <v/>
      </c>
      <c r="T48" s="328" t="str">
        <f>IF(Summary!$C$112="Y","R","")</f>
        <v/>
      </c>
      <c r="U48" s="642"/>
      <c r="W48" s="389"/>
      <c r="X48" s="390"/>
      <c r="Y48" s="464"/>
      <c r="AA48" s="389"/>
      <c r="AB48" s="390"/>
      <c r="AC48" s="464"/>
    </row>
    <row r="49" spans="2:29" ht="12.95" customHeight="1" thickBot="1">
      <c r="B49" s="370"/>
      <c r="C49" s="447" t="s">
        <v>604</v>
      </c>
      <c r="D49" s="448"/>
      <c r="E49" s="448"/>
      <c r="F49" s="448"/>
      <c r="G49" s="448"/>
      <c r="H49" s="449"/>
      <c r="I49" s="329" t="str">
        <f>IF(Summary!$B$48="E","E","")</f>
        <v/>
      </c>
      <c r="J49" s="329" t="str">
        <f>IF(Summary!$C$48="Y","R","")</f>
        <v/>
      </c>
      <c r="K49" s="360" t="str">
        <f>IF(COUNTIF(I48:I49,"E")=2,"C"," ")</f>
        <v xml:space="preserve"> </v>
      </c>
      <c r="L49" s="640" t="str">
        <f>'Fun Patches'!$C23</f>
        <v>&lt;LIST PATCH HERE&gt;</v>
      </c>
      <c r="M49" s="640"/>
      <c r="N49" s="640"/>
      <c r="O49" s="640"/>
      <c r="P49" s="640"/>
      <c r="Q49" s="640"/>
      <c r="R49" s="641"/>
      <c r="S49" s="328" t="str">
        <f>IF(Summary!$B$113="E","E","")</f>
        <v/>
      </c>
      <c r="T49" s="328" t="str">
        <f>IF(Summary!$C$113="Y","R","")</f>
        <v/>
      </c>
      <c r="U49" s="642"/>
      <c r="W49" s="389"/>
      <c r="X49" s="390"/>
      <c r="Y49" s="464"/>
      <c r="AA49" s="389"/>
      <c r="AB49" s="390"/>
      <c r="AC49" s="464"/>
    </row>
    <row r="50" spans="2:29" ht="12.95" customHeight="1">
      <c r="B50" s="370"/>
      <c r="C50" s="375" t="s">
        <v>560</v>
      </c>
      <c r="D50" s="435"/>
      <c r="E50" s="435"/>
      <c r="F50" s="435"/>
      <c r="G50" s="435"/>
      <c r="H50" s="436"/>
      <c r="I50" s="330" t="str">
        <f>IF(Summary!$B$49="E","E","")</f>
        <v/>
      </c>
      <c r="J50" s="330" t="str">
        <f>IF(Summary!$C$49="Y","R","")</f>
        <v/>
      </c>
      <c r="K50" s="360"/>
      <c r="L50" s="640" t="str">
        <f>'Fun Patches'!$C24</f>
        <v>&lt;LIST PATCH HERE&gt;</v>
      </c>
      <c r="M50" s="640"/>
      <c r="N50" s="640"/>
      <c r="O50" s="640"/>
      <c r="P50" s="640"/>
      <c r="Q50" s="640"/>
      <c r="R50" s="641"/>
      <c r="S50" s="328" t="str">
        <f>IF(Summary!$B$114="E","E","")</f>
        <v/>
      </c>
      <c r="T50" s="328" t="str">
        <f>IF(Summary!$C$114="Y","R","")</f>
        <v/>
      </c>
      <c r="U50" s="642"/>
      <c r="W50" s="389"/>
      <c r="X50" s="390"/>
      <c r="Y50" s="464"/>
      <c r="AA50" s="389"/>
      <c r="AB50" s="390"/>
      <c r="AC50" s="464"/>
    </row>
    <row r="51" spans="2:29" ht="12.95" customHeight="1">
      <c r="B51" s="370"/>
      <c r="C51" s="380" t="s">
        <v>605</v>
      </c>
      <c r="H51" s="450"/>
      <c r="I51" s="330" t="str">
        <f>IF(Summary!$B$50="E","E","")</f>
        <v/>
      </c>
      <c r="J51" s="330" t="str">
        <f>IF(Summary!$C$50="Y","R","")</f>
        <v/>
      </c>
      <c r="K51" s="360" t="str">
        <f>IF(COUNTIF(I50:I51,"E")=2,"C"," ")</f>
        <v xml:space="preserve"> </v>
      </c>
      <c r="L51" s="640" t="str">
        <f>'Fun Patches'!$C25</f>
        <v>&lt;LIST PATCH HERE&gt;</v>
      </c>
      <c r="M51" s="640"/>
      <c r="N51" s="640"/>
      <c r="O51" s="640"/>
      <c r="P51" s="640"/>
      <c r="Q51" s="640"/>
      <c r="R51" s="641"/>
      <c r="S51" s="328" t="str">
        <f>IF(Summary!$B$115="E","E","")</f>
        <v/>
      </c>
      <c r="T51" s="328" t="str">
        <f>IF(Summary!$C$115="Y","R","")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IF(Summary!$B$116="E","E","")</f>
        <v/>
      </c>
      <c r="T52" s="328" t="str">
        <f>IF(Summary!$C$116="Y","R","")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IF(Summary!$B$117="E","E","")</f>
        <v/>
      </c>
      <c r="T53" s="328" t="str">
        <f>IF(Summary!$C$117="Y","R","")</f>
        <v/>
      </c>
      <c r="U53" s="642"/>
      <c r="W53" s="389"/>
      <c r="X53" s="390"/>
      <c r="Y53" s="464"/>
      <c r="AA53" s="389"/>
      <c r="AB53" s="390"/>
      <c r="AC53" s="464"/>
    </row>
    <row r="54" spans="2:29" ht="12.95" customHeight="1">
      <c r="B54" s="381"/>
      <c r="C54" s="382" t="s">
        <v>624</v>
      </c>
      <c r="D54" s="327" t="str">
        <f>IF('Age-Level'!$D$6="C","/","")</f>
        <v/>
      </c>
      <c r="E54" s="327" t="str">
        <f>IF('Age-Level'!$D$7="C","/","")</f>
        <v/>
      </c>
      <c r="F54" s="327" t="str">
        <f>IF('Age-Level'!$D$8="C","/","")</f>
        <v/>
      </c>
      <c r="G54" s="327" t="str">
        <f>IF('Age-Level'!$D$9="C","/","")</f>
        <v/>
      </c>
      <c r="H54" s="327" t="str">
        <f>IF('Age-Level'!$D$10="C","/","")</f>
        <v/>
      </c>
      <c r="I54" s="328" t="str">
        <f>IF(Summary!$B$63="E","E","")</f>
        <v/>
      </c>
      <c r="J54" s="328" t="str">
        <f>IF(Summary!$C$63="Y","R","")</f>
        <v/>
      </c>
      <c r="L54" s="640" t="str">
        <f>'Fun Patches'!$C28</f>
        <v>&lt;LIST PATCH HERE&gt;</v>
      </c>
      <c r="M54" s="640"/>
      <c r="N54" s="640"/>
      <c r="O54" s="640"/>
      <c r="P54" s="640"/>
      <c r="Q54" s="640"/>
      <c r="R54" s="641"/>
      <c r="S54" s="328" t="str">
        <f>IF(Summary!$B$118="E","E","")</f>
        <v/>
      </c>
      <c r="T54" s="328" t="str">
        <f>IF(Summary!$C$118="Y","R","")</f>
        <v/>
      </c>
      <c r="U54" s="642"/>
      <c r="W54" s="389"/>
      <c r="X54" s="390"/>
      <c r="Y54" s="464"/>
      <c r="AA54" s="389"/>
      <c r="AB54" s="390"/>
      <c r="AC54" s="464"/>
    </row>
    <row r="55" spans="2:29" ht="12.95" customHeight="1" thickBot="1">
      <c r="B55" s="381"/>
      <c r="C55" s="383" t="s">
        <v>625</v>
      </c>
      <c r="D55" s="313" t="str">
        <f>IF('Age-Level'!$D$13="C","/","")</f>
        <v/>
      </c>
      <c r="E55" s="313" t="str">
        <f>IF('Age-Level'!$D$14="C","/","")</f>
        <v/>
      </c>
      <c r="F55" s="313" t="str">
        <f>IF('Age-Level'!$D$15="C","/","")</f>
        <v/>
      </c>
      <c r="G55" s="313" t="str">
        <f>IF('Age-Level'!$D$16="C","/","")</f>
        <v/>
      </c>
      <c r="H55" s="313" t="str">
        <f>IF('Age-Level'!$D$17="C","/","")</f>
        <v/>
      </c>
      <c r="I55" s="329" t="str">
        <f>IF(Summary!$B$64="E","E","")</f>
        <v/>
      </c>
      <c r="J55" s="329" t="str">
        <f>IF(Summary!$C$64="Y","R","")</f>
        <v/>
      </c>
      <c r="L55" s="640" t="str">
        <f>'Fun Patches'!$C29</f>
        <v>&lt;LIST PATCH HERE&gt;</v>
      </c>
      <c r="M55" s="640"/>
      <c r="N55" s="640"/>
      <c r="O55" s="640"/>
      <c r="P55" s="640"/>
      <c r="Q55" s="640"/>
      <c r="R55" s="641"/>
      <c r="S55" s="328" t="str">
        <f>IF(Summary!$B$119="E","E","")</f>
        <v/>
      </c>
      <c r="T55" s="328" t="str">
        <f>IF(Summary!$C$119="Y","R","")</f>
        <v/>
      </c>
      <c r="U55" s="642"/>
      <c r="W55" s="389"/>
      <c r="X55" s="390"/>
      <c r="Y55" s="464"/>
      <c r="AA55" s="389"/>
      <c r="AB55" s="390"/>
      <c r="AC55" s="464"/>
    </row>
    <row r="56" spans="2:29" ht="12.95" customHeight="1">
      <c r="B56" s="381"/>
      <c r="C56" s="384" t="s">
        <v>626</v>
      </c>
      <c r="D56" s="332" t="str">
        <f>IF('Age-Level'!$D$20="C","/","")</f>
        <v/>
      </c>
      <c r="E56" s="332" t="str">
        <f>IF('Age-Level'!$D$21="C","/","")</f>
        <v/>
      </c>
      <c r="F56" s="332" t="str">
        <f>IF('Age-Level'!$D$22="C","/","")</f>
        <v/>
      </c>
      <c r="G56" s="332" t="str">
        <f>IF('Age-Level'!$D$23="C","/","")</f>
        <v/>
      </c>
      <c r="H56" s="332" t="str">
        <f>IF('Age-Level'!$D$24="C","/","")</f>
        <v/>
      </c>
      <c r="I56" s="333" t="str">
        <f>IF(Summary!$B$65="E","E","")</f>
        <v/>
      </c>
      <c r="J56" s="333" t="str">
        <f>IF(Summary!$C$65="Y","R","")</f>
        <v/>
      </c>
      <c r="L56" s="640" t="str">
        <f>'Fun Patches'!$C30</f>
        <v>&lt;LIST PATCH HERE&gt;</v>
      </c>
      <c r="M56" s="640"/>
      <c r="N56" s="640"/>
      <c r="O56" s="640"/>
      <c r="P56" s="640"/>
      <c r="Q56" s="640"/>
      <c r="R56" s="641"/>
      <c r="S56" s="328" t="str">
        <f>IF(Summary!$B$120="E","E","")</f>
        <v/>
      </c>
      <c r="T56" s="328" t="str">
        <f>IF(Summary!$C$120="Y","R","")</f>
        <v/>
      </c>
      <c r="U56" s="642"/>
      <c r="W56" s="389"/>
      <c r="X56" s="390"/>
      <c r="Y56" s="464"/>
      <c r="AA56" s="389"/>
      <c r="AB56" s="390"/>
      <c r="AC56" s="464"/>
    </row>
    <row r="57" spans="2:29" ht="12.95" customHeight="1" thickBot="1">
      <c r="B57" s="381"/>
      <c r="C57" s="385" t="s">
        <v>627</v>
      </c>
      <c r="D57" s="313" t="str">
        <f>IF('Age-Level'!$D$27="C","/","")</f>
        <v/>
      </c>
      <c r="E57" s="313" t="str">
        <f>IF('Age-Level'!$D$28="C","/","")</f>
        <v/>
      </c>
      <c r="F57" s="313" t="str">
        <f>IF('Age-Level'!$D$29="C","/","")</f>
        <v/>
      </c>
      <c r="G57" s="313" t="str">
        <f>IF('Age-Level'!$D$30="C","/","")</f>
        <v/>
      </c>
      <c r="H57" s="313" t="str">
        <f>IF('Age-Level'!$D$31="C","/","")</f>
        <v/>
      </c>
      <c r="I57" s="329" t="str">
        <f>IF(Summary!$B$66="E","E","")</f>
        <v/>
      </c>
      <c r="J57" s="329" t="str">
        <f>IF(Summary!$C$66="Y","R","")</f>
        <v/>
      </c>
      <c r="L57" s="640" t="str">
        <f>'Fun Patches'!$C31</f>
        <v>&lt;LIST PATCH HERE&gt;</v>
      </c>
      <c r="M57" s="640"/>
      <c r="N57" s="640"/>
      <c r="O57" s="640"/>
      <c r="P57" s="640"/>
      <c r="Q57" s="640"/>
      <c r="R57" s="641"/>
      <c r="S57" s="328" t="str">
        <f>IF(Summary!$B$121="E","E","")</f>
        <v/>
      </c>
      <c r="T57" s="328" t="str">
        <f>IF(Summary!$C$121="Y","R","")</f>
        <v/>
      </c>
      <c r="U57" s="642"/>
      <c r="W57" s="389"/>
      <c r="X57" s="390"/>
      <c r="Y57" s="464"/>
      <c r="AA57" s="389"/>
      <c r="AB57" s="390"/>
      <c r="AC57" s="464"/>
    </row>
    <row r="58" spans="2:29" ht="12.95" customHeight="1">
      <c r="B58" s="370"/>
      <c r="C58" s="382" t="s">
        <v>628</v>
      </c>
      <c r="D58" s="451"/>
      <c r="E58" s="451"/>
      <c r="F58" s="451"/>
      <c r="G58" s="451"/>
      <c r="H58" s="452"/>
      <c r="I58" s="333" t="str">
        <f>IF(Summary!$B$67="E","E","")</f>
        <v/>
      </c>
      <c r="J58" s="333" t="str">
        <f>IF(Summary!$C$67="Y","R","")</f>
        <v/>
      </c>
      <c r="L58" s="640" t="str">
        <f>'Fun Patches'!$C32</f>
        <v>&lt;LIST PATCH HERE&gt;</v>
      </c>
      <c r="M58" s="640"/>
      <c r="N58" s="640"/>
      <c r="O58" s="640"/>
      <c r="P58" s="640"/>
      <c r="Q58" s="640"/>
      <c r="R58" s="641"/>
      <c r="S58" s="328" t="str">
        <f>IF(Summary!$B$122="E","E","")</f>
        <v/>
      </c>
      <c r="T58" s="328" t="str">
        <f>IF(Summary!$C$122="Y","R","")</f>
        <v/>
      </c>
      <c r="U58" s="642"/>
      <c r="W58" s="389"/>
      <c r="X58" s="390"/>
      <c r="Y58" s="464"/>
      <c r="AA58" s="389"/>
      <c r="AB58" s="390"/>
      <c r="AC58" s="464"/>
    </row>
    <row r="59" spans="2:29" ht="12.95" customHeight="1" thickBot="1">
      <c r="B59" s="370"/>
      <c r="C59" s="383" t="s">
        <v>629</v>
      </c>
      <c r="D59" s="453"/>
      <c r="E59" s="453"/>
      <c r="F59" s="453"/>
      <c r="G59" s="453"/>
      <c r="H59" s="454"/>
      <c r="I59" s="329" t="str">
        <f>IF(Summary!$B$68="E","E","")</f>
        <v/>
      </c>
      <c r="J59" s="329" t="str">
        <f>IF(Summary!$C$68="Y","R","")</f>
        <v/>
      </c>
      <c r="L59" s="640" t="str">
        <f>'Fun Patches'!$C33</f>
        <v>&lt;LIST PATCH HERE&gt;</v>
      </c>
      <c r="M59" s="640"/>
      <c r="N59" s="640"/>
      <c r="O59" s="640"/>
      <c r="P59" s="640"/>
      <c r="Q59" s="640"/>
      <c r="R59" s="641"/>
      <c r="S59" s="328" t="str">
        <f>IF(Summary!$B$123="E","E","")</f>
        <v/>
      </c>
      <c r="T59" s="328" t="str">
        <f>IF(Summary!$C$123="Y","R","")</f>
        <v/>
      </c>
      <c r="U59" s="642"/>
      <c r="W59" s="389"/>
      <c r="X59" s="390"/>
      <c r="Y59" s="464"/>
      <c r="AA59" s="389"/>
      <c r="AB59" s="390"/>
      <c r="AC59" s="464"/>
    </row>
    <row r="60" spans="2:29" ht="12.95" customHeight="1">
      <c r="B60" s="370"/>
      <c r="C60" s="384" t="s">
        <v>630</v>
      </c>
      <c r="D60" s="455"/>
      <c r="E60" s="455"/>
      <c r="F60" s="455"/>
      <c r="G60" s="455"/>
      <c r="H60" s="456"/>
      <c r="I60" s="333" t="str">
        <f>IF(Summary!$B$69="E","E","")</f>
        <v/>
      </c>
      <c r="J60" s="333" t="str">
        <f>IF(Summary!$C$69="Y","R","")</f>
        <v/>
      </c>
      <c r="L60" s="640" t="str">
        <f>'Fun Patches'!$C34</f>
        <v>&lt;LIST PATCH HERE&gt;</v>
      </c>
      <c r="M60" s="640"/>
      <c r="N60" s="640"/>
      <c r="O60" s="640"/>
      <c r="P60" s="640"/>
      <c r="Q60" s="640"/>
      <c r="R60" s="641"/>
      <c r="S60" s="331" t="str">
        <f>IF(Summary!$B$124="E","E","")</f>
        <v/>
      </c>
      <c r="T60" s="331" t="str">
        <f>IF(Summary!$C$124="Y","R","")</f>
        <v/>
      </c>
      <c r="U60" s="642"/>
      <c r="W60" s="389"/>
      <c r="X60" s="390"/>
      <c r="Y60" s="464"/>
      <c r="AA60" s="389"/>
      <c r="AB60" s="390"/>
      <c r="AC60" s="464"/>
    </row>
    <row r="61" spans="2:29" ht="12.95" customHeight="1">
      <c r="B61" s="370"/>
      <c r="C61" s="386" t="s">
        <v>631</v>
      </c>
      <c r="D61" s="457"/>
      <c r="E61" s="457"/>
      <c r="F61" s="457"/>
      <c r="G61" s="457"/>
      <c r="H61" s="458"/>
      <c r="I61" s="331" t="str">
        <f>IF(Summary!$B$70="E","E","")</f>
        <v/>
      </c>
      <c r="J61" s="331" t="str">
        <f>IF(Summary!$C$70="Y","R","")</f>
        <v/>
      </c>
      <c r="L61" s="640" t="str">
        <f>'Fun Patches'!$C35</f>
        <v>&lt;LIST PATCH HERE&gt;</v>
      </c>
      <c r="M61" s="640"/>
      <c r="N61" s="640"/>
      <c r="O61" s="640"/>
      <c r="P61" s="640"/>
      <c r="Q61" s="640"/>
      <c r="R61" s="641"/>
      <c r="S61" s="331" t="str">
        <f>IF(Summary!$B$125="E","E","")</f>
        <v/>
      </c>
      <c r="T61" s="331" t="str">
        <f>IF(Summary!$C$125="Y","R","")</f>
        <v/>
      </c>
      <c r="U61" s="642"/>
      <c r="W61" s="389"/>
      <c r="X61" s="390"/>
      <c r="Y61" s="464"/>
      <c r="AA61" s="389"/>
      <c r="AB61" s="390"/>
      <c r="AC61" s="464"/>
    </row>
    <row r="62" spans="2:29" ht="12.95" customHeight="1" thickBot="1">
      <c r="B62" s="370"/>
      <c r="C62" s="385" t="s">
        <v>632</v>
      </c>
      <c r="D62" s="459"/>
      <c r="E62" s="459"/>
      <c r="F62" s="459"/>
      <c r="G62" s="459"/>
      <c r="H62" s="460"/>
      <c r="I62" s="329" t="str">
        <f>IF(Summary!$B$71="E","E","")</f>
        <v/>
      </c>
      <c r="J62" s="329" t="str">
        <f>IF(Summary!$C$71="Y","R","")</f>
        <v/>
      </c>
      <c r="L62" s="640" t="str">
        <f>'Fun Patches'!$C36</f>
        <v>&lt;LIST PATCH HERE&gt;</v>
      </c>
      <c r="M62" s="640"/>
      <c r="N62" s="640"/>
      <c r="O62" s="640"/>
      <c r="P62" s="640"/>
      <c r="Q62" s="640"/>
      <c r="R62" s="641"/>
      <c r="S62" s="331" t="str">
        <f>IF(Summary!$B$126="E","E","")</f>
        <v/>
      </c>
      <c r="T62" s="331" t="str">
        <f>IF(Summary!$C$126="Y","R","")</f>
        <v/>
      </c>
      <c r="U62" s="642"/>
      <c r="W62" s="389"/>
      <c r="X62" s="390"/>
      <c r="Y62" s="464"/>
      <c r="AA62" s="389"/>
      <c r="AB62" s="390"/>
      <c r="AC62" s="464"/>
    </row>
    <row r="63" spans="2:29" ht="12.95" customHeight="1">
      <c r="B63" s="370"/>
      <c r="C63" s="380" t="s">
        <v>93</v>
      </c>
      <c r="D63" s="334" t="str">
        <f>IF('Age-Level'!$D$53="C","/","")</f>
        <v/>
      </c>
      <c r="E63" s="334" t="str">
        <f>IF('Age-Level'!$D$54="C","/","")</f>
        <v/>
      </c>
      <c r="F63" s="334" t="str">
        <f>IF('Age-Level'!$D$55="C","/","")</f>
        <v/>
      </c>
      <c r="G63" s="327" t="str">
        <f>IF('Age-Level'!$D$56="C","/","")</f>
        <v/>
      </c>
      <c r="H63" s="327" t="str">
        <f>IF('Age-Level'!$D$57="C","/","")</f>
        <v/>
      </c>
      <c r="I63" s="333" t="str">
        <f>IF(Summary!$B$72="E","E","")</f>
        <v/>
      </c>
      <c r="J63" s="333" t="str">
        <f>IF(Summary!$C$72="Y","R","")</f>
        <v/>
      </c>
      <c r="L63" s="640" t="str">
        <f>'Fun Patches'!$C37</f>
        <v>&lt;LIST PATCH HERE&gt;</v>
      </c>
      <c r="M63" s="640"/>
      <c r="N63" s="640"/>
      <c r="O63" s="640"/>
      <c r="P63" s="640"/>
      <c r="Q63" s="640"/>
      <c r="R63" s="641"/>
      <c r="S63" s="331" t="str">
        <f>IF(Summary!$B$127="E","E","")</f>
        <v/>
      </c>
      <c r="T63" s="331" t="str">
        <f>IF(Summary!$C$127="Y","R","")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IF(Summary!$B$73="E","E","")</f>
        <v/>
      </c>
      <c r="J64" s="329" t="str">
        <f>IF(Summary!$C$73="Y","R","")</f>
        <v/>
      </c>
      <c r="L64" s="640" t="str">
        <f>'Fun Patches'!$C38</f>
        <v>&lt;LIST PATCH HERE&gt;</v>
      </c>
      <c r="M64" s="640"/>
      <c r="N64" s="640"/>
      <c r="O64" s="640"/>
      <c r="P64" s="640"/>
      <c r="Q64" s="640"/>
      <c r="R64" s="641"/>
      <c r="S64" s="331" t="str">
        <f>IF(Summary!$B$128="E","E","")</f>
        <v/>
      </c>
      <c r="T64" s="331" t="str">
        <f>IF(Summary!$C$128="Y","R","")</f>
        <v/>
      </c>
      <c r="U64" s="642"/>
      <c r="W64" s="389"/>
      <c r="X64" s="390"/>
      <c r="Y64" s="464"/>
      <c r="AA64" s="389"/>
      <c r="AB64" s="390"/>
      <c r="AC64" s="464"/>
    </row>
    <row r="65" spans="1:29" ht="12.95" customHeight="1">
      <c r="B65" s="370"/>
      <c r="C65" s="382" t="s">
        <v>634</v>
      </c>
      <c r="D65" s="451"/>
      <c r="E65" s="451"/>
      <c r="F65" s="451"/>
      <c r="G65" s="451"/>
      <c r="H65" s="452"/>
      <c r="I65" s="333" t="str">
        <f>IF(Summary!$B$74="E","E","")</f>
        <v/>
      </c>
      <c r="J65" s="333" t="str">
        <f>IF(Summary!$C$74="Y","R","")</f>
        <v/>
      </c>
      <c r="L65" s="640" t="str">
        <f>'Fun Patches'!$C39</f>
        <v>&lt;LIST PATCH HERE&gt;</v>
      </c>
      <c r="M65" s="640"/>
      <c r="N65" s="640"/>
      <c r="O65" s="640"/>
      <c r="P65" s="640"/>
      <c r="Q65" s="640"/>
      <c r="R65" s="641"/>
      <c r="S65" s="331" t="str">
        <f>IF(Summary!$B$129="E","E","")</f>
        <v/>
      </c>
      <c r="T65" s="331" t="str">
        <f>IF(Summary!$C$129="Y","R","")</f>
        <v/>
      </c>
      <c r="U65" s="642"/>
      <c r="W65" s="389"/>
      <c r="X65" s="390"/>
      <c r="Y65" s="464"/>
      <c r="AA65" s="389"/>
      <c r="AB65" s="390"/>
      <c r="AC65" s="464"/>
    </row>
    <row r="66" spans="1:29" ht="12.95" customHeight="1">
      <c r="B66" s="370"/>
      <c r="C66" s="376" t="s">
        <v>635</v>
      </c>
      <c r="D66" s="457"/>
      <c r="E66" s="457"/>
      <c r="F66" s="457"/>
      <c r="G66" s="457"/>
      <c r="H66" s="458"/>
      <c r="I66" s="328" t="str">
        <f>IF(Summary!$B$92="E","E","")</f>
        <v/>
      </c>
      <c r="J66" s="328" t="str">
        <f>IF(Summary!$C$92="Y","R","")</f>
        <v/>
      </c>
      <c r="L66" s="640" t="str">
        <f>'Fun Patches'!$C40</f>
        <v>&lt;LIST PATCH HERE&gt;</v>
      </c>
      <c r="M66" s="640"/>
      <c r="N66" s="640"/>
      <c r="O66" s="640"/>
      <c r="P66" s="640"/>
      <c r="Q66" s="640"/>
      <c r="R66" s="641"/>
      <c r="S66" s="331" t="str">
        <f>IF(Summary!$B$130="E","E","")</f>
        <v/>
      </c>
      <c r="T66" s="331" t="str">
        <f>IF(Summary!$C$130="Y","R","")</f>
        <v/>
      </c>
      <c r="U66" s="642"/>
      <c r="W66" s="389"/>
      <c r="X66" s="390"/>
      <c r="Y66" s="464"/>
      <c r="AA66" s="389"/>
      <c r="AB66" s="390"/>
      <c r="AC66" s="464"/>
    </row>
    <row r="67" spans="1:29" ht="12.95" customHeight="1">
      <c r="B67" s="370"/>
      <c r="C67" s="461" t="s">
        <v>636</v>
      </c>
      <c r="D67" s="462"/>
      <c r="E67" s="462"/>
      <c r="F67" s="332" t="str">
        <f>IF(Bridging!$D$10="A","/","")</f>
        <v/>
      </c>
      <c r="G67" s="332" t="str">
        <f>IF(Bridging!$D$14="A","/","")</f>
        <v/>
      </c>
      <c r="H67" s="332" t="str">
        <f>IF(Bridging!$D$16="A","/","")</f>
        <v/>
      </c>
      <c r="I67" s="333" t="str">
        <f>IF(Summary!$B$93="E","E","")</f>
        <v/>
      </c>
      <c r="J67" s="333" t="str">
        <f>IF(Summary!$C$93="Y","R","")</f>
        <v/>
      </c>
      <c r="L67" s="640" t="str">
        <f>'Fun Patches'!$C41</f>
        <v>&lt;LIST PATCH HERE&gt;</v>
      </c>
      <c r="M67" s="640"/>
      <c r="N67" s="640"/>
      <c r="O67" s="640"/>
      <c r="P67" s="640"/>
      <c r="Q67" s="640"/>
      <c r="R67" s="641"/>
      <c r="S67" s="331" t="str">
        <f>IF(Summary!$B$131="E","E","")</f>
        <v/>
      </c>
      <c r="T67" s="331" t="str">
        <f>IF(Summary!$C$131="Y","R","")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IF(Summary!$B$132="E","E","")</f>
        <v/>
      </c>
      <c r="T68" s="331" t="str">
        <f>IF(Summary!$C$132="Y","R","")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IF(Summary!$B$133="E","E","")</f>
        <v/>
      </c>
      <c r="T69" s="331" t="str">
        <f>IF(Summary!$C$133="Y","R","")</f>
        <v/>
      </c>
      <c r="U69" s="642"/>
      <c r="V69" s="351"/>
      <c r="W69" s="389"/>
      <c r="X69" s="390"/>
      <c r="Y69" s="464"/>
      <c r="Z69" s="352"/>
      <c r="AA69" s="389"/>
      <c r="AB69" s="390"/>
      <c r="AC69" s="464"/>
    </row>
    <row r="70" spans="1:29" s="355" customFormat="1" ht="12.95" customHeight="1">
      <c r="A70" s="351"/>
      <c r="B70" s="370"/>
      <c r="C70" s="382" t="s">
        <v>637</v>
      </c>
      <c r="D70" s="327" t="str">
        <f>IF('Age-Level'!$D$67="A","/","")</f>
        <v/>
      </c>
      <c r="E70" s="327" t="str">
        <f>IF('Age-Level'!$D$71="A","/","")</f>
        <v/>
      </c>
      <c r="F70" s="327" t="str">
        <f>IF('Age-Level'!$D$75="A","/","")</f>
        <v/>
      </c>
      <c r="G70" s="327" t="str">
        <f>IF('Age-Level'!$D$80="A","/","")</f>
        <v/>
      </c>
      <c r="H70" s="327" t="str">
        <f>IF('Age-Level'!$D$82="A","/","")</f>
        <v/>
      </c>
      <c r="I70" s="328" t="str">
        <f>IF(Summary!$B$75="E","E","")</f>
        <v/>
      </c>
      <c r="J70" s="328" t="str">
        <f>IF(Summary!$C$75="Y","R","")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IF('Age-Level'!$D$85="A","/","")</f>
        <v/>
      </c>
      <c r="E71" s="313" t="str">
        <f>IF('Age-Level'!$D$89="A","/","")</f>
        <v/>
      </c>
      <c r="F71" s="313" t="str">
        <f>IF('Age-Level'!$D$93="A","/","")</f>
        <v/>
      </c>
      <c r="G71" s="313" t="str">
        <f>IF('Age-Level'!$D$98="A","/","")</f>
        <v/>
      </c>
      <c r="H71" s="313" t="str">
        <f>IF('Age-Level'!$D$100="A","/","")</f>
        <v/>
      </c>
      <c r="I71" s="329" t="str">
        <f>IF(Summary!$B$76="E","E","")</f>
        <v/>
      </c>
      <c r="J71" s="329" t="str">
        <f>IF(Summary!$C$76="Y","R","")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IF('Age-Level'!$D$103="A","/","")</f>
        <v/>
      </c>
      <c r="E72" s="332" t="str">
        <f>IF('Age-Level'!$D$107="A","/","")</f>
        <v/>
      </c>
      <c r="F72" s="332" t="str">
        <f>IF('Age-Level'!$D$111="A","/","")</f>
        <v/>
      </c>
      <c r="G72" s="332" t="str">
        <f>IF('Age-Level'!$D$116="A","/","")</f>
        <v/>
      </c>
      <c r="H72" s="332" t="str">
        <f>IF('Age-Level'!$D$118="A","/","")</f>
        <v/>
      </c>
      <c r="I72" s="333" t="str">
        <f>IF(Summary!$B$77="E","E","")</f>
        <v/>
      </c>
      <c r="J72" s="333" t="str">
        <f>IF(Summary!$C$77="Y","R","")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IF('Age-Level'!$D$121="A","/","")</f>
        <v/>
      </c>
      <c r="E73" s="327" t="str">
        <f>IF('Age-Level'!$D$125="A","/","")</f>
        <v/>
      </c>
      <c r="F73" s="327" t="str">
        <f>IF('Age-Level'!$D$129="A","/","")</f>
        <v/>
      </c>
      <c r="G73" s="327" t="str">
        <f>IF('Age-Level'!$D$134="A","/","")</f>
        <v/>
      </c>
      <c r="H73" s="327" t="str">
        <f>IF('Age-Level'!$D$136="A","/","")</f>
        <v/>
      </c>
      <c r="I73" s="331" t="str">
        <f>IF(Summary!$B$78="E","E","")</f>
        <v/>
      </c>
      <c r="J73" s="331" t="str">
        <f>IF(Summary!$C$78="Y","R","")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I0n9vnt8QikVhfjiRvjJSHWdY3L+Bxd7nYC3T2rd70653gVlE9hOWsffezxkpG3tkmJEB+TrDL1N+bCgCNIF9Q==" saltValue="Dbf5zseCUmhioQDZUqOhbQ==" spinCount="100000" sheet="1" objects="1" scenarios="1" selectLockedCells="1"/>
  <mergeCells count="67">
    <mergeCell ref="U23:U72"/>
    <mergeCell ref="L68:R68"/>
    <mergeCell ref="L69:R69"/>
    <mergeCell ref="L67:R67"/>
    <mergeCell ref="L4:M4"/>
    <mergeCell ref="L5:M5"/>
    <mergeCell ref="L6:M6"/>
    <mergeCell ref="L7:M7"/>
    <mergeCell ref="L8:M8"/>
    <mergeCell ref="L9:M9"/>
    <mergeCell ref="L10:M10"/>
    <mergeCell ref="L11:M11"/>
    <mergeCell ref="L12:M12"/>
    <mergeCell ref="L61:R61"/>
    <mergeCell ref="L62:R62"/>
    <mergeCell ref="L63:R63"/>
    <mergeCell ref="L64:R64"/>
    <mergeCell ref="L65:R65"/>
    <mergeCell ref="L66:R66"/>
    <mergeCell ref="L55:R55"/>
    <mergeCell ref="L56:R56"/>
    <mergeCell ref="L57:R57"/>
    <mergeCell ref="L58:R58"/>
    <mergeCell ref="L59:R59"/>
    <mergeCell ref="L60:R60"/>
    <mergeCell ref="L54:R54"/>
    <mergeCell ref="L43:R43"/>
    <mergeCell ref="L44:R44"/>
    <mergeCell ref="L45:R45"/>
    <mergeCell ref="L46:R46"/>
    <mergeCell ref="L47:R47"/>
    <mergeCell ref="L48:R48"/>
    <mergeCell ref="L49:R49"/>
    <mergeCell ref="L50:R50"/>
    <mergeCell ref="L51:R51"/>
    <mergeCell ref="L52:R52"/>
    <mergeCell ref="L53:R53"/>
    <mergeCell ref="L42:R42"/>
    <mergeCell ref="L28:R28"/>
    <mergeCell ref="L29:R29"/>
    <mergeCell ref="L30:R30"/>
    <mergeCell ref="L31:R31"/>
    <mergeCell ref="L32:R32"/>
    <mergeCell ref="L33:R33"/>
    <mergeCell ref="L34:R34"/>
    <mergeCell ref="L35:R35"/>
    <mergeCell ref="L36:R36"/>
    <mergeCell ref="L37:R37"/>
    <mergeCell ref="L38:R38"/>
    <mergeCell ref="L39:R39"/>
    <mergeCell ref="L40:R40"/>
    <mergeCell ref="L41:R41"/>
    <mergeCell ref="L14:R14"/>
    <mergeCell ref="L15:R15"/>
    <mergeCell ref="L13:M13"/>
    <mergeCell ref="L27:R27"/>
    <mergeCell ref="L16:R16"/>
    <mergeCell ref="L17:R17"/>
    <mergeCell ref="L18:R18"/>
    <mergeCell ref="L19:R19"/>
    <mergeCell ref="L20:R20"/>
    <mergeCell ref="L21:R21"/>
    <mergeCell ref="L22:R22"/>
    <mergeCell ref="L23:R23"/>
    <mergeCell ref="L24:R24"/>
    <mergeCell ref="L25:R25"/>
    <mergeCell ref="L26:R26"/>
  </mergeCells>
  <conditionalFormatting sqref="W1:W2 T1:T2 J37:J38">
    <cfRule type="expression" dxfId="99" priority="5">
      <formula>LEFT($U$1,11)="Ambassador_"</formula>
    </cfRule>
  </conditionalFormatting>
  <conditionalFormatting sqref="H45:H51 H1:H41">
    <cfRule type="expression" dxfId="98" priority="4">
      <formula>LEFT($U$1,11)&lt;&gt;"Ambassador_"</formula>
    </cfRule>
  </conditionalFormatting>
  <conditionalFormatting sqref="I1:T2">
    <cfRule type="expression" dxfId="97" priority="6">
      <formula>LEFT($U$1,11)&lt;&gt;"Ambassador_"</formula>
    </cfRule>
  </conditionalFormatting>
  <conditionalFormatting sqref="L16:L28">
    <cfRule type="duplicateValues" dxfId="96" priority="149"/>
  </conditionalFormatting>
  <conditionalFormatting sqref="L29:L30 L14:L15 W4:W73 AA4:AA73">
    <cfRule type="duplicateValues" dxfId="95" priority="150"/>
  </conditionalFormatting>
  <pageMargins left="0.5" right="0.3" top="0.3" bottom="0.3" header="0.3" footer="0.3"/>
  <pageSetup scale="75" fitToWidth="2" orientation="portrait" r:id="rId1"/>
  <colBreaks count="1" manualBreakCount="1">
    <brk id="21" max="72"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CB8FB-4C61-4E29-BE81-7FEF4E10763C}">
  <sheetPr codeName="Sheet16">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Ambassador_2</v>
      </c>
      <c r="U1" s="430" t="str">
        <f ca="1">MID(CELL("filename",A1),FIND(IF(ISERROR(FIND("]",CELL("filename",A1))),"$","]"),CELL("filename",A1))+1,256)</f>
        <v>Ambassador_2</v>
      </c>
      <c r="W1" s="344" t="str">
        <f ca="1">IF(T1&lt;&gt;"",T1,"")</f>
        <v>Ambassador_2</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IF(Badges!$E$33="A","/","")</f>
        <v/>
      </c>
      <c r="E4" s="327" t="str">
        <f>IF(Badges!$E$37="A","/","")</f>
        <v/>
      </c>
      <c r="F4" s="327" t="str">
        <f>IF(Badges!$E$41="A","/","")</f>
        <v/>
      </c>
      <c r="G4" s="327" t="str">
        <f>IF(Badges!$E$45="A","/","")</f>
        <v/>
      </c>
      <c r="H4" s="327" t="str">
        <f>IF(Badges!$E$49="A","/","")</f>
        <v/>
      </c>
      <c r="I4" s="330" t="str">
        <f>IF(Summary!$D$5="E","E","")</f>
        <v/>
      </c>
      <c r="J4" s="330" t="str">
        <f>IF(Summary!$E$5="Y","R","")</f>
        <v/>
      </c>
      <c r="L4" s="639" t="str">
        <f>'Council Own'!$B6</f>
        <v>&lt;&lt;List Badge 1 Here&gt;&gt;</v>
      </c>
      <c r="M4" s="639"/>
      <c r="N4" s="327" t="str">
        <f>IF('Council Own'!$E$11="A","/","")</f>
        <v/>
      </c>
      <c r="O4" s="327" t="str">
        <f>IF('Council Own'!$E$15="A","/","")</f>
        <v/>
      </c>
      <c r="P4" s="327" t="str">
        <f>IF('Council Own'!$E$19="A","/","")</f>
        <v/>
      </c>
      <c r="Q4" s="327" t="str">
        <f>IF('Council Own'!$E$23="A","/","")</f>
        <v/>
      </c>
      <c r="R4" s="327" t="str">
        <f>IF('Council Own'!$E$27="A","/","")</f>
        <v/>
      </c>
      <c r="S4" s="326" t="str">
        <f>IF(Summary!$D$52="E","E","")</f>
        <v/>
      </c>
      <c r="T4" s="326" t="str">
        <f>IF(Summary!$E$52="Y","R","")</f>
        <v/>
      </c>
      <c r="U4" s="432"/>
      <c r="W4" s="387"/>
      <c r="X4" s="388"/>
      <c r="Y4" s="463"/>
      <c r="AA4" s="387"/>
      <c r="AB4" s="388"/>
      <c r="AC4" s="463"/>
    </row>
    <row r="5" spans="1:30" ht="12.95" customHeight="1">
      <c r="A5" s="342"/>
      <c r="C5" s="359" t="s">
        <v>404</v>
      </c>
      <c r="D5" s="327" t="str">
        <f>IF(Badges!$E$56="A","/","")</f>
        <v/>
      </c>
      <c r="E5" s="327" t="str">
        <f>IF(Badges!$E$60="A","/","")</f>
        <v/>
      </c>
      <c r="F5" s="327" t="str">
        <f>IF(Badges!$E$64="A","/","")</f>
        <v/>
      </c>
      <c r="G5" s="327" t="str">
        <f>IF(Badges!$E$68="A","/","")</f>
        <v/>
      </c>
      <c r="H5" s="327" t="str">
        <f>IF(Badges!$E$72="A","/","")</f>
        <v/>
      </c>
      <c r="I5" s="330" t="str">
        <f>IF(Summary!$D$6="E","E","")</f>
        <v/>
      </c>
      <c r="J5" s="330" t="str">
        <f>IF(Summary!$E$6="Y","R","")</f>
        <v/>
      </c>
      <c r="K5" s="360" t="str">
        <f>IF(COUNT(I39:I39)=1,MAX(I39:I39),"")</f>
        <v/>
      </c>
      <c r="L5" s="640" t="str">
        <f>'Council Own'!$B29</f>
        <v>&lt;&lt;List Badge 2 Here&gt;&gt;</v>
      </c>
      <c r="M5" s="641"/>
      <c r="N5" s="327" t="str">
        <f>IF('Council Own'!$E$34="A","/","")</f>
        <v/>
      </c>
      <c r="O5" s="327" t="str">
        <f>IF('Council Own'!$E$38="A","/","")</f>
        <v/>
      </c>
      <c r="P5" s="327" t="str">
        <f>IF('Council Own'!$E$42="A","/","")</f>
        <v/>
      </c>
      <c r="Q5" s="327" t="str">
        <f>IF('Council Own'!$E$46="A","/","")</f>
        <v/>
      </c>
      <c r="R5" s="327" t="str">
        <f>IF('Council Own'!$E$50="A","/","")</f>
        <v/>
      </c>
      <c r="S5" s="328" t="str">
        <f>IF(Summary!$D$53="E","E","")</f>
        <v/>
      </c>
      <c r="T5" s="328" t="str">
        <f>IF(Summary!$E$53="Y","R","")</f>
        <v/>
      </c>
      <c r="U5" s="432"/>
      <c r="W5" s="389"/>
      <c r="X5" s="390"/>
      <c r="Y5" s="464"/>
      <c r="AA5" s="389"/>
      <c r="AB5" s="390"/>
      <c r="AC5" s="464"/>
    </row>
    <row r="6" spans="1:30" ht="12.95" customHeight="1" thickBot="1">
      <c r="A6" s="342"/>
      <c r="C6" s="361" t="s">
        <v>698</v>
      </c>
      <c r="D6" s="327" t="str">
        <f>IF(Badges!$E$79="A","/","")</f>
        <v/>
      </c>
      <c r="E6" s="327" t="str">
        <f>IF(Badges!$E$83="A","/","")</f>
        <v/>
      </c>
      <c r="F6" s="327" t="str">
        <f>IF(Badges!$E$87="A","/","")</f>
        <v/>
      </c>
      <c r="G6" s="327" t="str">
        <f>IF(Badges!$E$91="A","/","")</f>
        <v/>
      </c>
      <c r="H6" s="327" t="str">
        <f>IF(Badges!$E$95="A","/","")</f>
        <v/>
      </c>
      <c r="I6" s="330" t="str">
        <f>IF(Summary!$D$7="E","E","")</f>
        <v/>
      </c>
      <c r="J6" s="330" t="str">
        <f>IF(Summary!$E$7="Y","R","")</f>
        <v/>
      </c>
      <c r="K6" s="360" t="str">
        <f>IF(COUNT(I40:I40)=1,MAX(I40:I40),"")</f>
        <v/>
      </c>
      <c r="L6" s="640" t="str">
        <f>'Council Own'!$B52</f>
        <v>&lt;&lt;List Badge 3 Here&gt;&gt;</v>
      </c>
      <c r="M6" s="641"/>
      <c r="N6" s="327" t="str">
        <f>IF('Council Own'!$E$57="A","/","")</f>
        <v/>
      </c>
      <c r="O6" s="327" t="str">
        <f>IF('Council Own'!$E$61="A","/","")</f>
        <v/>
      </c>
      <c r="P6" s="327" t="str">
        <f>IF('Council Own'!$E$65="A","/","")</f>
        <v/>
      </c>
      <c r="Q6" s="327" t="str">
        <f>IF('Council Own'!$E$69="A","/","")</f>
        <v/>
      </c>
      <c r="R6" s="327" t="str">
        <f>IF('Council Own'!$E$73="A","/","")</f>
        <v/>
      </c>
      <c r="S6" s="328" t="str">
        <f>IF(Summary!$D$54="E","E","")</f>
        <v/>
      </c>
      <c r="T6" s="328" t="str">
        <f>IF(Summary!$E$54="Y","R","")</f>
        <v/>
      </c>
      <c r="U6" s="432"/>
      <c r="W6" s="389"/>
      <c r="X6" s="390"/>
      <c r="Y6" s="464"/>
      <c r="AA6" s="389"/>
      <c r="AB6" s="390"/>
      <c r="AC6" s="464"/>
    </row>
    <row r="7" spans="1:30" ht="12.95" customHeight="1">
      <c r="A7" s="342"/>
      <c r="C7" s="363" t="s">
        <v>104</v>
      </c>
      <c r="D7" s="337" t="str">
        <f>IF(Badges!$E$102="A","/","")</f>
        <v/>
      </c>
      <c r="E7" s="337" t="str">
        <f>IF(Badges!$E$106="A","/","")</f>
        <v/>
      </c>
      <c r="F7" s="337" t="str">
        <f>IF(Badges!$E$110="A","/","")</f>
        <v/>
      </c>
      <c r="G7" s="337" t="str">
        <f>IF(Badges!$E$114="A","/","")</f>
        <v/>
      </c>
      <c r="H7" s="337" t="str">
        <f>IF(Badges!$E$118="A","/","")</f>
        <v/>
      </c>
      <c r="I7" s="338" t="str">
        <f>IF(Summary!$D$8="E","E","")</f>
        <v/>
      </c>
      <c r="J7" s="338" t="str">
        <f>IF(Summary!$E$8="Y","R","")</f>
        <v/>
      </c>
      <c r="K7" s="360" t="str">
        <f>IF(COUNT(I41:I41)=1,MAX(I41:I41),"")</f>
        <v/>
      </c>
      <c r="L7" s="640" t="str">
        <f>'Council Own'!$B75</f>
        <v>&lt;&lt;List Badge 4 Here&gt;&gt;</v>
      </c>
      <c r="M7" s="641"/>
      <c r="N7" s="327" t="str">
        <f>IF('Council Own'!$E$80="A","/","")</f>
        <v/>
      </c>
      <c r="O7" s="327" t="str">
        <f>IF('Council Own'!$E$84="A","/","")</f>
        <v/>
      </c>
      <c r="P7" s="327" t="str">
        <f>IF('Council Own'!$E$88="A","/","")</f>
        <v/>
      </c>
      <c r="Q7" s="327" t="str">
        <f>IF('Council Own'!$E$92="A","/","")</f>
        <v/>
      </c>
      <c r="R7" s="327" t="str">
        <f>IF('Council Own'!$E$96="A","/","")</f>
        <v/>
      </c>
      <c r="S7" s="328" t="str">
        <f>IF(Summary!$D$55="E","E","")</f>
        <v/>
      </c>
      <c r="T7" s="328" t="str">
        <f>IF(Summary!$E$55="Y","R","")</f>
        <v/>
      </c>
      <c r="U7" s="432"/>
      <c r="W7" s="389"/>
      <c r="X7" s="390"/>
      <c r="Y7" s="464"/>
      <c r="AA7" s="389"/>
      <c r="AB7" s="390"/>
      <c r="AC7" s="464"/>
    </row>
    <row r="8" spans="1:30" ht="12.95" customHeight="1">
      <c r="A8" s="342"/>
      <c r="C8" s="359" t="s">
        <v>422</v>
      </c>
      <c r="D8" s="327" t="str">
        <f>IF(Badges!$E$125="A","/","")</f>
        <v/>
      </c>
      <c r="E8" s="327" t="str">
        <f>IF(Badges!$E$129="A","/","")</f>
        <v/>
      </c>
      <c r="F8" s="327" t="str">
        <f>IF(Badges!$E$133="A","/","")</f>
        <v/>
      </c>
      <c r="G8" s="327" t="str">
        <f>IF(Badges!$E$137="A","/","")</f>
        <v/>
      </c>
      <c r="H8" s="327" t="str">
        <f>IF(Badges!$E$141="A","/","")</f>
        <v/>
      </c>
      <c r="I8" s="328" t="str">
        <f>IF(Summary!$D$9="E","E","")</f>
        <v/>
      </c>
      <c r="J8" s="328" t="str">
        <f>IF(Summary!$E$9="Y","R","")</f>
        <v/>
      </c>
      <c r="K8" s="360" t="str">
        <f>IF(COUNT(I42:I45)=4,MAX(I42:I45),"")</f>
        <v/>
      </c>
      <c r="L8" s="640" t="str">
        <f>'Council Own'!$B98</f>
        <v>&lt;&lt;List Badge 5 Here&gt;&gt;</v>
      </c>
      <c r="M8" s="641"/>
      <c r="N8" s="327" t="str">
        <f>IF('Council Own'!$E$103="A","/","")</f>
        <v/>
      </c>
      <c r="O8" s="327" t="str">
        <f>IF('Council Own'!$E$107="A","/","")</f>
        <v/>
      </c>
      <c r="P8" s="327" t="str">
        <f>IF('Council Own'!$E$111="A","/","")</f>
        <v/>
      </c>
      <c r="Q8" s="327" t="str">
        <f>IF('Council Own'!$E$115="A","/","")</f>
        <v/>
      </c>
      <c r="R8" s="327" t="str">
        <f>IF('Council Own'!$E$119="A","/","")</f>
        <v/>
      </c>
      <c r="S8" s="331" t="str">
        <f>IF(Summary!$D$56="E","E","")</f>
        <v/>
      </c>
      <c r="T8" s="331" t="str">
        <f>IF(Summary!$E$56="Y","R","")</f>
        <v/>
      </c>
      <c r="U8" s="432"/>
      <c r="W8" s="389"/>
      <c r="X8" s="390"/>
      <c r="Y8" s="464"/>
      <c r="AA8" s="389"/>
      <c r="AB8" s="390"/>
      <c r="AC8" s="464"/>
    </row>
    <row r="9" spans="1:30" ht="12.95" customHeight="1" thickBot="1">
      <c r="A9" s="342"/>
      <c r="C9" s="364" t="s">
        <v>699</v>
      </c>
      <c r="D9" s="313" t="str">
        <f>IF(Badges!$E$148="A","/","")</f>
        <v/>
      </c>
      <c r="E9" s="313" t="str">
        <f>IF(Badges!$E$152="A","/","")</f>
        <v/>
      </c>
      <c r="F9" s="313" t="str">
        <f>IF(Badges!$E$156="A","/","")</f>
        <v/>
      </c>
      <c r="G9" s="313" t="str">
        <f>IF(Badges!$E$160="A","/","")</f>
        <v/>
      </c>
      <c r="H9" s="313" t="str">
        <f>IF(Badges!$E$164="A","/","")</f>
        <v/>
      </c>
      <c r="I9" s="433"/>
      <c r="J9" s="434"/>
      <c r="K9" s="360"/>
      <c r="L9" s="639" t="str">
        <f>'Council Own'!$B121</f>
        <v>&lt;&lt;List Badge 6 Here&gt;&gt;</v>
      </c>
      <c r="M9" s="639"/>
      <c r="N9" s="327" t="str">
        <f>IF('Council Own'!$E$126="A","/","")</f>
        <v/>
      </c>
      <c r="O9" s="327" t="str">
        <f>IF('Council Own'!$E$130="A","/","")</f>
        <v/>
      </c>
      <c r="P9" s="327" t="str">
        <f>IF('Council Own'!$E$134="A","/","")</f>
        <v/>
      </c>
      <c r="Q9" s="327" t="str">
        <f>IF('Council Own'!$E$138="A","/","")</f>
        <v/>
      </c>
      <c r="R9" s="327" t="str">
        <f>IF('Council Own'!$E$142="A","/","")</f>
        <v/>
      </c>
      <c r="S9" s="328" t="str">
        <f>IF(Summary!$D$57="E","E","")</f>
        <v/>
      </c>
      <c r="T9" s="328" t="str">
        <f>IF(Summary!$E$57="Y","R","")</f>
        <v/>
      </c>
      <c r="U9" s="432"/>
      <c r="W9" s="389"/>
      <c r="X9" s="390"/>
      <c r="Y9" s="464"/>
      <c r="AA9" s="389"/>
      <c r="AB9" s="390"/>
      <c r="AC9" s="464"/>
    </row>
    <row r="10" spans="1:30" ht="12.95" customHeight="1">
      <c r="A10" s="342"/>
      <c r="C10" s="356" t="s">
        <v>606</v>
      </c>
      <c r="D10" s="332" t="str">
        <f>IF(Badges!$E$171="A","/","")</f>
        <v/>
      </c>
      <c r="E10" s="332" t="str">
        <f>IF(Badges!$E$175="A","/","")</f>
        <v/>
      </c>
      <c r="F10" s="332" t="str">
        <f>IF(Badges!$E$179="A","/","")</f>
        <v/>
      </c>
      <c r="G10" s="332" t="str">
        <f>IF(Badges!$E$183="A","/","")</f>
        <v/>
      </c>
      <c r="H10" s="332" t="str">
        <f>IF(Badges!$E$187="A","/","")</f>
        <v/>
      </c>
      <c r="I10" s="328" t="str">
        <f>IF(Summary!$D$11="E","E","")</f>
        <v/>
      </c>
      <c r="J10" s="328" t="str">
        <f>IF(Summary!$E$11="Y","R","")</f>
        <v/>
      </c>
      <c r="K10" s="360"/>
      <c r="L10" s="640" t="str">
        <f>'Council Own'!$B144</f>
        <v>&lt;&lt;List Badge 7 Here&gt;&gt;</v>
      </c>
      <c r="M10" s="641"/>
      <c r="N10" s="327" t="str">
        <f>IF('Council Own'!$E$149="A","/","")</f>
        <v/>
      </c>
      <c r="O10" s="327" t="str">
        <f>IF('Council Own'!$E$153="A","/","")</f>
        <v/>
      </c>
      <c r="P10" s="327" t="str">
        <f>IF('Council Own'!$E$157="A","/","")</f>
        <v/>
      </c>
      <c r="Q10" s="327" t="str">
        <f>IF('Council Own'!$E$161="A","/","")</f>
        <v/>
      </c>
      <c r="R10" s="327" t="str">
        <f>IF('Council Own'!$E$165="A","/","")</f>
        <v/>
      </c>
      <c r="S10" s="328" t="str">
        <f>IF(Summary!$D$58="E","E","")</f>
        <v/>
      </c>
      <c r="T10" s="328" t="str">
        <f>IF(Summary!$E$58="Y","R","")</f>
        <v/>
      </c>
      <c r="U10" s="432"/>
      <c r="W10" s="389"/>
      <c r="X10" s="390"/>
      <c r="Y10" s="464"/>
      <c r="AA10" s="389"/>
      <c r="AB10" s="390"/>
      <c r="AC10" s="464"/>
    </row>
    <row r="11" spans="1:30" ht="12.95" customHeight="1">
      <c r="A11" s="342"/>
      <c r="C11" s="359" t="s">
        <v>607</v>
      </c>
      <c r="D11" s="334" t="str">
        <f>IF(Badges!$E$194="A","/","")</f>
        <v/>
      </c>
      <c r="E11" s="334" t="str">
        <f>IF(Badges!$E$198="A","/","")</f>
        <v/>
      </c>
      <c r="F11" s="334" t="str">
        <f>IF(Badges!$E$202="A","/","")</f>
        <v/>
      </c>
      <c r="G11" s="334" t="str">
        <f>IF(Badges!$E$206="A","/","")</f>
        <v/>
      </c>
      <c r="H11" s="334" t="str">
        <f>IF(Badges!$E$210="A","/","")</f>
        <v/>
      </c>
      <c r="I11" s="331" t="str">
        <f>IF(Summary!$D$12="E","E","")</f>
        <v/>
      </c>
      <c r="J11" s="331" t="str">
        <f>IF(Summary!$E$12="Y","R","")</f>
        <v/>
      </c>
      <c r="K11" s="360"/>
      <c r="L11" s="640" t="str">
        <f>'Council Own'!$B167</f>
        <v>&lt;&lt;List Badge 8 Here&gt;&gt;</v>
      </c>
      <c r="M11" s="641"/>
      <c r="N11" s="327" t="str">
        <f>IF('Council Own'!$E$172="A","/","")</f>
        <v/>
      </c>
      <c r="O11" s="327" t="str">
        <f>IF('Council Own'!$E$176="A","/","")</f>
        <v/>
      </c>
      <c r="P11" s="327" t="str">
        <f>IF('Council Own'!$E$180="A","/","")</f>
        <v/>
      </c>
      <c r="Q11" s="327" t="str">
        <f>IF('Council Own'!$E$184="A","/","")</f>
        <v/>
      </c>
      <c r="R11" s="327" t="str">
        <f>IF('Council Own'!$E$188="A","/","")</f>
        <v/>
      </c>
      <c r="S11" s="328" t="str">
        <f>IF(Summary!$D$59="E","E","")</f>
        <v/>
      </c>
      <c r="T11" s="328" t="str">
        <f>IF(Summary!$E$59="Y","R","")</f>
        <v/>
      </c>
      <c r="U11" s="432"/>
      <c r="W11" s="389"/>
      <c r="X11" s="390"/>
      <c r="Y11" s="464"/>
      <c r="AA11" s="389"/>
      <c r="AB11" s="390"/>
      <c r="AC11" s="464"/>
    </row>
    <row r="12" spans="1:30" ht="12.95" customHeight="1" thickBot="1">
      <c r="A12" s="342"/>
      <c r="C12" s="361" t="s">
        <v>608</v>
      </c>
      <c r="D12" s="313" t="str">
        <f>IF(Badges!$E$298="A","/","")</f>
        <v/>
      </c>
      <c r="E12" s="313" t="str">
        <f>IF(Badges!$E$302="A","/","")</f>
        <v/>
      </c>
      <c r="F12" s="313" t="str">
        <f>IF(Badges!$E$306="A","/","")</f>
        <v/>
      </c>
      <c r="G12" s="313" t="str">
        <f>IF(Badges!$E$310="A","/","")</f>
        <v/>
      </c>
      <c r="H12" s="313" t="str">
        <f>IF(Badges!$E$314="A","/","")</f>
        <v/>
      </c>
      <c r="I12" s="329" t="str">
        <f>IF(Summary!$D$17="E","E","")</f>
        <v/>
      </c>
      <c r="J12" s="329" t="str">
        <f>IF(Summary!$E$17="Y","R","")</f>
        <v/>
      </c>
      <c r="K12" s="360" t="str">
        <f>IF(COUNT(I46:I47)=2,MAX(I46:I47),"")</f>
        <v/>
      </c>
      <c r="L12" s="640" t="str">
        <f>'Council Own'!$B190</f>
        <v>&lt;&lt;List Badge 9 Here&gt;&gt;</v>
      </c>
      <c r="M12" s="641"/>
      <c r="N12" s="327" t="str">
        <f>IF('Council Own'!$E$195="A","/","")</f>
        <v/>
      </c>
      <c r="O12" s="327" t="str">
        <f>IF('Council Own'!$E$199="A","/","")</f>
        <v/>
      </c>
      <c r="P12" s="327" t="str">
        <f>IF('Council Own'!$E$203="A","/","")</f>
        <v/>
      </c>
      <c r="Q12" s="327" t="str">
        <f>IF('Council Own'!$E$207="A","/","")</f>
        <v/>
      </c>
      <c r="R12" s="327" t="str">
        <f>IF('Council Own'!$E$211="A","/","")</f>
        <v/>
      </c>
      <c r="S12" s="328" t="str">
        <f>IF(Summary!$D$60="E","E","")</f>
        <v/>
      </c>
      <c r="T12" s="328" t="str">
        <f>IF(Summary!$E$60="Y","R","")</f>
        <v/>
      </c>
      <c r="U12" s="432"/>
      <c r="W12" s="389"/>
      <c r="X12" s="390"/>
      <c r="Y12" s="464"/>
      <c r="AA12" s="389"/>
      <c r="AB12" s="390"/>
      <c r="AC12" s="464"/>
    </row>
    <row r="13" spans="1:30" ht="12.95" customHeight="1">
      <c r="A13" s="342"/>
      <c r="C13" s="363" t="s">
        <v>103</v>
      </c>
      <c r="D13" s="332" t="str">
        <f>IF(Badges!$E$321="A","/","")</f>
        <v/>
      </c>
      <c r="E13" s="332" t="str">
        <f>IF(Badges!$E$325="A","/","")</f>
        <v/>
      </c>
      <c r="F13" s="332" t="str">
        <f>IF(Badges!$E$329="A","/","")</f>
        <v/>
      </c>
      <c r="G13" s="332" t="str">
        <f>IF(Badges!$E$333="A","/","")</f>
        <v/>
      </c>
      <c r="H13" s="332" t="str">
        <f>IF(Badges!$E$337="A","/","")</f>
        <v/>
      </c>
      <c r="I13" s="330" t="str">
        <f>IF(Summary!$D$18="E","E","")</f>
        <v/>
      </c>
      <c r="J13" s="330" t="str">
        <f>IF(Summary!$E$18="Y","R","")</f>
        <v/>
      </c>
      <c r="K13" s="360"/>
      <c r="L13" s="640" t="str">
        <f>'Council Own'!$B213</f>
        <v>&lt;&lt;List Badge 10 Here&gt;&gt;</v>
      </c>
      <c r="M13" s="641"/>
      <c r="N13" s="327" t="str">
        <f>IF('Council Own'!$E$218="A","/","")</f>
        <v/>
      </c>
      <c r="O13" s="327" t="str">
        <f>IF('Council Own'!$E$222="A","/","")</f>
        <v/>
      </c>
      <c r="P13" s="327" t="str">
        <f>IF('Council Own'!$E$226="A","/","")</f>
        <v/>
      </c>
      <c r="Q13" s="327" t="str">
        <f>IF('Council Own'!$E$230="A","/","")</f>
        <v/>
      </c>
      <c r="R13" s="327" t="str">
        <f>IF('Council Own'!$E$234="A","/","")</f>
        <v/>
      </c>
      <c r="S13" s="328" t="str">
        <f>IF(Summary!$D$61="E","E","")</f>
        <v/>
      </c>
      <c r="T13" s="328" t="str">
        <f>IF(Summary!$E$61="Y","R","")</f>
        <v/>
      </c>
      <c r="U13" s="432"/>
      <c r="W13" s="389"/>
      <c r="X13" s="390"/>
      <c r="Y13" s="464"/>
      <c r="AA13" s="389"/>
      <c r="AB13" s="390"/>
      <c r="AC13" s="464"/>
    </row>
    <row r="14" spans="1:30" ht="12.95" customHeight="1">
      <c r="A14" s="342"/>
      <c r="C14" s="359" t="s">
        <v>609</v>
      </c>
      <c r="D14" s="334" t="str">
        <f>IF(Badges!$E$10="A","/","")</f>
        <v/>
      </c>
      <c r="E14" s="334" t="str">
        <f>IF(Badges!$E$14="A","/","")</f>
        <v/>
      </c>
      <c r="F14" s="334" t="str">
        <f>IF(Badges!$E$18="A","/","")</f>
        <v/>
      </c>
      <c r="G14" s="334" t="str">
        <f>IF(Badges!$E$22="A","/","")</f>
        <v/>
      </c>
      <c r="H14" s="334" t="str">
        <f>IF(Badges!$E$26="A","/","")</f>
        <v/>
      </c>
      <c r="I14" s="331" t="str">
        <f>IF(Summary!$D$4="E","E","")</f>
        <v/>
      </c>
      <c r="J14" s="331" t="str">
        <f>IF(Summary!$E$4="Y","R","")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IF(Badges!$E$356="A","/","")</f>
        <v/>
      </c>
      <c r="E15" s="313" t="str">
        <f>IF(Badges!$E$360="A","/","")</f>
        <v/>
      </c>
      <c r="F15" s="313" t="str">
        <f>IF(Badges!$E$364="A","/","")</f>
        <v/>
      </c>
      <c r="G15" s="313" t="str">
        <f>IF(Badges!$E$368="A","/","")</f>
        <v/>
      </c>
      <c r="H15" s="313" t="str">
        <f>IF(Badges!$E$372="A","/","")</f>
        <v/>
      </c>
      <c r="I15" s="329" t="str">
        <f>IF(Summary!$D$20="E","E","")</f>
        <v/>
      </c>
      <c r="J15" s="329" t="str">
        <f>IF(Summary!$E$20="Y","R","")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IF(Badges!$E$379="A","/","")</f>
        <v/>
      </c>
      <c r="E16" s="332" t="str">
        <f>IF(Badges!$E$383="A","/","")</f>
        <v/>
      </c>
      <c r="F16" s="332" t="str">
        <f>IF(Badges!$E$387="A","/","")</f>
        <v/>
      </c>
      <c r="G16" s="332" t="str">
        <f>IF(Badges!$E$391="A","/","")</f>
        <v/>
      </c>
      <c r="H16" s="332" t="str">
        <f>IF(Badges!$E$395="A","/","")</f>
        <v/>
      </c>
      <c r="I16" s="333" t="str">
        <f>IF(Summary!$D$21="E","E","")</f>
        <v/>
      </c>
      <c r="J16" s="333" t="str">
        <f>IF(Summary!$E$21="Y","R","")</f>
        <v/>
      </c>
      <c r="K16" s="360" t="str">
        <f>IF(COUNT(I50:I51)=2,MAX(I50:I51),"")</f>
        <v/>
      </c>
      <c r="L16" s="640" t="str">
        <f>'Age-Level'!$C140</f>
        <v>Investiture</v>
      </c>
      <c r="M16" s="640"/>
      <c r="N16" s="640"/>
      <c r="O16" s="640"/>
      <c r="P16" s="640"/>
      <c r="Q16" s="640"/>
      <c r="R16" s="641"/>
      <c r="S16" s="328" t="str">
        <f>IF(Summary!$D$79="E","E","")</f>
        <v/>
      </c>
      <c r="T16" s="328" t="str">
        <f>IF(Summary!$E$79="Y","R","")</f>
        <v/>
      </c>
      <c r="U16" s="432"/>
      <c r="W16" s="389"/>
      <c r="X16" s="390"/>
      <c r="Y16" s="464"/>
      <c r="AA16" s="389"/>
      <c r="AB16" s="390"/>
      <c r="AC16" s="464"/>
    </row>
    <row r="17" spans="1:29" ht="12.95" customHeight="1">
      <c r="A17" s="342"/>
      <c r="C17" s="359" t="s">
        <v>611</v>
      </c>
      <c r="D17" s="334" t="str">
        <f>IF(Badges!$E$425="A","/","")</f>
        <v/>
      </c>
      <c r="E17" s="334" t="str">
        <f>IF(Badges!$E$429="A","/","")</f>
        <v/>
      </c>
      <c r="F17" s="334" t="str">
        <f>IF(Badges!$E$433="A","/","")</f>
        <v/>
      </c>
      <c r="G17" s="334" t="str">
        <f>IF(Badges!$E$437="A","/","")</f>
        <v/>
      </c>
      <c r="H17" s="334" t="str">
        <f>IF(Badges!$E$441="A","/","")</f>
        <v/>
      </c>
      <c r="I17" s="331" t="str">
        <f>IF(Summary!$D$23="E","E","")</f>
        <v/>
      </c>
      <c r="J17" s="331" t="str">
        <f>IF(Summary!$E$23="Y","R","")</f>
        <v/>
      </c>
      <c r="K17" s="360"/>
      <c r="L17" s="640" t="str">
        <f>'Age-Level'!$C141</f>
        <v>Rededication (1st year)</v>
      </c>
      <c r="M17" s="640"/>
      <c r="N17" s="640"/>
      <c r="O17" s="640"/>
      <c r="P17" s="640"/>
      <c r="Q17" s="640"/>
      <c r="R17" s="641"/>
      <c r="S17" s="328" t="str">
        <f>IF(Summary!$D$80="E","E","")</f>
        <v/>
      </c>
      <c r="T17" s="328" t="str">
        <f>IF(Summary!$E$80="Y","R","")</f>
        <v/>
      </c>
      <c r="U17" s="432"/>
      <c r="W17" s="389"/>
      <c r="X17" s="390"/>
      <c r="Y17" s="464"/>
      <c r="AA17" s="389"/>
      <c r="AB17" s="390"/>
      <c r="AC17" s="464"/>
    </row>
    <row r="18" spans="1:29" ht="12.95" customHeight="1" thickBot="1">
      <c r="C18" s="361" t="s">
        <v>612</v>
      </c>
      <c r="D18" s="313" t="str">
        <f>IF(Badges!$E$448="A","/","")</f>
        <v/>
      </c>
      <c r="E18" s="313" t="str">
        <f>IF(Badges!$E$452="A","/","")</f>
        <v/>
      </c>
      <c r="F18" s="313" t="str">
        <f>IF(Badges!$E$456="A","/","")</f>
        <v/>
      </c>
      <c r="G18" s="313" t="str">
        <f>IF(Badges!$E$460="A","/","")</f>
        <v/>
      </c>
      <c r="H18" s="313" t="str">
        <f>IF(Badges!$E$464="A","/","")</f>
        <v/>
      </c>
      <c r="I18" s="329" t="str">
        <f>IF(Summary!$D$24="E","E","")</f>
        <v/>
      </c>
      <c r="J18" s="329" t="str">
        <f>IF(Summary!$E$24="Y","R","")</f>
        <v/>
      </c>
      <c r="L18" s="640" t="str">
        <f>'Age-Level'!$C142</f>
        <v>Rededication (2nd year)</v>
      </c>
      <c r="M18" s="640"/>
      <c r="N18" s="640"/>
      <c r="O18" s="640"/>
      <c r="P18" s="640"/>
      <c r="Q18" s="640"/>
      <c r="R18" s="641"/>
      <c r="S18" s="328" t="str">
        <f>IF(Summary!$D$81="E","E","")</f>
        <v/>
      </c>
      <c r="T18" s="328" t="str">
        <f>IF(Summary!$E$81="Y","R","")</f>
        <v/>
      </c>
      <c r="U18" s="432"/>
      <c r="W18" s="389"/>
      <c r="X18" s="390"/>
      <c r="Y18" s="464"/>
      <c r="AA18" s="389"/>
      <c r="AB18" s="390"/>
      <c r="AC18" s="464"/>
    </row>
    <row r="19" spans="1:29" ht="12.95" customHeight="1">
      <c r="C19" s="368" t="s">
        <v>328</v>
      </c>
      <c r="D19" s="332" t="str">
        <f>IF(Badges!$E$467="C","/","")</f>
        <v/>
      </c>
      <c r="E19" s="332" t="str">
        <f>IF(Badges!$E$468="C","/","")</f>
        <v/>
      </c>
      <c r="F19" s="332" t="str">
        <f>IF(Badges!$E$469="C","/","")</f>
        <v/>
      </c>
      <c r="G19" s="332" t="str">
        <f>IF(Badges!$E$470="C","/","")</f>
        <v/>
      </c>
      <c r="H19" s="332" t="str">
        <f>IF(Badges!$E$471="C","/","")</f>
        <v/>
      </c>
      <c r="I19" s="333" t="str">
        <f>IF(Summary!$D$25="E","E","")</f>
        <v/>
      </c>
      <c r="J19" s="333" t="str">
        <f>IF(Summary!$E$25="Y","R","")</f>
        <v/>
      </c>
      <c r="L19" s="640" t="str">
        <f>'Age-Level'!$C143</f>
        <v>Rededication (3rd year)</v>
      </c>
      <c r="M19" s="640"/>
      <c r="N19" s="640"/>
      <c r="O19" s="640"/>
      <c r="P19" s="640"/>
      <c r="Q19" s="640"/>
      <c r="R19" s="641"/>
      <c r="S19" s="328" t="str">
        <f>IF(Summary!$D$82="E","E","")</f>
        <v/>
      </c>
      <c r="T19" s="328" t="str">
        <f>IF(Summary!$E$82="Y","R","")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IF(Summary!$D$83="E","E","")</f>
        <v/>
      </c>
      <c r="T20" s="328" t="str">
        <f>IF(Summary!$E$83="Y","R","")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IF(Summary!$D$84="E","E","")</f>
        <v/>
      </c>
      <c r="T21" s="328" t="str">
        <f>IF(Summary!$E$84="Y","R","")</f>
        <v/>
      </c>
      <c r="U21" s="432"/>
      <c r="W21" s="389"/>
      <c r="X21" s="390"/>
      <c r="Y21" s="464"/>
      <c r="AA21" s="389"/>
      <c r="AB21" s="390"/>
      <c r="AC21" s="464"/>
    </row>
    <row r="22" spans="1:29" ht="12.95" customHeight="1">
      <c r="B22" s="370"/>
      <c r="C22" s="356" t="s">
        <v>106</v>
      </c>
      <c r="D22" s="327" t="str">
        <f>IF(Badges!$E$240="A","/","")</f>
        <v/>
      </c>
      <c r="E22" s="327" t="str">
        <f>IF(Badges!$E$244="A","/","")</f>
        <v/>
      </c>
      <c r="F22" s="327" t="str">
        <f>IF(Badges!$E$248="A","/","")</f>
        <v/>
      </c>
      <c r="G22" s="327" t="str">
        <f>IF(Badges!$E$252="A","/","")</f>
        <v/>
      </c>
      <c r="H22" s="327" t="str">
        <f>IF(Badges!$E$256="A","/","")</f>
        <v/>
      </c>
      <c r="I22" s="328" t="str">
        <f>IF(Summary!$D$14="E","E","")</f>
        <v/>
      </c>
      <c r="J22" s="328" t="str">
        <f>IF(Summary!$E$14="Y","R","")</f>
        <v/>
      </c>
      <c r="L22" s="640" t="str">
        <f>'Age-Level'!$C146</f>
        <v>Rededication (6th year)</v>
      </c>
      <c r="M22" s="640"/>
      <c r="N22" s="640"/>
      <c r="O22" s="640"/>
      <c r="P22" s="640"/>
      <c r="Q22" s="640"/>
      <c r="R22" s="641"/>
      <c r="S22" s="328" t="str">
        <f>IF(Summary!$D$85="E","E","")</f>
        <v/>
      </c>
      <c r="T22" s="328" t="str">
        <f>IF(Summary!$E$85="Y","R","")</f>
        <v/>
      </c>
      <c r="U22" s="432"/>
      <c r="W22" s="389"/>
      <c r="X22" s="390"/>
      <c r="Y22" s="464"/>
      <c r="AA22" s="389"/>
      <c r="AB22" s="390"/>
      <c r="AC22" s="464"/>
    </row>
    <row r="23" spans="1:29" ht="12.95" customHeight="1" thickBot="1">
      <c r="B23" s="370"/>
      <c r="C23" s="364" t="s">
        <v>107</v>
      </c>
      <c r="D23" s="313" t="str">
        <f>IF(Badges!$E$217="A","/","")</f>
        <v/>
      </c>
      <c r="E23" s="313" t="str">
        <f>IF(Badges!$E$221="A","/","")</f>
        <v/>
      </c>
      <c r="F23" s="313" t="str">
        <f>IF(Badges!$E$225="A","/","")</f>
        <v/>
      </c>
      <c r="G23" s="313" t="str">
        <f>IF(Badges!$E$229="A","/","")</f>
        <v/>
      </c>
      <c r="H23" s="313" t="str">
        <f>IF(Badges!$E$233="A","/","")</f>
        <v/>
      </c>
      <c r="I23" s="329" t="str">
        <f>IF(Summary!$D$13="E","E","")</f>
        <v/>
      </c>
      <c r="J23" s="329" t="str">
        <f>IF(Summary!$E$13="Y","R","")</f>
        <v/>
      </c>
      <c r="L23" s="640" t="str">
        <f>'Age-Level'!$C147</f>
        <v>Rededication (7th year)</v>
      </c>
      <c r="M23" s="640"/>
      <c r="N23" s="640"/>
      <c r="O23" s="640"/>
      <c r="P23" s="640"/>
      <c r="Q23" s="640"/>
      <c r="R23" s="641"/>
      <c r="S23" s="328" t="str">
        <f>IF(Summary!$D$86="E","E","")</f>
        <v/>
      </c>
      <c r="T23" s="328" t="str">
        <f>IF(Summary!$E$86="Y","R","")</f>
        <v/>
      </c>
      <c r="U23" s="642" t="s">
        <v>761</v>
      </c>
      <c r="W23" s="389"/>
      <c r="X23" s="390"/>
      <c r="Y23" s="464"/>
      <c r="AA23" s="389"/>
      <c r="AB23" s="390"/>
      <c r="AC23" s="464"/>
    </row>
    <row r="24" spans="1:29" ht="12.95" customHeight="1">
      <c r="B24" s="370"/>
      <c r="C24" s="356" t="s">
        <v>613</v>
      </c>
      <c r="D24" s="332" t="str">
        <f>IF(Badges!$E$341="C","/","")</f>
        <v/>
      </c>
      <c r="E24" s="332" t="str">
        <f>IF(Badges!$E$343="C","/","")</f>
        <v/>
      </c>
      <c r="F24" s="332" t="str">
        <f>IF(Badges!$E$345="C","/","")</f>
        <v/>
      </c>
      <c r="G24" s="332" t="str">
        <f>IF(Badges!$E$347="C","/","")</f>
        <v/>
      </c>
      <c r="H24" s="332" t="str">
        <f>IF(Badges!$E$349="C","/","")</f>
        <v/>
      </c>
      <c r="I24" s="333" t="str">
        <f>IF(Summary!$D$19="E","E","")</f>
        <v/>
      </c>
      <c r="J24" s="333" t="str">
        <f>IF(Summary!$E$19="Y","R","")</f>
        <v/>
      </c>
      <c r="L24" s="640" t="str">
        <f>'Age-Level'!$C148</f>
        <v>Rededication (8th year)</v>
      </c>
      <c r="M24" s="640"/>
      <c r="N24" s="640"/>
      <c r="O24" s="640"/>
      <c r="P24" s="640"/>
      <c r="Q24" s="640"/>
      <c r="R24" s="641"/>
      <c r="S24" s="328" t="str">
        <f>IF(Summary!$D$87="E","E","")</f>
        <v/>
      </c>
      <c r="T24" s="328" t="str">
        <f>IF(Summary!$E$87="Y","R","")</f>
        <v/>
      </c>
      <c r="U24" s="642"/>
      <c r="W24" s="389"/>
      <c r="X24" s="390"/>
      <c r="Y24" s="464"/>
      <c r="AA24" s="389"/>
      <c r="AB24" s="390"/>
      <c r="AC24" s="464"/>
    </row>
    <row r="25" spans="1:29" ht="12.95" customHeight="1">
      <c r="B25" s="370"/>
      <c r="C25" s="361" t="s">
        <v>614</v>
      </c>
      <c r="D25" s="327" t="str">
        <f>IF(Badges!$E$283="C","/","")</f>
        <v/>
      </c>
      <c r="E25" s="327" t="str">
        <f>IF(Badges!$E$285="C","/","")</f>
        <v/>
      </c>
      <c r="F25" s="327" t="str">
        <f>IF(Badges!$E$287="C","/","")</f>
        <v/>
      </c>
      <c r="G25" s="327" t="str">
        <f>IF(Badges!$E$289="C","/","")</f>
        <v/>
      </c>
      <c r="H25" s="327" t="str">
        <f>IF(Badges!$E$291="C","/","")</f>
        <v/>
      </c>
      <c r="I25" s="331" t="str">
        <f>IF(Summary!$D$16="E","E","")</f>
        <v/>
      </c>
      <c r="J25" s="331" t="str">
        <f>IF(Summary!$E$16="Y","R","")</f>
        <v/>
      </c>
      <c r="L25" s="640" t="str">
        <f>'Age-Level'!$C149</f>
        <v>Rededication (9th year)</v>
      </c>
      <c r="M25" s="640"/>
      <c r="N25" s="640"/>
      <c r="O25" s="640"/>
      <c r="P25" s="640"/>
      <c r="Q25" s="640"/>
      <c r="R25" s="641"/>
      <c r="S25" s="328" t="str">
        <f>IF(Summary!$D$88="E","E","")</f>
        <v/>
      </c>
      <c r="T25" s="328" t="str">
        <f>IF(Summary!$E$88="Y","R","")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IF(Summary!$D$89="E","E","")</f>
        <v/>
      </c>
      <c r="T26" s="328" t="str">
        <f>IF(Summary!$E$89="Y","R","")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IF(Summary!$D$90="E","E","")</f>
        <v/>
      </c>
      <c r="T27" s="328" t="str">
        <f>IF(Summary!$E$90="Y","R","")</f>
        <v/>
      </c>
      <c r="U27" s="642"/>
      <c r="W27" s="389"/>
      <c r="X27" s="390"/>
      <c r="Y27" s="464"/>
      <c r="AA27" s="389"/>
      <c r="AB27" s="390"/>
      <c r="AC27" s="464"/>
    </row>
    <row r="28" spans="1:29" ht="12.95" customHeight="1">
      <c r="B28" s="370"/>
      <c r="C28" s="371" t="s">
        <v>615</v>
      </c>
      <c r="D28" s="327" t="str">
        <f>IF(Badges!$E$500="C","/","")</f>
        <v/>
      </c>
      <c r="E28" s="327" t="str">
        <f>IF(Badges!$E$501="C","/","")</f>
        <v/>
      </c>
      <c r="F28" s="327" t="str">
        <f>IF(Badges!$E$502="C","/","")</f>
        <v/>
      </c>
      <c r="G28" s="327" t="str">
        <f>IF(Badges!$E$503="C","/","")</f>
        <v/>
      </c>
      <c r="H28" s="327" t="str">
        <f>IF(Badges!$E$504="C","/","")</f>
        <v/>
      </c>
      <c r="I28" s="328" t="str">
        <f>IF(Summary!$D$28="E","E","")</f>
        <v/>
      </c>
      <c r="J28" s="328" t="str">
        <f>IF(Summary!$E$28="Y","R","")</f>
        <v/>
      </c>
      <c r="L28" s="640" t="str">
        <f>'Age-Level'!$C152</f>
        <v>Rededication (12th year)</v>
      </c>
      <c r="M28" s="640"/>
      <c r="N28" s="640"/>
      <c r="O28" s="640"/>
      <c r="P28" s="640"/>
      <c r="Q28" s="640"/>
      <c r="R28" s="641"/>
      <c r="S28" s="328" t="str">
        <f>IF(Summary!$D$91="E","E","")</f>
        <v/>
      </c>
      <c r="T28" s="328" t="str">
        <f>IF(Summary!$E$91="Y","R","")</f>
        <v/>
      </c>
      <c r="U28" s="642"/>
      <c r="W28" s="389"/>
      <c r="X28" s="390"/>
      <c r="Y28" s="464"/>
      <c r="AA28" s="389"/>
      <c r="AB28" s="390"/>
      <c r="AC28" s="464"/>
    </row>
    <row r="29" spans="1:29" ht="12.95" customHeight="1">
      <c r="B29" s="370"/>
      <c r="C29" s="372" t="s">
        <v>616</v>
      </c>
      <c r="D29" s="327" t="str">
        <f>IF(Badges!$E$507="C","/","")</f>
        <v/>
      </c>
      <c r="E29" s="327" t="str">
        <f>IF(Badges!$E$508="C","/","")</f>
        <v/>
      </c>
      <c r="F29" s="327" t="str">
        <f>IF(Badges!$E$509="C","/","")</f>
        <v/>
      </c>
      <c r="G29" s="327" t="str">
        <f>IF(Badges!$E$510="C","/","")</f>
        <v/>
      </c>
      <c r="H29" s="327" t="str">
        <f>IF(Badges!$E$511="C","/","")</f>
        <v/>
      </c>
      <c r="I29" s="328" t="str">
        <f>IF(Summary!$D$29="E","E","")</f>
        <v/>
      </c>
      <c r="J29" s="328" t="str">
        <f>IF(Summary!$E$29="Y","R","")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IF(Badges!$E$514="C","/","")</f>
        <v/>
      </c>
      <c r="E30" s="313" t="str">
        <f>IF(Badges!$E$515="C","/","")</f>
        <v/>
      </c>
      <c r="F30" s="313" t="str">
        <f>IF(Badges!$E$516="C","/","")</f>
        <v/>
      </c>
      <c r="G30" s="313" t="str">
        <f>IF(Badges!$E$517="C","/","")</f>
        <v/>
      </c>
      <c r="H30" s="313" t="str">
        <f>IF(Badges!$E$518="C","/","")</f>
        <v/>
      </c>
      <c r="I30" s="329" t="str">
        <f>IF(Summary!$D$30="E","E","")</f>
        <v/>
      </c>
      <c r="J30" s="329" t="str">
        <f>IF(Summary!$E$30="Y","R","")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IF(Badges!$E$522="C","/","")</f>
        <v/>
      </c>
      <c r="E31" s="332" t="str">
        <f>IF(Badges!$E$523="C","/","")</f>
        <v/>
      </c>
      <c r="F31" s="332" t="str">
        <f>IF(Badges!$E$524="C","/","")</f>
        <v/>
      </c>
      <c r="G31" s="332" t="str">
        <f>IF(Badges!$E$525="C","/","")</f>
        <v/>
      </c>
      <c r="H31" s="332" t="str">
        <f>IF(Badges!$E$526="C","/","")</f>
        <v/>
      </c>
      <c r="I31" s="330" t="str">
        <f>IF(Summary!$D$32="E","E","")</f>
        <v/>
      </c>
      <c r="J31" s="330" t="str">
        <f>IF(Summary!$E$32="Y","R","")</f>
        <v/>
      </c>
      <c r="L31" s="640" t="str">
        <f>'Fun Patches'!$C5</f>
        <v>&lt;LIST PATCH HERE&gt;</v>
      </c>
      <c r="M31" s="640"/>
      <c r="N31" s="640"/>
      <c r="O31" s="640"/>
      <c r="P31" s="640"/>
      <c r="Q31" s="640"/>
      <c r="R31" s="641"/>
      <c r="S31" s="328" t="str">
        <f>IF(Summary!$D$95="E","E","")</f>
        <v/>
      </c>
      <c r="T31" s="328" t="str">
        <f>IF(Summary!$E$95="Y","R","")</f>
        <v/>
      </c>
      <c r="U31" s="642"/>
      <c r="W31" s="389"/>
      <c r="X31" s="390"/>
      <c r="Y31" s="464"/>
      <c r="AA31" s="389"/>
      <c r="AB31" s="390"/>
      <c r="AC31" s="464"/>
    </row>
    <row r="32" spans="1:29" ht="12.95" customHeight="1">
      <c r="B32" s="370"/>
      <c r="C32" s="372" t="s">
        <v>619</v>
      </c>
      <c r="D32" s="327" t="str">
        <f>IF(Badges!$E$529="C","/","")</f>
        <v/>
      </c>
      <c r="E32" s="327" t="str">
        <f>IF(Badges!$E$530="C","/","")</f>
        <v/>
      </c>
      <c r="F32" s="327" t="str">
        <f>IF(Badges!$E$531="C","/","")</f>
        <v/>
      </c>
      <c r="G32" s="327" t="str">
        <f>IF(Badges!$E$532="C","/","")</f>
        <v/>
      </c>
      <c r="H32" s="327" t="str">
        <f>IF(Badges!$E$533="C","/","")</f>
        <v/>
      </c>
      <c r="I32" s="328" t="str">
        <f>IF(Summary!$D$33="E","E","")</f>
        <v/>
      </c>
      <c r="J32" s="328" t="str">
        <f>IF(Summary!$E$33="Y","R","")</f>
        <v/>
      </c>
      <c r="L32" s="640" t="str">
        <f>'Fun Patches'!$C6</f>
        <v>&lt;LIST PATCH HERE&gt;</v>
      </c>
      <c r="M32" s="640"/>
      <c r="N32" s="640"/>
      <c r="O32" s="640"/>
      <c r="P32" s="640"/>
      <c r="Q32" s="640"/>
      <c r="R32" s="641"/>
      <c r="S32" s="328" t="str">
        <f>IF(Summary!$D$96="E","E","")</f>
        <v/>
      </c>
      <c r="T32" s="328" t="str">
        <f>IF(Summary!$E$96="Y","R","")</f>
        <v/>
      </c>
      <c r="U32" s="642"/>
      <c r="W32" s="389"/>
      <c r="X32" s="390"/>
      <c r="Y32" s="464"/>
      <c r="AA32" s="389"/>
      <c r="AB32" s="390"/>
      <c r="AC32" s="464"/>
    </row>
    <row r="33" spans="2:29" ht="12.95" customHeight="1" thickBot="1">
      <c r="B33" s="370"/>
      <c r="C33" s="373" t="s">
        <v>620</v>
      </c>
      <c r="D33" s="313" t="str">
        <f>IF(Badges!$E$536="C","/","")</f>
        <v/>
      </c>
      <c r="E33" s="313" t="str">
        <f>IF(Badges!$E$537="C","/","")</f>
        <v/>
      </c>
      <c r="F33" s="313" t="str">
        <f>IF(Badges!$E$538="C","/","")</f>
        <v/>
      </c>
      <c r="G33" s="313" t="str">
        <f>IF(Badges!$E$539="C","/","")</f>
        <v/>
      </c>
      <c r="H33" s="313" t="str">
        <f>IF(Badges!$E$540="C","/","")</f>
        <v/>
      </c>
      <c r="I33" s="329" t="str">
        <f>IF(Summary!$D$34="E","E","")</f>
        <v/>
      </c>
      <c r="J33" s="329" t="str">
        <f>IF(Summary!$E$34="Y","R","")</f>
        <v/>
      </c>
      <c r="L33" s="640" t="str">
        <f>'Fun Patches'!$C7</f>
        <v>&lt;LIST PATCH HERE&gt;</v>
      </c>
      <c r="M33" s="640"/>
      <c r="N33" s="640"/>
      <c r="O33" s="640"/>
      <c r="P33" s="640"/>
      <c r="Q33" s="640"/>
      <c r="R33" s="641"/>
      <c r="S33" s="328" t="str">
        <f>IF(Summary!$D$97="E","E","")</f>
        <v/>
      </c>
      <c r="T33" s="328" t="str">
        <f>IF(Summary!$E$97="Y","R","")</f>
        <v/>
      </c>
      <c r="U33" s="642"/>
      <c r="W33" s="389"/>
      <c r="X33" s="390"/>
      <c r="Y33" s="464"/>
      <c r="AA33" s="389"/>
      <c r="AB33" s="390"/>
      <c r="AC33" s="464"/>
    </row>
    <row r="34" spans="2:29" ht="12.95" customHeight="1">
      <c r="B34" s="370"/>
      <c r="C34" s="371" t="s">
        <v>621</v>
      </c>
      <c r="D34" s="332" t="str">
        <f>IF(Badges!$E$544="C","/","")</f>
        <v/>
      </c>
      <c r="E34" s="332" t="str">
        <f>IF(Badges!$E$545="C","/","")</f>
        <v/>
      </c>
      <c r="F34" s="332" t="str">
        <f>IF(Badges!$E$546="C","/","")</f>
        <v/>
      </c>
      <c r="G34" s="332" t="str">
        <f>IF(Badges!$E$547="C","/","")</f>
        <v/>
      </c>
      <c r="H34" s="332" t="str">
        <f>IF(Badges!$E$548="C","/","")</f>
        <v/>
      </c>
      <c r="I34" s="330" t="str">
        <f>IF(Summary!$D$36="E","E","")</f>
        <v/>
      </c>
      <c r="J34" s="330" t="str">
        <f>IF(Summary!$E$36="Y","R","")</f>
        <v/>
      </c>
      <c r="L34" s="640" t="str">
        <f>'Fun Patches'!$C8</f>
        <v>&lt;LIST PATCH HERE&gt;</v>
      </c>
      <c r="M34" s="640"/>
      <c r="N34" s="640"/>
      <c r="O34" s="640"/>
      <c r="P34" s="640"/>
      <c r="Q34" s="640"/>
      <c r="R34" s="641"/>
      <c r="S34" s="328" t="str">
        <f>IF(Summary!$D$98="E","E","")</f>
        <v/>
      </c>
      <c r="T34" s="328" t="str">
        <f>IF(Summary!$E$98="Y","R","")</f>
        <v/>
      </c>
      <c r="U34" s="642"/>
      <c r="W34" s="389"/>
      <c r="X34" s="390"/>
      <c r="Y34" s="464"/>
      <c r="AA34" s="389"/>
      <c r="AB34" s="390"/>
      <c r="AC34" s="464"/>
    </row>
    <row r="35" spans="2:29" ht="12.95" customHeight="1">
      <c r="B35" s="370"/>
      <c r="C35" s="372" t="s">
        <v>622</v>
      </c>
      <c r="D35" s="327" t="str">
        <f>IF(Badges!$E$551="C","/","")</f>
        <v/>
      </c>
      <c r="E35" s="327" t="str">
        <f>IF(Badges!$E$552="C","/","")</f>
        <v/>
      </c>
      <c r="F35" s="327" t="str">
        <f>IF(Badges!$E$553="C","/","")</f>
        <v/>
      </c>
      <c r="G35" s="327" t="str">
        <f>IF(Badges!$E$554="C","/","")</f>
        <v/>
      </c>
      <c r="H35" s="327" t="str">
        <f>IF(Badges!$E$555="C","/","")</f>
        <v/>
      </c>
      <c r="I35" s="328" t="str">
        <f>IF(Summary!$D$37="E","E","")</f>
        <v/>
      </c>
      <c r="J35" s="328" t="str">
        <f>IF(Summary!$E$37="Y","R","")</f>
        <v/>
      </c>
      <c r="L35" s="640" t="str">
        <f>'Fun Patches'!$C9</f>
        <v>&lt;LIST PATCH HERE&gt;</v>
      </c>
      <c r="M35" s="640"/>
      <c r="N35" s="640"/>
      <c r="O35" s="640"/>
      <c r="P35" s="640"/>
      <c r="Q35" s="640"/>
      <c r="R35" s="641"/>
      <c r="S35" s="328" t="str">
        <f>IF(Summary!$D$99="E","E","")</f>
        <v/>
      </c>
      <c r="T35" s="328" t="str">
        <f>IF(Summary!$E$99="Y","R","")</f>
        <v/>
      </c>
      <c r="U35" s="642"/>
      <c r="W35" s="389"/>
      <c r="X35" s="390"/>
      <c r="Y35" s="464"/>
      <c r="AA35" s="389"/>
      <c r="AB35" s="390"/>
      <c r="AC35" s="464"/>
    </row>
    <row r="36" spans="2:29" ht="12.95" customHeight="1">
      <c r="B36" s="370"/>
      <c r="C36" s="374" t="s">
        <v>623</v>
      </c>
      <c r="D36" s="327" t="str">
        <f>IF(Badges!$E$558="C","/","")</f>
        <v/>
      </c>
      <c r="E36" s="327" t="str">
        <f>IF(Badges!$E$559="C","/","")</f>
        <v/>
      </c>
      <c r="F36" s="327" t="str">
        <f>IF(Badges!$E$560="C","/","")</f>
        <v/>
      </c>
      <c r="G36" s="327" t="str">
        <f>IF(Badges!$E$561="C","/","")</f>
        <v/>
      </c>
      <c r="H36" s="327" t="str">
        <f>IF(Badges!$E$562="C","/","")</f>
        <v/>
      </c>
      <c r="I36" s="328" t="str">
        <f>IF(Summary!$D$38="E","E","")</f>
        <v/>
      </c>
      <c r="J36" s="328" t="str">
        <f>IF(Summary!$E$38="Y","R","")</f>
        <v/>
      </c>
      <c r="L36" s="640" t="str">
        <f>'Fun Patches'!$C10</f>
        <v>&lt;LIST PATCH HERE&gt;</v>
      </c>
      <c r="M36" s="640"/>
      <c r="N36" s="640"/>
      <c r="O36" s="640"/>
      <c r="P36" s="640"/>
      <c r="Q36" s="640"/>
      <c r="R36" s="641"/>
      <c r="S36" s="328" t="str">
        <f>IF(Summary!$D$100="E","E","")</f>
        <v/>
      </c>
      <c r="T36" s="328" t="str">
        <f>IF(Summary!$E$100="Y","R","")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IF(Summary!$D$101="E","E","")</f>
        <v/>
      </c>
      <c r="T37" s="328" t="str">
        <f>IF(Summary!$E$101="Y","R","")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IF(Summary!$D$102="E","E","")</f>
        <v/>
      </c>
      <c r="T38" s="328" t="str">
        <f>IF(Summary!$E$102="Y","R","")</f>
        <v/>
      </c>
      <c r="U38" s="642"/>
      <c r="W38" s="389"/>
      <c r="X38" s="390"/>
      <c r="Y38" s="464"/>
      <c r="AA38" s="389"/>
      <c r="AB38" s="390"/>
      <c r="AC38" s="464"/>
    </row>
    <row r="39" spans="2:29" ht="12.95" customHeight="1">
      <c r="B39" s="370"/>
      <c r="C39" s="375" t="s">
        <v>595</v>
      </c>
      <c r="D39" s="435"/>
      <c r="E39" s="435"/>
      <c r="F39" s="435"/>
      <c r="G39" s="435"/>
      <c r="H39" s="436"/>
      <c r="I39" s="326" t="str">
        <f>IF(Summary!$D$40="E","E","")</f>
        <v/>
      </c>
      <c r="J39" s="326" t="str">
        <f>IF(Summary!$E$40="Y","R","")</f>
        <v/>
      </c>
      <c r="K39" s="360" t="str">
        <f>IF(I39="E","C"," ")</f>
        <v xml:space="preserve"> </v>
      </c>
      <c r="L39" s="640" t="str">
        <f>'Fun Patches'!$C13</f>
        <v>&lt;LIST PATCH HERE&gt;</v>
      </c>
      <c r="M39" s="640"/>
      <c r="N39" s="640"/>
      <c r="O39" s="640"/>
      <c r="P39" s="640"/>
      <c r="Q39" s="640"/>
      <c r="R39" s="641"/>
      <c r="S39" s="328" t="str">
        <f>IF(Summary!$D$103="E","E","")</f>
        <v/>
      </c>
      <c r="T39" s="328" t="str">
        <f>IF(Summary!$E$103="Y","R","")</f>
        <v/>
      </c>
      <c r="U39" s="642"/>
      <c r="W39" s="389"/>
      <c r="X39" s="390"/>
      <c r="Y39" s="464"/>
      <c r="AA39" s="389"/>
      <c r="AB39" s="390"/>
      <c r="AC39" s="464"/>
    </row>
    <row r="40" spans="2:29" ht="12.95" customHeight="1">
      <c r="B40" s="370"/>
      <c r="C40" s="376" t="s">
        <v>596</v>
      </c>
      <c r="D40" s="437"/>
      <c r="E40" s="437"/>
      <c r="F40" s="437"/>
      <c r="G40" s="437"/>
      <c r="H40" s="438"/>
      <c r="I40" s="328" t="str">
        <f>IF(Summary!$D$41="E","E","")</f>
        <v/>
      </c>
      <c r="J40" s="328" t="str">
        <f>IF(Summary!$E$41="Y","R","")</f>
        <v/>
      </c>
      <c r="K40" s="360" t="str">
        <f>IF(I40="E","C"," ")</f>
        <v xml:space="preserve"> </v>
      </c>
      <c r="L40" s="640" t="str">
        <f>'Fun Patches'!$C14</f>
        <v>&lt;LIST PATCH HERE&gt;</v>
      </c>
      <c r="M40" s="640"/>
      <c r="N40" s="640"/>
      <c r="O40" s="640"/>
      <c r="P40" s="640"/>
      <c r="Q40" s="640"/>
      <c r="R40" s="641"/>
      <c r="S40" s="328" t="str">
        <f>IF(Summary!$D$104="E","E","")</f>
        <v/>
      </c>
      <c r="T40" s="328" t="str">
        <f>IF(Summary!$E$104="Y","R","")</f>
        <v/>
      </c>
      <c r="U40" s="642"/>
      <c r="W40" s="389"/>
      <c r="X40" s="390"/>
      <c r="Y40" s="464"/>
      <c r="AA40" s="389"/>
      <c r="AB40" s="390"/>
      <c r="AC40" s="464"/>
    </row>
    <row r="41" spans="2:29" ht="12.95" customHeight="1" thickBot="1">
      <c r="B41" s="370"/>
      <c r="C41" s="377" t="s">
        <v>597</v>
      </c>
      <c r="D41" s="439"/>
      <c r="E41" s="439"/>
      <c r="F41" s="439"/>
      <c r="G41" s="439"/>
      <c r="H41" s="440"/>
      <c r="I41" s="329" t="str">
        <f>IF(Summary!$D$42="E","E","")</f>
        <v/>
      </c>
      <c r="J41" s="329" t="str">
        <f>IF(Summary!$E$42="Y","R","")</f>
        <v/>
      </c>
      <c r="K41" s="360" t="str">
        <f>IF(I41="E","C"," ")</f>
        <v xml:space="preserve"> </v>
      </c>
      <c r="L41" s="640" t="str">
        <f>'Fun Patches'!$C15</f>
        <v>&lt;LIST PATCH HERE&gt;</v>
      </c>
      <c r="M41" s="640"/>
      <c r="N41" s="640"/>
      <c r="O41" s="640"/>
      <c r="P41" s="640"/>
      <c r="Q41" s="640"/>
      <c r="R41" s="641"/>
      <c r="S41" s="328" t="str">
        <f>IF(Summary!$D$105="E","E","")</f>
        <v/>
      </c>
      <c r="T41" s="328" t="str">
        <f>IF(Summary!$E$105="Y","R","")</f>
        <v/>
      </c>
      <c r="U41" s="642"/>
      <c r="W41" s="389"/>
      <c r="X41" s="390"/>
      <c r="Y41" s="464"/>
      <c r="AA41" s="389"/>
      <c r="AB41" s="390"/>
      <c r="AC41" s="464"/>
    </row>
    <row r="42" spans="2:29" ht="12.95" customHeight="1">
      <c r="B42" s="370"/>
      <c r="C42" s="378" t="s">
        <v>598</v>
      </c>
      <c r="D42" s="327" t="str">
        <f>IF(Badges!$E$263="A","/","")</f>
        <v/>
      </c>
      <c r="E42" s="327" t="str">
        <f>IF(Badges!$E$267="A","/","")</f>
        <v/>
      </c>
      <c r="F42" s="327" t="str">
        <f>IF(Badges!$E$271="A","/","")</f>
        <v/>
      </c>
      <c r="G42" s="327" t="str">
        <f>IF(Badges!$E$275="A","/","")</f>
        <v/>
      </c>
      <c r="H42" s="327" t="str">
        <f>IF(Badges!$E$279="A","/","")</f>
        <v/>
      </c>
      <c r="I42" s="330" t="str">
        <f>IF(Summary!$D$15="E","E","")</f>
        <v/>
      </c>
      <c r="J42" s="330" t="str">
        <f>IF(Summary!$E$15="Y","R","")</f>
        <v/>
      </c>
      <c r="K42" s="360"/>
      <c r="L42" s="640" t="str">
        <f>'Fun Patches'!$C16</f>
        <v>&lt;LIST PATCH HERE&gt;</v>
      </c>
      <c r="M42" s="640"/>
      <c r="N42" s="640"/>
      <c r="O42" s="640"/>
      <c r="P42" s="640"/>
      <c r="Q42" s="640"/>
      <c r="R42" s="641"/>
      <c r="S42" s="328" t="str">
        <f>IF(Summary!$D$106="E","E","")</f>
        <v/>
      </c>
      <c r="T42" s="328" t="str">
        <f>IF(Summary!$E$106="Y","R","")</f>
        <v/>
      </c>
      <c r="U42" s="642"/>
      <c r="W42" s="389"/>
      <c r="X42" s="390"/>
      <c r="Y42" s="464"/>
      <c r="AA42" s="389"/>
      <c r="AB42" s="390"/>
      <c r="AC42" s="464"/>
    </row>
    <row r="43" spans="2:29" ht="12.95" customHeight="1">
      <c r="B43" s="370"/>
      <c r="C43" s="379" t="s">
        <v>599</v>
      </c>
      <c r="D43" s="327" t="str">
        <f>IF(Badges!$E$478="A","/","")</f>
        <v/>
      </c>
      <c r="E43" s="327" t="str">
        <f>IF(Badges!$E$482="A","/","")</f>
        <v/>
      </c>
      <c r="F43" s="327" t="str">
        <f>IF(Badges!$E$486="A","/","")</f>
        <v/>
      </c>
      <c r="G43" s="327" t="str">
        <f>IF(Badges!$E$490="A","/","")</f>
        <v/>
      </c>
      <c r="H43" s="327" t="str">
        <f>IF(Badges!$E$494="A","/","")</f>
        <v/>
      </c>
      <c r="I43" s="328" t="str">
        <f>IF(Summary!$D$26="E","E","")</f>
        <v/>
      </c>
      <c r="J43" s="328" t="str">
        <f>IF(Summary!$E$26="Y","R","")</f>
        <v/>
      </c>
      <c r="K43" s="360"/>
      <c r="L43" s="640" t="str">
        <f>'Fun Patches'!$C17</f>
        <v>&lt;LIST PATCH HERE&gt;</v>
      </c>
      <c r="M43" s="640"/>
      <c r="N43" s="640"/>
      <c r="O43" s="640"/>
      <c r="P43" s="640"/>
      <c r="Q43" s="640"/>
      <c r="R43" s="641"/>
      <c r="S43" s="328" t="str">
        <f>IF(Summary!$D$107="E","E","")</f>
        <v/>
      </c>
      <c r="T43" s="328" t="str">
        <f>IF(Summary!$E$107="Y","R","")</f>
        <v/>
      </c>
      <c r="U43" s="642"/>
      <c r="W43" s="389"/>
      <c r="X43" s="390"/>
      <c r="Y43" s="464"/>
      <c r="AA43" s="389"/>
      <c r="AB43" s="390"/>
      <c r="AC43" s="464"/>
    </row>
    <row r="44" spans="2:29" ht="12.95" customHeight="1">
      <c r="B44" s="370"/>
      <c r="C44" s="379" t="s">
        <v>600</v>
      </c>
      <c r="D44" s="327" t="str">
        <f>IF(Badges!$E$402="A","/","")</f>
        <v/>
      </c>
      <c r="E44" s="327" t="str">
        <f>IF(Badges!$E$406="A","/","")</f>
        <v/>
      </c>
      <c r="F44" s="327" t="str">
        <f>IF(Badges!$E$410="A","/","")</f>
        <v/>
      </c>
      <c r="G44" s="327" t="str">
        <f>IF(Badges!$E$414="A","/","")</f>
        <v/>
      </c>
      <c r="H44" s="327" t="str">
        <f>IF(Badges!$E$418="A","/","")</f>
        <v/>
      </c>
      <c r="I44" s="328" t="str">
        <f>IF(Summary!$D$22="E","E","")</f>
        <v/>
      </c>
      <c r="J44" s="328" t="str">
        <f>IF(Summary!$E$22="Y","R","")</f>
        <v/>
      </c>
      <c r="K44" s="360"/>
      <c r="L44" s="640" t="str">
        <f>'Fun Patches'!$C18</f>
        <v>&lt;LIST PATCH HERE&gt;</v>
      </c>
      <c r="M44" s="640"/>
      <c r="N44" s="640"/>
      <c r="O44" s="640"/>
      <c r="P44" s="640"/>
      <c r="Q44" s="640"/>
      <c r="R44" s="641"/>
      <c r="S44" s="328" t="str">
        <f>IF(Summary!$D$108="E","E","")</f>
        <v/>
      </c>
      <c r="T44" s="328" t="str">
        <f>IF(Summary!$E$108="Y","R","")</f>
        <v/>
      </c>
      <c r="U44" s="642"/>
      <c r="W44" s="389"/>
      <c r="X44" s="390"/>
      <c r="Y44" s="464"/>
      <c r="AA44" s="389"/>
      <c r="AB44" s="390"/>
      <c r="AC44" s="464"/>
    </row>
    <row r="45" spans="2:29" ht="12.95" customHeight="1" thickBot="1">
      <c r="B45" s="370"/>
      <c r="C45" s="441" t="s">
        <v>601</v>
      </c>
      <c r="D45" s="442"/>
      <c r="E45" s="442"/>
      <c r="F45" s="442"/>
      <c r="G45" s="442"/>
      <c r="H45" s="443"/>
      <c r="I45" s="329" t="str">
        <f>IF(Summary!$D$44="E","E","")</f>
        <v/>
      </c>
      <c r="J45" s="329" t="str">
        <f>IF(Summary!$E$44="Y","R","")</f>
        <v/>
      </c>
      <c r="K45" s="360" t="str">
        <f>IF(COUNTIF(I42:I45,"E")=4,"C"," ")</f>
        <v xml:space="preserve"> </v>
      </c>
      <c r="L45" s="640" t="str">
        <f>'Fun Patches'!$C19</f>
        <v>&lt;LIST PATCH HERE&gt;</v>
      </c>
      <c r="M45" s="640"/>
      <c r="N45" s="640"/>
      <c r="O45" s="640"/>
      <c r="P45" s="640"/>
      <c r="Q45" s="640"/>
      <c r="R45" s="641"/>
      <c r="S45" s="328" t="str">
        <f>IF(Summary!$D$109="E","E","")</f>
        <v/>
      </c>
      <c r="T45" s="328" t="str">
        <f>IF(Summary!$E$109="Y","R","")</f>
        <v/>
      </c>
      <c r="U45" s="642"/>
      <c r="W45" s="389"/>
      <c r="X45" s="390"/>
      <c r="Y45" s="464"/>
      <c r="AA45" s="389"/>
      <c r="AB45" s="390"/>
      <c r="AC45" s="464"/>
    </row>
    <row r="46" spans="2:29" ht="12.95" customHeight="1">
      <c r="B46" s="370"/>
      <c r="C46" s="444" t="s">
        <v>602</v>
      </c>
      <c r="D46" s="445"/>
      <c r="E46" s="445"/>
      <c r="F46" s="445"/>
      <c r="G46" s="445"/>
      <c r="H46" s="446"/>
      <c r="I46" s="330" t="str">
        <f>IF(Summary!$D$45="E","E","")</f>
        <v/>
      </c>
      <c r="J46" s="330" t="str">
        <f>IF(Summary!$E$45="Y","R","")</f>
        <v/>
      </c>
      <c r="K46" s="360"/>
      <c r="L46" s="640" t="str">
        <f>'Fun Patches'!$C20</f>
        <v>&lt;LIST PATCH HERE&gt;</v>
      </c>
      <c r="M46" s="640"/>
      <c r="N46" s="640"/>
      <c r="O46" s="640"/>
      <c r="P46" s="640"/>
      <c r="Q46" s="640"/>
      <c r="R46" s="641"/>
      <c r="S46" s="328" t="str">
        <f>IF(Summary!$D$110="E","E","")</f>
        <v/>
      </c>
      <c r="T46" s="328" t="str">
        <f>IF(Summary!$E$110="Y","R","")</f>
        <v/>
      </c>
      <c r="U46" s="642"/>
      <c r="W46" s="389"/>
      <c r="X46" s="390"/>
      <c r="Y46" s="464"/>
      <c r="AA46" s="389"/>
      <c r="AB46" s="390"/>
      <c r="AC46" s="464"/>
    </row>
    <row r="47" spans="2:29" ht="12.95" customHeight="1" thickBot="1">
      <c r="B47" s="370"/>
      <c r="C47" s="447" t="s">
        <v>603</v>
      </c>
      <c r="D47" s="448"/>
      <c r="E47" s="448"/>
      <c r="F47" s="448"/>
      <c r="G47" s="448"/>
      <c r="H47" s="449"/>
      <c r="I47" s="329" t="str">
        <f>IF(Summary!$D$46="E","E","")</f>
        <v/>
      </c>
      <c r="J47" s="329" t="str">
        <f>IF(Summary!$E$46="Y","R","")</f>
        <v/>
      </c>
      <c r="K47" s="360" t="str">
        <f>IF(COUNTIF(I46:I47,"E")=2,"C"," ")</f>
        <v xml:space="preserve"> </v>
      </c>
      <c r="L47" s="640" t="str">
        <f>'Fun Patches'!$C21</f>
        <v>&lt;LIST PATCH HERE&gt;</v>
      </c>
      <c r="M47" s="640"/>
      <c r="N47" s="640"/>
      <c r="O47" s="640"/>
      <c r="P47" s="640"/>
      <c r="Q47" s="640"/>
      <c r="R47" s="641"/>
      <c r="S47" s="328" t="str">
        <f>IF(Summary!$D$111="E","E","")</f>
        <v/>
      </c>
      <c r="T47" s="328" t="str">
        <f>IF(Summary!$E$111="Y","R","")</f>
        <v/>
      </c>
      <c r="U47" s="642"/>
      <c r="W47" s="389"/>
      <c r="X47" s="390"/>
      <c r="Y47" s="464"/>
      <c r="AA47" s="389"/>
      <c r="AB47" s="390"/>
      <c r="AC47" s="464"/>
    </row>
    <row r="48" spans="2:29" ht="12.95" customHeight="1">
      <c r="B48" s="370"/>
      <c r="C48" s="444" t="s">
        <v>462</v>
      </c>
      <c r="D48" s="445"/>
      <c r="E48" s="445"/>
      <c r="F48" s="445"/>
      <c r="G48" s="445"/>
      <c r="H48" s="446"/>
      <c r="I48" s="330" t="str">
        <f>IF(Summary!$D$47="E","E","")</f>
        <v/>
      </c>
      <c r="J48" s="330" t="str">
        <f>IF(Summary!$E$47="Y","R","")</f>
        <v/>
      </c>
      <c r="K48" s="360"/>
      <c r="L48" s="640" t="str">
        <f>'Fun Patches'!$C22</f>
        <v>&lt;LIST PATCH HERE&gt;</v>
      </c>
      <c r="M48" s="640"/>
      <c r="N48" s="640"/>
      <c r="O48" s="640"/>
      <c r="P48" s="640"/>
      <c r="Q48" s="640"/>
      <c r="R48" s="641"/>
      <c r="S48" s="328" t="str">
        <f>IF(Summary!$D$112="E","E","")</f>
        <v/>
      </c>
      <c r="T48" s="328" t="str">
        <f>IF(Summary!$E$112="Y","R","")</f>
        <v/>
      </c>
      <c r="U48" s="642"/>
      <c r="W48" s="389"/>
      <c r="X48" s="390"/>
      <c r="Y48" s="464"/>
      <c r="AA48" s="389"/>
      <c r="AB48" s="390"/>
      <c r="AC48" s="464"/>
    </row>
    <row r="49" spans="2:29" ht="12.95" customHeight="1" thickBot="1">
      <c r="B49" s="370"/>
      <c r="C49" s="447" t="s">
        <v>604</v>
      </c>
      <c r="D49" s="448"/>
      <c r="E49" s="448"/>
      <c r="F49" s="448"/>
      <c r="G49" s="448"/>
      <c r="H49" s="449"/>
      <c r="I49" s="329" t="str">
        <f>IF(Summary!$D$48="E","E","")</f>
        <v/>
      </c>
      <c r="J49" s="329" t="str">
        <f>IF(Summary!$E$48="Y","R","")</f>
        <v/>
      </c>
      <c r="K49" s="360" t="str">
        <f>IF(COUNTIF(I48:I49,"E")=2,"C"," ")</f>
        <v xml:space="preserve"> </v>
      </c>
      <c r="L49" s="640" t="str">
        <f>'Fun Patches'!$C23</f>
        <v>&lt;LIST PATCH HERE&gt;</v>
      </c>
      <c r="M49" s="640"/>
      <c r="N49" s="640"/>
      <c r="O49" s="640"/>
      <c r="P49" s="640"/>
      <c r="Q49" s="640"/>
      <c r="R49" s="641"/>
      <c r="S49" s="328" t="str">
        <f>IF(Summary!$D$113="E","E","")</f>
        <v/>
      </c>
      <c r="T49" s="328" t="str">
        <f>IF(Summary!$E$113="Y","R","")</f>
        <v/>
      </c>
      <c r="U49" s="642"/>
      <c r="W49" s="389"/>
      <c r="X49" s="390"/>
      <c r="Y49" s="464"/>
      <c r="AA49" s="389"/>
      <c r="AB49" s="390"/>
      <c r="AC49" s="464"/>
    </row>
    <row r="50" spans="2:29" ht="12.95" customHeight="1">
      <c r="B50" s="370"/>
      <c r="C50" s="375" t="s">
        <v>560</v>
      </c>
      <c r="D50" s="435"/>
      <c r="E50" s="435"/>
      <c r="F50" s="435"/>
      <c r="G50" s="435"/>
      <c r="H50" s="436"/>
      <c r="I50" s="330" t="str">
        <f>IF(Summary!$D$49="E","E","")</f>
        <v/>
      </c>
      <c r="J50" s="330" t="str">
        <f>IF(Summary!$E$49="Y","R","")</f>
        <v/>
      </c>
      <c r="K50" s="360"/>
      <c r="L50" s="640" t="str">
        <f>'Fun Patches'!$C24</f>
        <v>&lt;LIST PATCH HERE&gt;</v>
      </c>
      <c r="M50" s="640"/>
      <c r="N50" s="640"/>
      <c r="O50" s="640"/>
      <c r="P50" s="640"/>
      <c r="Q50" s="640"/>
      <c r="R50" s="641"/>
      <c r="S50" s="328" t="str">
        <f>IF(Summary!$D$114="E","E","")</f>
        <v/>
      </c>
      <c r="T50" s="328" t="str">
        <f>IF(Summary!$E$114="Y","R","")</f>
        <v/>
      </c>
      <c r="U50" s="642"/>
      <c r="W50" s="389"/>
      <c r="X50" s="390"/>
      <c r="Y50" s="464"/>
      <c r="AA50" s="389"/>
      <c r="AB50" s="390"/>
      <c r="AC50" s="464"/>
    </row>
    <row r="51" spans="2:29" ht="12.95" customHeight="1">
      <c r="B51" s="370"/>
      <c r="C51" s="380" t="s">
        <v>605</v>
      </c>
      <c r="H51" s="450"/>
      <c r="I51" s="330" t="str">
        <f>IF(Summary!$D$50="E","E","")</f>
        <v/>
      </c>
      <c r="J51" s="330" t="str">
        <f>IF(Summary!$E$50="Y","R","")</f>
        <v/>
      </c>
      <c r="K51" s="360" t="str">
        <f>IF(COUNTIF(I50:I51,"E")=2,"C"," ")</f>
        <v xml:space="preserve"> </v>
      </c>
      <c r="L51" s="640" t="str">
        <f>'Fun Patches'!$C25</f>
        <v>&lt;LIST PATCH HERE&gt;</v>
      </c>
      <c r="M51" s="640"/>
      <c r="N51" s="640"/>
      <c r="O51" s="640"/>
      <c r="P51" s="640"/>
      <c r="Q51" s="640"/>
      <c r="R51" s="641"/>
      <c r="S51" s="328" t="str">
        <f>IF(Summary!$D$115="E","E","")</f>
        <v/>
      </c>
      <c r="T51" s="328" t="str">
        <f>IF(Summary!$E$115="Y","R","")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IF(Summary!$D$116="E","E","")</f>
        <v/>
      </c>
      <c r="T52" s="328" t="str">
        <f>IF(Summary!$E$116="Y","R","")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IF(Summary!$D$117="E","E","")</f>
        <v/>
      </c>
      <c r="T53" s="328" t="str">
        <f>IF(Summary!$E$117="Y","R","")</f>
        <v/>
      </c>
      <c r="U53" s="642"/>
      <c r="W53" s="389"/>
      <c r="X53" s="390"/>
      <c r="Y53" s="464"/>
      <c r="AA53" s="389"/>
      <c r="AB53" s="390"/>
      <c r="AC53" s="464"/>
    </row>
    <row r="54" spans="2:29" ht="12.95" customHeight="1">
      <c r="B54" s="381"/>
      <c r="C54" s="382" t="s">
        <v>624</v>
      </c>
      <c r="D54" s="327" t="str">
        <f>IF('Age-Level'!$E$6="C","/","")</f>
        <v/>
      </c>
      <c r="E54" s="327" t="str">
        <f>IF('Age-Level'!$E$7="C","/","")</f>
        <v/>
      </c>
      <c r="F54" s="327" t="str">
        <f>IF('Age-Level'!$E$8="C","/","")</f>
        <v/>
      </c>
      <c r="G54" s="327" t="str">
        <f>IF('Age-Level'!$E$9="C","/","")</f>
        <v/>
      </c>
      <c r="H54" s="327" t="str">
        <f>IF('Age-Level'!$E$10="C","/","")</f>
        <v/>
      </c>
      <c r="I54" s="328" t="str">
        <f>IF(Summary!$D$63="E","E","")</f>
        <v/>
      </c>
      <c r="J54" s="328" t="str">
        <f>IF(Summary!$E$63="Y","R","")</f>
        <v/>
      </c>
      <c r="L54" s="640" t="str">
        <f>'Fun Patches'!$C28</f>
        <v>&lt;LIST PATCH HERE&gt;</v>
      </c>
      <c r="M54" s="640"/>
      <c r="N54" s="640"/>
      <c r="O54" s="640"/>
      <c r="P54" s="640"/>
      <c r="Q54" s="640"/>
      <c r="R54" s="641"/>
      <c r="S54" s="328" t="str">
        <f>IF(Summary!$D$118="E","E","")</f>
        <v/>
      </c>
      <c r="T54" s="328" t="str">
        <f>IF(Summary!$E$118="Y","R","")</f>
        <v/>
      </c>
      <c r="U54" s="642"/>
      <c r="W54" s="389"/>
      <c r="X54" s="390"/>
      <c r="Y54" s="464"/>
      <c r="AA54" s="389"/>
      <c r="AB54" s="390"/>
      <c r="AC54" s="464"/>
    </row>
    <row r="55" spans="2:29" ht="12.95" customHeight="1" thickBot="1">
      <c r="B55" s="381"/>
      <c r="C55" s="383" t="s">
        <v>625</v>
      </c>
      <c r="D55" s="313" t="str">
        <f>IF('Age-Level'!$E$13="C","/","")</f>
        <v/>
      </c>
      <c r="E55" s="313" t="str">
        <f>IF('Age-Level'!$E$14="C","/","")</f>
        <v/>
      </c>
      <c r="F55" s="313" t="str">
        <f>IF('Age-Level'!$E$15="C","/","")</f>
        <v/>
      </c>
      <c r="G55" s="313" t="str">
        <f>IF('Age-Level'!$E$16="C","/","")</f>
        <v/>
      </c>
      <c r="H55" s="313" t="str">
        <f>IF('Age-Level'!$E$17="C","/","")</f>
        <v/>
      </c>
      <c r="I55" s="329" t="str">
        <f>IF(Summary!$D$64="E","E","")</f>
        <v/>
      </c>
      <c r="J55" s="329" t="str">
        <f>IF(Summary!$E$64="Y","R","")</f>
        <v/>
      </c>
      <c r="L55" s="640" t="str">
        <f>'Fun Patches'!$C29</f>
        <v>&lt;LIST PATCH HERE&gt;</v>
      </c>
      <c r="M55" s="640"/>
      <c r="N55" s="640"/>
      <c r="O55" s="640"/>
      <c r="P55" s="640"/>
      <c r="Q55" s="640"/>
      <c r="R55" s="641"/>
      <c r="S55" s="328" t="str">
        <f>IF(Summary!$D$119="E","E","")</f>
        <v/>
      </c>
      <c r="T55" s="328" t="str">
        <f>IF(Summary!$E$119="Y","R","")</f>
        <v/>
      </c>
      <c r="U55" s="642"/>
      <c r="W55" s="389"/>
      <c r="X55" s="390"/>
      <c r="Y55" s="464"/>
      <c r="AA55" s="389"/>
      <c r="AB55" s="390"/>
      <c r="AC55" s="464"/>
    </row>
    <row r="56" spans="2:29" ht="12.95" customHeight="1">
      <c r="B56" s="381"/>
      <c r="C56" s="384" t="s">
        <v>626</v>
      </c>
      <c r="D56" s="332" t="str">
        <f>IF('Age-Level'!$E$20="C","/","")</f>
        <v/>
      </c>
      <c r="E56" s="332" t="str">
        <f>IF('Age-Level'!$E$21="C","/","")</f>
        <v/>
      </c>
      <c r="F56" s="332" t="str">
        <f>IF('Age-Level'!$E$22="C","/","")</f>
        <v/>
      </c>
      <c r="G56" s="332" t="str">
        <f>IF('Age-Level'!$E$23="C","/","")</f>
        <v/>
      </c>
      <c r="H56" s="332" t="str">
        <f>IF('Age-Level'!$E$24="C","/","")</f>
        <v/>
      </c>
      <c r="I56" s="333" t="str">
        <f>IF(Summary!$D$65="E","E","")</f>
        <v/>
      </c>
      <c r="J56" s="333" t="str">
        <f>IF(Summary!$E$65="Y","R","")</f>
        <v/>
      </c>
      <c r="L56" s="640" t="str">
        <f>'Fun Patches'!$C30</f>
        <v>&lt;LIST PATCH HERE&gt;</v>
      </c>
      <c r="M56" s="640"/>
      <c r="N56" s="640"/>
      <c r="O56" s="640"/>
      <c r="P56" s="640"/>
      <c r="Q56" s="640"/>
      <c r="R56" s="641"/>
      <c r="S56" s="328" t="str">
        <f>IF(Summary!$D$120="E","E","")</f>
        <v/>
      </c>
      <c r="T56" s="328" t="str">
        <f>IF(Summary!$E$120="Y","R","")</f>
        <v/>
      </c>
      <c r="U56" s="642"/>
      <c r="W56" s="389"/>
      <c r="X56" s="390"/>
      <c r="Y56" s="464"/>
      <c r="AA56" s="389"/>
      <c r="AB56" s="390"/>
      <c r="AC56" s="464"/>
    </row>
    <row r="57" spans="2:29" ht="12.95" customHeight="1" thickBot="1">
      <c r="B57" s="381"/>
      <c r="C57" s="385" t="s">
        <v>627</v>
      </c>
      <c r="D57" s="313" t="str">
        <f>IF('Age-Level'!$E$27="C","/","")</f>
        <v/>
      </c>
      <c r="E57" s="313" t="str">
        <f>IF('Age-Level'!$E$28="C","/","")</f>
        <v/>
      </c>
      <c r="F57" s="313" t="str">
        <f>IF('Age-Level'!$E$29="C","/","")</f>
        <v/>
      </c>
      <c r="G57" s="313" t="str">
        <f>IF('Age-Level'!$E$30="C","/","")</f>
        <v/>
      </c>
      <c r="H57" s="313" t="str">
        <f>IF('Age-Level'!$E$31="C","/","")</f>
        <v/>
      </c>
      <c r="I57" s="329" t="str">
        <f>IF(Summary!$D$66="E","E","")</f>
        <v/>
      </c>
      <c r="J57" s="329" t="str">
        <f>IF(Summary!$E$66="Y","R","")</f>
        <v/>
      </c>
      <c r="L57" s="640" t="str">
        <f>'Fun Patches'!$C31</f>
        <v>&lt;LIST PATCH HERE&gt;</v>
      </c>
      <c r="M57" s="640"/>
      <c r="N57" s="640"/>
      <c r="O57" s="640"/>
      <c r="P57" s="640"/>
      <c r="Q57" s="640"/>
      <c r="R57" s="641"/>
      <c r="S57" s="328" t="str">
        <f>IF(Summary!$D$121="E","E","")</f>
        <v/>
      </c>
      <c r="T57" s="328" t="str">
        <f>IF(Summary!$E$121="Y","R","")</f>
        <v/>
      </c>
      <c r="U57" s="642"/>
      <c r="W57" s="389"/>
      <c r="X57" s="390"/>
      <c r="Y57" s="464"/>
      <c r="AA57" s="389"/>
      <c r="AB57" s="390"/>
      <c r="AC57" s="464"/>
    </row>
    <row r="58" spans="2:29" ht="12.95" customHeight="1">
      <c r="B58" s="370"/>
      <c r="C58" s="382" t="s">
        <v>628</v>
      </c>
      <c r="D58" s="451"/>
      <c r="E58" s="451"/>
      <c r="F58" s="451"/>
      <c r="G58" s="451"/>
      <c r="H58" s="452"/>
      <c r="I58" s="333" t="str">
        <f>IF(Summary!$D$67="E","E","")</f>
        <v/>
      </c>
      <c r="J58" s="333" t="str">
        <f>IF(Summary!$E$67="Y","R","")</f>
        <v/>
      </c>
      <c r="L58" s="640" t="str">
        <f>'Fun Patches'!$C32</f>
        <v>&lt;LIST PATCH HERE&gt;</v>
      </c>
      <c r="M58" s="640"/>
      <c r="N58" s="640"/>
      <c r="O58" s="640"/>
      <c r="P58" s="640"/>
      <c r="Q58" s="640"/>
      <c r="R58" s="641"/>
      <c r="S58" s="328" t="str">
        <f>IF(Summary!$D$122="E","E","")</f>
        <v/>
      </c>
      <c r="T58" s="328" t="str">
        <f>IF(Summary!$E$122="Y","R","")</f>
        <v/>
      </c>
      <c r="U58" s="642"/>
      <c r="W58" s="389"/>
      <c r="X58" s="390"/>
      <c r="Y58" s="464"/>
      <c r="AA58" s="389"/>
      <c r="AB58" s="390"/>
      <c r="AC58" s="464"/>
    </row>
    <row r="59" spans="2:29" ht="12.95" customHeight="1" thickBot="1">
      <c r="B59" s="370"/>
      <c r="C59" s="383" t="s">
        <v>629</v>
      </c>
      <c r="D59" s="453"/>
      <c r="E59" s="453"/>
      <c r="F59" s="453"/>
      <c r="G59" s="453"/>
      <c r="H59" s="454"/>
      <c r="I59" s="329" t="str">
        <f>IF(Summary!$D$68="E","E","")</f>
        <v/>
      </c>
      <c r="J59" s="329" t="str">
        <f>IF(Summary!$E$68="Y","R","")</f>
        <v/>
      </c>
      <c r="L59" s="640" t="str">
        <f>'Fun Patches'!$C33</f>
        <v>&lt;LIST PATCH HERE&gt;</v>
      </c>
      <c r="M59" s="640"/>
      <c r="N59" s="640"/>
      <c r="O59" s="640"/>
      <c r="P59" s="640"/>
      <c r="Q59" s="640"/>
      <c r="R59" s="641"/>
      <c r="S59" s="328" t="str">
        <f>IF(Summary!$D$123="E","E","")</f>
        <v/>
      </c>
      <c r="T59" s="328" t="str">
        <f>IF(Summary!$E$123="Y","R","")</f>
        <v/>
      </c>
      <c r="U59" s="642"/>
      <c r="W59" s="389"/>
      <c r="X59" s="390"/>
      <c r="Y59" s="464"/>
      <c r="AA59" s="389"/>
      <c r="AB59" s="390"/>
      <c r="AC59" s="464"/>
    </row>
    <row r="60" spans="2:29" ht="12.95" customHeight="1">
      <c r="B60" s="370"/>
      <c r="C60" s="384" t="s">
        <v>630</v>
      </c>
      <c r="D60" s="455"/>
      <c r="E60" s="455"/>
      <c r="F60" s="455"/>
      <c r="G60" s="455"/>
      <c r="H60" s="456"/>
      <c r="I60" s="333" t="str">
        <f>IF(Summary!$D$69="E","E","")</f>
        <v/>
      </c>
      <c r="J60" s="333" t="str">
        <f>IF(Summary!$E$69="Y","R","")</f>
        <v/>
      </c>
      <c r="L60" s="640" t="str">
        <f>'Fun Patches'!$C34</f>
        <v>&lt;LIST PATCH HERE&gt;</v>
      </c>
      <c r="M60" s="640"/>
      <c r="N60" s="640"/>
      <c r="O60" s="640"/>
      <c r="P60" s="640"/>
      <c r="Q60" s="640"/>
      <c r="R60" s="641"/>
      <c r="S60" s="331" t="str">
        <f>IF(Summary!$D$124="E","E","")</f>
        <v/>
      </c>
      <c r="T60" s="331" t="str">
        <f>IF(Summary!$E$124="Y","R","")</f>
        <v/>
      </c>
      <c r="U60" s="642"/>
      <c r="W60" s="389"/>
      <c r="X60" s="390"/>
      <c r="Y60" s="464"/>
      <c r="AA60" s="389"/>
      <c r="AB60" s="390"/>
      <c r="AC60" s="464"/>
    </row>
    <row r="61" spans="2:29" ht="12.95" customHeight="1">
      <c r="B61" s="370"/>
      <c r="C61" s="386" t="s">
        <v>631</v>
      </c>
      <c r="D61" s="457"/>
      <c r="E61" s="457"/>
      <c r="F61" s="457"/>
      <c r="G61" s="457"/>
      <c r="H61" s="458"/>
      <c r="I61" s="331" t="str">
        <f>IF(Summary!$D$70="E","E","")</f>
        <v/>
      </c>
      <c r="J61" s="331" t="str">
        <f>IF(Summary!$E$70="Y","R","")</f>
        <v/>
      </c>
      <c r="L61" s="640" t="str">
        <f>'Fun Patches'!$C35</f>
        <v>&lt;LIST PATCH HERE&gt;</v>
      </c>
      <c r="M61" s="640"/>
      <c r="N61" s="640"/>
      <c r="O61" s="640"/>
      <c r="P61" s="640"/>
      <c r="Q61" s="640"/>
      <c r="R61" s="641"/>
      <c r="S61" s="331" t="str">
        <f>IF(Summary!$D$125="E","E","")</f>
        <v/>
      </c>
      <c r="T61" s="331" t="str">
        <f>IF(Summary!$E$125="Y","R","")</f>
        <v/>
      </c>
      <c r="U61" s="642"/>
      <c r="W61" s="389"/>
      <c r="X61" s="390"/>
      <c r="Y61" s="464"/>
      <c r="AA61" s="389"/>
      <c r="AB61" s="390"/>
      <c r="AC61" s="464"/>
    </row>
    <row r="62" spans="2:29" ht="12.95" customHeight="1" thickBot="1">
      <c r="B62" s="370"/>
      <c r="C62" s="385" t="s">
        <v>632</v>
      </c>
      <c r="D62" s="459"/>
      <c r="E62" s="459"/>
      <c r="F62" s="459"/>
      <c r="G62" s="459"/>
      <c r="H62" s="460"/>
      <c r="I62" s="329" t="str">
        <f>IF(Summary!$D$71="E","E","")</f>
        <v/>
      </c>
      <c r="J62" s="329" t="str">
        <f>IF(Summary!$E$71="Y","R","")</f>
        <v/>
      </c>
      <c r="L62" s="640" t="str">
        <f>'Fun Patches'!$C36</f>
        <v>&lt;LIST PATCH HERE&gt;</v>
      </c>
      <c r="M62" s="640"/>
      <c r="N62" s="640"/>
      <c r="O62" s="640"/>
      <c r="P62" s="640"/>
      <c r="Q62" s="640"/>
      <c r="R62" s="641"/>
      <c r="S62" s="331" t="str">
        <f>IF(Summary!$D$126="E","E","")</f>
        <v/>
      </c>
      <c r="T62" s="331" t="str">
        <f>IF(Summary!$E$126="Y","R","")</f>
        <v/>
      </c>
      <c r="U62" s="642"/>
      <c r="W62" s="389"/>
      <c r="X62" s="390"/>
      <c r="Y62" s="464"/>
      <c r="AA62" s="389"/>
      <c r="AB62" s="390"/>
      <c r="AC62" s="464"/>
    </row>
    <row r="63" spans="2:29" ht="12.95" customHeight="1">
      <c r="B63" s="370"/>
      <c r="C63" s="380" t="s">
        <v>93</v>
      </c>
      <c r="D63" s="334" t="str">
        <f>IF('Age-Level'!$E$53="C","/","")</f>
        <v/>
      </c>
      <c r="E63" s="334" t="str">
        <f>IF('Age-Level'!$E$54="C","/","")</f>
        <v/>
      </c>
      <c r="F63" s="334" t="str">
        <f>IF('Age-Level'!$E$55="C","/","")</f>
        <v/>
      </c>
      <c r="G63" s="327" t="str">
        <f>IF('Age-Level'!$E$56="C","/","")</f>
        <v/>
      </c>
      <c r="H63" s="327" t="str">
        <f>IF('Age-Level'!$E$57="C","/","")</f>
        <v/>
      </c>
      <c r="I63" s="333" t="str">
        <f>IF(Summary!$D$72="E","E","")</f>
        <v/>
      </c>
      <c r="J63" s="333" t="str">
        <f>IF(Summary!$E$72="Y","R","")</f>
        <v/>
      </c>
      <c r="L63" s="640" t="str">
        <f>'Fun Patches'!$C37</f>
        <v>&lt;LIST PATCH HERE&gt;</v>
      </c>
      <c r="M63" s="640"/>
      <c r="N63" s="640"/>
      <c r="O63" s="640"/>
      <c r="P63" s="640"/>
      <c r="Q63" s="640"/>
      <c r="R63" s="641"/>
      <c r="S63" s="331" t="str">
        <f>IF(Summary!$D$127="E","E","")</f>
        <v/>
      </c>
      <c r="T63" s="331" t="str">
        <f>IF(Summary!$E$127="Y","R","")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IF(Summary!$D$73="E","E","")</f>
        <v/>
      </c>
      <c r="J64" s="329" t="str">
        <f>IF(Summary!$E$73="Y","R","")</f>
        <v/>
      </c>
      <c r="L64" s="640" t="str">
        <f>'Fun Patches'!$C38</f>
        <v>&lt;LIST PATCH HERE&gt;</v>
      </c>
      <c r="M64" s="640"/>
      <c r="N64" s="640"/>
      <c r="O64" s="640"/>
      <c r="P64" s="640"/>
      <c r="Q64" s="640"/>
      <c r="R64" s="641"/>
      <c r="S64" s="331" t="str">
        <f>IF(Summary!$D$128="E","E","")</f>
        <v/>
      </c>
      <c r="T64" s="331" t="str">
        <f>IF(Summary!$E$128="Y","R","")</f>
        <v/>
      </c>
      <c r="U64" s="642"/>
      <c r="W64" s="389"/>
      <c r="X64" s="390"/>
      <c r="Y64" s="464"/>
      <c r="AA64" s="389"/>
      <c r="AB64" s="390"/>
      <c r="AC64" s="464"/>
    </row>
    <row r="65" spans="1:29" ht="12.95" customHeight="1">
      <c r="B65" s="370"/>
      <c r="C65" s="382" t="s">
        <v>634</v>
      </c>
      <c r="D65" s="451"/>
      <c r="E65" s="451"/>
      <c r="F65" s="451"/>
      <c r="G65" s="451"/>
      <c r="H65" s="452"/>
      <c r="I65" s="333" t="str">
        <f>IF(Summary!$D$74="E","E","")</f>
        <v/>
      </c>
      <c r="J65" s="333" t="str">
        <f>IF(Summary!$E$74="Y","R","")</f>
        <v/>
      </c>
      <c r="L65" s="640" t="str">
        <f>'Fun Patches'!$C39</f>
        <v>&lt;LIST PATCH HERE&gt;</v>
      </c>
      <c r="M65" s="640"/>
      <c r="N65" s="640"/>
      <c r="O65" s="640"/>
      <c r="P65" s="640"/>
      <c r="Q65" s="640"/>
      <c r="R65" s="641"/>
      <c r="S65" s="331" t="str">
        <f>IF(Summary!$D$129="E","E","")</f>
        <v/>
      </c>
      <c r="T65" s="331" t="str">
        <f>IF(Summary!$E$129="Y","R","")</f>
        <v/>
      </c>
      <c r="U65" s="642"/>
      <c r="W65" s="389"/>
      <c r="X65" s="390"/>
      <c r="Y65" s="464"/>
      <c r="AA65" s="389"/>
      <c r="AB65" s="390"/>
      <c r="AC65" s="464"/>
    </row>
    <row r="66" spans="1:29" ht="12.95" customHeight="1">
      <c r="B66" s="370"/>
      <c r="C66" s="376" t="s">
        <v>635</v>
      </c>
      <c r="D66" s="457"/>
      <c r="E66" s="457"/>
      <c r="F66" s="457"/>
      <c r="G66" s="457"/>
      <c r="H66" s="458"/>
      <c r="I66" s="328" t="str">
        <f>IF(Summary!$D$92="E","E","")</f>
        <v/>
      </c>
      <c r="J66" s="328" t="str">
        <f>IF(Summary!$E$92="Y","R","")</f>
        <v/>
      </c>
      <c r="L66" s="640" t="str">
        <f>'Fun Patches'!$C40</f>
        <v>&lt;LIST PATCH HERE&gt;</v>
      </c>
      <c r="M66" s="640"/>
      <c r="N66" s="640"/>
      <c r="O66" s="640"/>
      <c r="P66" s="640"/>
      <c r="Q66" s="640"/>
      <c r="R66" s="641"/>
      <c r="S66" s="331" t="str">
        <f>IF(Summary!$D$130="E","E","")</f>
        <v/>
      </c>
      <c r="T66" s="331" t="str">
        <f>IF(Summary!$E$130="Y","R","")</f>
        <v/>
      </c>
      <c r="U66" s="642"/>
      <c r="W66" s="389"/>
      <c r="X66" s="390"/>
      <c r="Y66" s="464"/>
      <c r="AA66" s="389"/>
      <c r="AB66" s="390"/>
      <c r="AC66" s="464"/>
    </row>
    <row r="67" spans="1:29" ht="12.95" customHeight="1">
      <c r="B67" s="370"/>
      <c r="C67" s="461" t="s">
        <v>636</v>
      </c>
      <c r="D67" s="462"/>
      <c r="E67" s="462"/>
      <c r="F67" s="332" t="str">
        <f>IF(Bridging!$E$10="A","/","")</f>
        <v/>
      </c>
      <c r="G67" s="332" t="str">
        <f>IF(Bridging!$E$14="A","/","")</f>
        <v/>
      </c>
      <c r="H67" s="332" t="str">
        <f>IF(Bridging!$E$16="A","/","")</f>
        <v/>
      </c>
      <c r="I67" s="333" t="str">
        <f>IF(Summary!$D$93="E","E","")</f>
        <v/>
      </c>
      <c r="J67" s="333" t="str">
        <f>IF(Summary!$E$93="Y","R","")</f>
        <v/>
      </c>
      <c r="L67" s="640" t="str">
        <f>'Fun Patches'!$C41</f>
        <v>&lt;LIST PATCH HERE&gt;</v>
      </c>
      <c r="M67" s="640"/>
      <c r="N67" s="640"/>
      <c r="O67" s="640"/>
      <c r="P67" s="640"/>
      <c r="Q67" s="640"/>
      <c r="R67" s="641"/>
      <c r="S67" s="331" t="str">
        <f>IF(Summary!$D$131="E","E","")</f>
        <v/>
      </c>
      <c r="T67" s="331" t="str">
        <f>IF(Summary!$E$131="Y","R","")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IF(Summary!$D$132="E","E","")</f>
        <v/>
      </c>
      <c r="T68" s="331" t="str">
        <f>IF(Summary!$E$132="Y","R","")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IF(Summary!$D$133="E","E","")</f>
        <v/>
      </c>
      <c r="T69" s="331" t="str">
        <f>IF(Summary!$E$133="Y","R","")</f>
        <v/>
      </c>
      <c r="U69" s="642"/>
      <c r="V69" s="351"/>
      <c r="W69" s="389"/>
      <c r="X69" s="390"/>
      <c r="Y69" s="464"/>
      <c r="Z69" s="352"/>
      <c r="AA69" s="389"/>
      <c r="AB69" s="390"/>
      <c r="AC69" s="464"/>
    </row>
    <row r="70" spans="1:29" s="355" customFormat="1" ht="12.95" customHeight="1">
      <c r="A70" s="351"/>
      <c r="B70" s="370"/>
      <c r="C70" s="382" t="s">
        <v>637</v>
      </c>
      <c r="D70" s="327" t="str">
        <f>IF('Age-Level'!$E$67="A","/","")</f>
        <v/>
      </c>
      <c r="E70" s="327" t="str">
        <f>IF('Age-Level'!$E$71="A","/","")</f>
        <v/>
      </c>
      <c r="F70" s="327" t="str">
        <f>IF('Age-Level'!$E$75="A","/","")</f>
        <v/>
      </c>
      <c r="G70" s="327" t="str">
        <f>IF('Age-Level'!$E$80="A","/","")</f>
        <v/>
      </c>
      <c r="H70" s="327" t="str">
        <f>IF('Age-Level'!$E$82="A","/","")</f>
        <v/>
      </c>
      <c r="I70" s="328" t="str">
        <f>IF(Summary!$D$75="E","E","")</f>
        <v/>
      </c>
      <c r="J70" s="328" t="str">
        <f>IF(Summary!$E$75="Y","R","")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IF('Age-Level'!$E$85="A","/","")</f>
        <v/>
      </c>
      <c r="E71" s="313" t="str">
        <f>IF('Age-Level'!$E$89="A","/","")</f>
        <v/>
      </c>
      <c r="F71" s="313" t="str">
        <f>IF('Age-Level'!$E$93="A","/","")</f>
        <v/>
      </c>
      <c r="G71" s="313" t="str">
        <f>IF('Age-Level'!$E$98="A","/","")</f>
        <v/>
      </c>
      <c r="H71" s="313" t="str">
        <f>IF('Age-Level'!$E$100="A","/","")</f>
        <v/>
      </c>
      <c r="I71" s="329" t="str">
        <f>IF(Summary!$D$76="E","E","")</f>
        <v/>
      </c>
      <c r="J71" s="329" t="str">
        <f>IF(Summary!$E$76="Y","R","")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IF('Age-Level'!$E$103="A","/","")</f>
        <v/>
      </c>
      <c r="E72" s="332" t="str">
        <f>IF('Age-Level'!$E$107="A","/","")</f>
        <v/>
      </c>
      <c r="F72" s="332" t="str">
        <f>IF('Age-Level'!$E$111="A","/","")</f>
        <v/>
      </c>
      <c r="G72" s="332" t="str">
        <f>IF('Age-Level'!$E$116="A","/","")</f>
        <v/>
      </c>
      <c r="H72" s="332" t="str">
        <f>IF('Age-Level'!$E$118="A","/","")</f>
        <v/>
      </c>
      <c r="I72" s="333" t="str">
        <f>IF(Summary!$D$77="E","E","")</f>
        <v/>
      </c>
      <c r="J72" s="333" t="str">
        <f>IF(Summary!$E$77="Y","R","")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IF('Age-Level'!$E$121="A","/","")</f>
        <v/>
      </c>
      <c r="E73" s="327" t="str">
        <f>IF('Age-Level'!$E$125="A","/","")</f>
        <v/>
      </c>
      <c r="F73" s="327" t="str">
        <f>IF('Age-Level'!$E$129="A","/","")</f>
        <v/>
      </c>
      <c r="G73" s="327" t="str">
        <f>IF('Age-Level'!$E$134="A","/","")</f>
        <v/>
      </c>
      <c r="H73" s="327" t="str">
        <f>IF('Age-Level'!$E$136="A","/","")</f>
        <v/>
      </c>
      <c r="I73" s="331" t="str">
        <f>IF(Summary!$D$78="E","E","")</f>
        <v/>
      </c>
      <c r="J73" s="331" t="str">
        <f>IF(Summary!$E$78="Y","R","")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x+oQ9OXI7r8yxMGc+zkjGSM/q2dvpuW9j5JwKoz+Yqn4uGrsnIQwEef4CBKIRZ6JQ+z5SVjrcbsVxN4XjUOIfA==" saltValue="NB/E8ADntqgKieFajOBDyg=="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94" priority="2">
      <formula>LEFT($U$1,11)="Ambassador_"</formula>
    </cfRule>
  </conditionalFormatting>
  <conditionalFormatting sqref="H45:H51 H1:H41">
    <cfRule type="expression" dxfId="93" priority="1">
      <formula>LEFT($U$1,11)&lt;&gt;"Ambassador_"</formula>
    </cfRule>
  </conditionalFormatting>
  <conditionalFormatting sqref="I1:T2">
    <cfRule type="expression" dxfId="92" priority="3">
      <formula>LEFT($U$1,11)&lt;&gt;"Ambassador_"</formula>
    </cfRule>
  </conditionalFormatting>
  <conditionalFormatting sqref="L16:L28">
    <cfRule type="duplicateValues" dxfId="91" priority="4"/>
  </conditionalFormatting>
  <conditionalFormatting sqref="L29:L30 L14:L15 W4:W73 AA4:AA73">
    <cfRule type="duplicateValues" dxfId="90" priority="5"/>
  </conditionalFormatting>
  <pageMargins left="0.5" right="0.3" top="0.3" bottom="0.3" header="0.3" footer="0.3"/>
  <pageSetup scale="75" fitToWidth="2" orientation="portrait" r:id="rId1"/>
  <colBreaks count="1" manualBreakCount="1">
    <brk id="21" max="72"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4103D-B913-4E68-BE22-116B6FD71B35}">
  <sheetPr codeName="Sheet18">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Ambassador_3</v>
      </c>
      <c r="U1" s="430" t="str">
        <f ca="1">MID(CELL("filename",A1),FIND(IF(ISERROR(FIND("]",CELL("filename",A1))),"$","]"),CELL("filename",A1))+1,256)</f>
        <v>Ambassador_3</v>
      </c>
      <c r="W1" s="344" t="str">
        <f ca="1">IF(T1&lt;&gt;"",T1,"")</f>
        <v>Ambassador_3</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IF(Badges!$F$33="A","/","")</f>
        <v/>
      </c>
      <c r="E4" s="327" t="str">
        <f>IF(Badges!$F$37="A","/","")</f>
        <v/>
      </c>
      <c r="F4" s="327" t="str">
        <f>IF(Badges!$F$41="A","/","")</f>
        <v/>
      </c>
      <c r="G4" s="327" t="str">
        <f>IF(Badges!$F$45="A","/","")</f>
        <v/>
      </c>
      <c r="H4" s="327" t="str">
        <f>IF(Badges!$F$49="A","/","")</f>
        <v/>
      </c>
      <c r="I4" s="330" t="str">
        <f>IF(Summary!$F$5="E","E","")</f>
        <v/>
      </c>
      <c r="J4" s="330" t="str">
        <f>IF(Summary!$G$5="Y","R","")</f>
        <v/>
      </c>
      <c r="L4" s="639" t="str">
        <f>'Council Own'!$B6</f>
        <v>&lt;&lt;List Badge 1 Here&gt;&gt;</v>
      </c>
      <c r="M4" s="639"/>
      <c r="N4" s="327" t="str">
        <f>IF('Council Own'!$F$11="A","/","")</f>
        <v/>
      </c>
      <c r="O4" s="327" t="str">
        <f>IF('Council Own'!$F$15="A","/","")</f>
        <v/>
      </c>
      <c r="P4" s="327" t="str">
        <f>IF('Council Own'!$F$19="A","/","")</f>
        <v/>
      </c>
      <c r="Q4" s="327" t="str">
        <f>IF('Council Own'!$F$23="A","/","")</f>
        <v/>
      </c>
      <c r="R4" s="327" t="str">
        <f>IF('Council Own'!$F$27="A","/","")</f>
        <v/>
      </c>
      <c r="S4" s="326" t="str">
        <f>IF(Summary!$F$52="E","E","")</f>
        <v/>
      </c>
      <c r="T4" s="326" t="str">
        <f>IF(Summary!$G$52="Y","R","")</f>
        <v/>
      </c>
      <c r="U4" s="432"/>
      <c r="W4" s="387"/>
      <c r="X4" s="388"/>
      <c r="Y4" s="463"/>
      <c r="AA4" s="387"/>
      <c r="AB4" s="388"/>
      <c r="AC4" s="463"/>
    </row>
    <row r="5" spans="1:30" ht="12.95" customHeight="1">
      <c r="A5" s="342"/>
      <c r="C5" s="359" t="s">
        <v>404</v>
      </c>
      <c r="D5" s="327" t="str">
        <f>IF(Badges!$F$56="A","/","")</f>
        <v/>
      </c>
      <c r="E5" s="327" t="str">
        <f>IF(Badges!$F$60="A","/","")</f>
        <v/>
      </c>
      <c r="F5" s="327" t="str">
        <f>IF(Badges!$F$64="A","/","")</f>
        <v/>
      </c>
      <c r="G5" s="327" t="str">
        <f>IF(Badges!$F$68="A","/","")</f>
        <v/>
      </c>
      <c r="H5" s="327" t="str">
        <f>IF(Badges!$F$72="A","/","")</f>
        <v/>
      </c>
      <c r="I5" s="330" t="str">
        <f>IF(Summary!$F$6="E","E","")</f>
        <v/>
      </c>
      <c r="J5" s="330" t="str">
        <f>IF(Summary!$G$6="Y","R","")</f>
        <v/>
      </c>
      <c r="K5" s="360" t="str">
        <f>IF(COUNT(I39:I39)=1,MAX(I39:I39),"")</f>
        <v/>
      </c>
      <c r="L5" s="640" t="str">
        <f>'Council Own'!$B29</f>
        <v>&lt;&lt;List Badge 2 Here&gt;&gt;</v>
      </c>
      <c r="M5" s="641"/>
      <c r="N5" s="327" t="str">
        <f>IF('Council Own'!$F$34="A","/","")</f>
        <v/>
      </c>
      <c r="O5" s="327" t="str">
        <f>IF('Council Own'!$F$38="A","/","")</f>
        <v/>
      </c>
      <c r="P5" s="327" t="str">
        <f>IF('Council Own'!$F$42="A","/","")</f>
        <v/>
      </c>
      <c r="Q5" s="327" t="str">
        <f>IF('Council Own'!$F$46="A","/","")</f>
        <v/>
      </c>
      <c r="R5" s="327" t="str">
        <f>IF('Council Own'!$F$50="A","/","")</f>
        <v/>
      </c>
      <c r="S5" s="328" t="str">
        <f>IF(Summary!$F$53="E","E","")</f>
        <v/>
      </c>
      <c r="T5" s="328" t="str">
        <f>IF(Summary!$G$53="Y","R","")</f>
        <v/>
      </c>
      <c r="U5" s="432"/>
      <c r="W5" s="389"/>
      <c r="X5" s="390"/>
      <c r="Y5" s="464"/>
      <c r="AA5" s="389"/>
      <c r="AB5" s="390"/>
      <c r="AC5" s="464"/>
    </row>
    <row r="6" spans="1:30" ht="12.95" customHeight="1" thickBot="1">
      <c r="A6" s="342"/>
      <c r="C6" s="361" t="s">
        <v>698</v>
      </c>
      <c r="D6" s="327" t="str">
        <f>IF(Badges!$F$79="A","/","")</f>
        <v/>
      </c>
      <c r="E6" s="327" t="str">
        <f>IF(Badges!$F$83="A","/","")</f>
        <v/>
      </c>
      <c r="F6" s="327" t="str">
        <f>IF(Badges!$F$87="A","/","")</f>
        <v/>
      </c>
      <c r="G6" s="327" t="str">
        <f>IF(Badges!$F$91="A","/","")</f>
        <v/>
      </c>
      <c r="H6" s="327" t="str">
        <f>IF(Badges!$F$95="A","/","")</f>
        <v/>
      </c>
      <c r="I6" s="330" t="str">
        <f>IF(Summary!$F$7="E","E","")</f>
        <v/>
      </c>
      <c r="J6" s="330" t="str">
        <f>IF(Summary!$G$7="Y","R","")</f>
        <v/>
      </c>
      <c r="K6" s="360" t="str">
        <f>IF(COUNT(I40:I40)=1,MAX(I40:I40),"")</f>
        <v/>
      </c>
      <c r="L6" s="640" t="str">
        <f>'Council Own'!$B52</f>
        <v>&lt;&lt;List Badge 3 Here&gt;&gt;</v>
      </c>
      <c r="M6" s="641"/>
      <c r="N6" s="327" t="str">
        <f>IF('Council Own'!$F$57="A","/","")</f>
        <v/>
      </c>
      <c r="O6" s="327" t="str">
        <f>IF('Council Own'!$F$61="A","/","")</f>
        <v/>
      </c>
      <c r="P6" s="327" t="str">
        <f>IF('Council Own'!$F$65="A","/","")</f>
        <v/>
      </c>
      <c r="Q6" s="327" t="str">
        <f>IF('Council Own'!$F$69="A","/","")</f>
        <v/>
      </c>
      <c r="R6" s="327" t="str">
        <f>IF('Council Own'!$F$73="A","/","")</f>
        <v/>
      </c>
      <c r="S6" s="328" t="str">
        <f>IF(Summary!$F$54="E","E","")</f>
        <v/>
      </c>
      <c r="T6" s="328" t="str">
        <f>IF(Summary!$G$54="Y","R","")</f>
        <v/>
      </c>
      <c r="U6" s="432"/>
      <c r="W6" s="389"/>
      <c r="X6" s="390"/>
      <c r="Y6" s="464"/>
      <c r="AA6" s="389"/>
      <c r="AB6" s="390"/>
      <c r="AC6" s="464"/>
    </row>
    <row r="7" spans="1:30" ht="12.95" customHeight="1">
      <c r="A7" s="342"/>
      <c r="C7" s="363" t="s">
        <v>104</v>
      </c>
      <c r="D7" s="337" t="str">
        <f>IF(Badges!$F$102="A","/","")</f>
        <v/>
      </c>
      <c r="E7" s="337" t="str">
        <f>IF(Badges!$F$106="A","/","")</f>
        <v/>
      </c>
      <c r="F7" s="337" t="str">
        <f>IF(Badges!$F$110="A","/","")</f>
        <v/>
      </c>
      <c r="G7" s="337" t="str">
        <f>IF(Badges!$F$114="A","/","")</f>
        <v/>
      </c>
      <c r="H7" s="337" t="str">
        <f>IF(Badges!$F$118="A","/","")</f>
        <v/>
      </c>
      <c r="I7" s="338" t="str">
        <f>IF(Summary!$F$8="E","E","")</f>
        <v/>
      </c>
      <c r="J7" s="338" t="str">
        <f>IF(Summary!$G$8="Y","R","")</f>
        <v/>
      </c>
      <c r="K7" s="360" t="str">
        <f>IF(COUNT(I41:I41)=1,MAX(I41:I41),"")</f>
        <v/>
      </c>
      <c r="L7" s="640" t="str">
        <f>'Council Own'!$B75</f>
        <v>&lt;&lt;List Badge 4 Here&gt;&gt;</v>
      </c>
      <c r="M7" s="641"/>
      <c r="N7" s="327" t="str">
        <f>IF('Council Own'!$F$80="A","/","")</f>
        <v/>
      </c>
      <c r="O7" s="327" t="str">
        <f>IF('Council Own'!$F$84="A","/","")</f>
        <v/>
      </c>
      <c r="P7" s="327" t="str">
        <f>IF('Council Own'!$F$88="A","/","")</f>
        <v/>
      </c>
      <c r="Q7" s="327" t="str">
        <f>IF('Council Own'!$F$92="A","/","")</f>
        <v/>
      </c>
      <c r="R7" s="327" t="str">
        <f>IF('Council Own'!$F$96="A","/","")</f>
        <v/>
      </c>
      <c r="S7" s="328" t="str">
        <f>IF(Summary!$F$55="E","E","")</f>
        <v/>
      </c>
      <c r="T7" s="328" t="str">
        <f>IF(Summary!$G$55="Y","R","")</f>
        <v/>
      </c>
      <c r="U7" s="432"/>
      <c r="W7" s="389"/>
      <c r="X7" s="390"/>
      <c r="Y7" s="464"/>
      <c r="AA7" s="389"/>
      <c r="AB7" s="390"/>
      <c r="AC7" s="464"/>
    </row>
    <row r="8" spans="1:30" ht="12.95" customHeight="1">
      <c r="A8" s="342"/>
      <c r="C8" s="359" t="s">
        <v>422</v>
      </c>
      <c r="D8" s="327" t="str">
        <f>IF(Badges!$F$125="A","/","")</f>
        <v/>
      </c>
      <c r="E8" s="327" t="str">
        <f>IF(Badges!$F$129="A","/","")</f>
        <v/>
      </c>
      <c r="F8" s="327" t="str">
        <f>IF(Badges!$F$133="A","/","")</f>
        <v/>
      </c>
      <c r="G8" s="327" t="str">
        <f>IF(Badges!$F$137="A","/","")</f>
        <v/>
      </c>
      <c r="H8" s="327" t="str">
        <f>IF(Badges!$F$141="A","/","")</f>
        <v/>
      </c>
      <c r="I8" s="328" t="str">
        <f>IF(Summary!$F$9="E","E","")</f>
        <v/>
      </c>
      <c r="J8" s="328" t="str">
        <f>IF(Summary!$G$9="Y","R","")</f>
        <v/>
      </c>
      <c r="K8" s="360" t="str">
        <f>IF(COUNT(I42:I45)=4,MAX(I42:I45),"")</f>
        <v/>
      </c>
      <c r="L8" s="640" t="str">
        <f>'Council Own'!$B98</f>
        <v>&lt;&lt;List Badge 5 Here&gt;&gt;</v>
      </c>
      <c r="M8" s="641"/>
      <c r="N8" s="327" t="str">
        <f>IF('Council Own'!$F$103="A","/","")</f>
        <v/>
      </c>
      <c r="O8" s="327" t="str">
        <f>IF('Council Own'!$F$107="A","/","")</f>
        <v/>
      </c>
      <c r="P8" s="327" t="str">
        <f>IF('Council Own'!$F$111="A","/","")</f>
        <v/>
      </c>
      <c r="Q8" s="327" t="str">
        <f>IF('Council Own'!$F$115="A","/","")</f>
        <v/>
      </c>
      <c r="R8" s="327" t="str">
        <f>IF('Council Own'!$F$119="A","/","")</f>
        <v/>
      </c>
      <c r="S8" s="331" t="str">
        <f>IF(Summary!$F$56="E","E","")</f>
        <v/>
      </c>
      <c r="T8" s="331" t="str">
        <f>IF(Summary!$G$56="Y","R","")</f>
        <v/>
      </c>
      <c r="U8" s="432"/>
      <c r="W8" s="389"/>
      <c r="X8" s="390"/>
      <c r="Y8" s="464"/>
      <c r="AA8" s="389"/>
      <c r="AB8" s="390"/>
      <c r="AC8" s="464"/>
    </row>
    <row r="9" spans="1:30" ht="12.95" customHeight="1" thickBot="1">
      <c r="A9" s="342"/>
      <c r="C9" s="364" t="s">
        <v>699</v>
      </c>
      <c r="D9" s="313" t="str">
        <f>IF(Badges!$F$148="A","/","")</f>
        <v/>
      </c>
      <c r="E9" s="313" t="str">
        <f>IF(Badges!$F$152="A","/","")</f>
        <v/>
      </c>
      <c r="F9" s="313" t="str">
        <f>IF(Badges!$F$156="A","/","")</f>
        <v/>
      </c>
      <c r="G9" s="313" t="str">
        <f>IF(Badges!$F$160="A","/","")</f>
        <v/>
      </c>
      <c r="H9" s="313" t="str">
        <f>IF(Badges!$F$164="A","/","")</f>
        <v/>
      </c>
      <c r="I9" s="433"/>
      <c r="J9" s="434"/>
      <c r="K9" s="360"/>
      <c r="L9" s="639" t="str">
        <f>'Council Own'!$B121</f>
        <v>&lt;&lt;List Badge 6 Here&gt;&gt;</v>
      </c>
      <c r="M9" s="639"/>
      <c r="N9" s="327" t="str">
        <f>IF('Council Own'!$F$126="A","/","")</f>
        <v/>
      </c>
      <c r="O9" s="327" t="str">
        <f>IF('Council Own'!$F$130="A","/","")</f>
        <v/>
      </c>
      <c r="P9" s="327" t="str">
        <f>IF('Council Own'!$F$134="A","/","")</f>
        <v/>
      </c>
      <c r="Q9" s="327" t="str">
        <f>IF('Council Own'!$F$138="A","/","")</f>
        <v/>
      </c>
      <c r="R9" s="327" t="str">
        <f>IF('Council Own'!$F$142="A","/","")</f>
        <v/>
      </c>
      <c r="S9" s="328" t="str">
        <f>IF(Summary!$F$57="E","E","")</f>
        <v/>
      </c>
      <c r="T9" s="328" t="str">
        <f>IF(Summary!$G$57="Y","R","")</f>
        <v/>
      </c>
      <c r="U9" s="432"/>
      <c r="W9" s="389"/>
      <c r="X9" s="390"/>
      <c r="Y9" s="464"/>
      <c r="AA9" s="389"/>
      <c r="AB9" s="390"/>
      <c r="AC9" s="464"/>
    </row>
    <row r="10" spans="1:30" ht="12.95" customHeight="1">
      <c r="A10" s="342"/>
      <c r="C10" s="356" t="s">
        <v>606</v>
      </c>
      <c r="D10" s="332" t="str">
        <f>IF(Badges!$F$171="A","/","")</f>
        <v/>
      </c>
      <c r="E10" s="332" t="str">
        <f>IF(Badges!$F$175="A","/","")</f>
        <v/>
      </c>
      <c r="F10" s="332" t="str">
        <f>IF(Badges!$F$179="A","/","")</f>
        <v/>
      </c>
      <c r="G10" s="332" t="str">
        <f>IF(Badges!$F$183="A","/","")</f>
        <v/>
      </c>
      <c r="H10" s="332" t="str">
        <f>IF(Badges!$F$187="A","/","")</f>
        <v/>
      </c>
      <c r="I10" s="328" t="str">
        <f>IF(Summary!$F$11="E","E","")</f>
        <v/>
      </c>
      <c r="J10" s="328" t="str">
        <f>IF(Summary!$G$11="Y","R","")</f>
        <v/>
      </c>
      <c r="K10" s="360"/>
      <c r="L10" s="640" t="str">
        <f>'Council Own'!$B144</f>
        <v>&lt;&lt;List Badge 7 Here&gt;&gt;</v>
      </c>
      <c r="M10" s="641"/>
      <c r="N10" s="327" t="str">
        <f>IF('Council Own'!$F$149="A","/","")</f>
        <v/>
      </c>
      <c r="O10" s="327" t="str">
        <f>IF('Council Own'!$F$153="A","/","")</f>
        <v/>
      </c>
      <c r="P10" s="327" t="str">
        <f>IF('Council Own'!$F$157="A","/","")</f>
        <v/>
      </c>
      <c r="Q10" s="327" t="str">
        <f>IF('Council Own'!$F$161="A","/","")</f>
        <v/>
      </c>
      <c r="R10" s="327" t="str">
        <f>IF('Council Own'!$F$165="A","/","")</f>
        <v/>
      </c>
      <c r="S10" s="328" t="str">
        <f>IF(Summary!$F$58="E","E","")</f>
        <v/>
      </c>
      <c r="T10" s="328" t="str">
        <f>IF(Summary!$G$58="Y","R","")</f>
        <v/>
      </c>
      <c r="U10" s="432"/>
      <c r="W10" s="389"/>
      <c r="X10" s="390"/>
      <c r="Y10" s="464"/>
      <c r="AA10" s="389"/>
      <c r="AB10" s="390"/>
      <c r="AC10" s="464"/>
    </row>
    <row r="11" spans="1:30" ht="12.95" customHeight="1">
      <c r="A11" s="342"/>
      <c r="C11" s="359" t="s">
        <v>607</v>
      </c>
      <c r="D11" s="334" t="str">
        <f>IF(Badges!$F$194="A","/","")</f>
        <v/>
      </c>
      <c r="E11" s="334" t="str">
        <f>IF(Badges!$F$198="A","/","")</f>
        <v/>
      </c>
      <c r="F11" s="334" t="str">
        <f>IF(Badges!$F$202="A","/","")</f>
        <v/>
      </c>
      <c r="G11" s="334" t="str">
        <f>IF(Badges!$F$206="A","/","")</f>
        <v/>
      </c>
      <c r="H11" s="334" t="str">
        <f>IF(Badges!$F$210="A","/","")</f>
        <v/>
      </c>
      <c r="I11" s="331" t="str">
        <f>IF(Summary!$F$12="E","E","")</f>
        <v/>
      </c>
      <c r="J11" s="331" t="str">
        <f>IF(Summary!$G$12="Y","R","")</f>
        <v/>
      </c>
      <c r="K11" s="360"/>
      <c r="L11" s="640" t="str">
        <f>'Council Own'!$B167</f>
        <v>&lt;&lt;List Badge 8 Here&gt;&gt;</v>
      </c>
      <c r="M11" s="641"/>
      <c r="N11" s="327" t="str">
        <f>IF('Council Own'!$F$172="A","/","")</f>
        <v/>
      </c>
      <c r="O11" s="327" t="str">
        <f>IF('Council Own'!$F$176="A","/","")</f>
        <v/>
      </c>
      <c r="P11" s="327" t="str">
        <f>IF('Council Own'!$F$180="A","/","")</f>
        <v/>
      </c>
      <c r="Q11" s="327" t="str">
        <f>IF('Council Own'!$F$184="A","/","")</f>
        <v/>
      </c>
      <c r="R11" s="327" t="str">
        <f>IF('Council Own'!$F$188="A","/","")</f>
        <v/>
      </c>
      <c r="S11" s="328" t="str">
        <f>IF(Summary!$F$59="E","E","")</f>
        <v/>
      </c>
      <c r="T11" s="328" t="str">
        <f>IF(Summary!$G$59="Y","R","")</f>
        <v/>
      </c>
      <c r="U11" s="432"/>
      <c r="W11" s="389"/>
      <c r="X11" s="390"/>
      <c r="Y11" s="464"/>
      <c r="AA11" s="389"/>
      <c r="AB11" s="390"/>
      <c r="AC11" s="464"/>
    </row>
    <row r="12" spans="1:30" ht="12.95" customHeight="1" thickBot="1">
      <c r="A12" s="342"/>
      <c r="C12" s="361" t="s">
        <v>608</v>
      </c>
      <c r="D12" s="313" t="str">
        <f>IF(Badges!$F$298="A","/","")</f>
        <v/>
      </c>
      <c r="E12" s="313" t="str">
        <f>IF(Badges!$F$302="A","/","")</f>
        <v/>
      </c>
      <c r="F12" s="313" t="str">
        <f>IF(Badges!$F$306="A","/","")</f>
        <v/>
      </c>
      <c r="G12" s="313" t="str">
        <f>IF(Badges!$F$310="A","/","")</f>
        <v/>
      </c>
      <c r="H12" s="313" t="str">
        <f>IF(Badges!$F$314="A","/","")</f>
        <v/>
      </c>
      <c r="I12" s="329" t="str">
        <f>IF(Summary!$F$17="E","E","")</f>
        <v/>
      </c>
      <c r="J12" s="329" t="str">
        <f>IF(Summary!$G$17="Y","R","")</f>
        <v/>
      </c>
      <c r="K12" s="360" t="str">
        <f>IF(COUNT(I46:I47)=2,MAX(I46:I47),"")</f>
        <v/>
      </c>
      <c r="L12" s="640" t="str">
        <f>'Council Own'!$B190</f>
        <v>&lt;&lt;List Badge 9 Here&gt;&gt;</v>
      </c>
      <c r="M12" s="641"/>
      <c r="N12" s="327" t="str">
        <f>IF('Council Own'!$F$195="A","/","")</f>
        <v/>
      </c>
      <c r="O12" s="327" t="str">
        <f>IF('Council Own'!$F$199="A","/","")</f>
        <v/>
      </c>
      <c r="P12" s="327" t="str">
        <f>IF('Council Own'!$F$203="A","/","")</f>
        <v/>
      </c>
      <c r="Q12" s="327" t="str">
        <f>IF('Council Own'!$F$207="A","/","")</f>
        <v/>
      </c>
      <c r="R12" s="327" t="str">
        <f>IF('Council Own'!$F$211="A","/","")</f>
        <v/>
      </c>
      <c r="S12" s="328" t="str">
        <f>IF(Summary!$F$60="E","E","")</f>
        <v/>
      </c>
      <c r="T12" s="328" t="str">
        <f>IF(Summary!$G$60="Y","R","")</f>
        <v/>
      </c>
      <c r="U12" s="432"/>
      <c r="W12" s="389"/>
      <c r="X12" s="390"/>
      <c r="Y12" s="464"/>
      <c r="AA12" s="389"/>
      <c r="AB12" s="390"/>
      <c r="AC12" s="464"/>
    </row>
    <row r="13" spans="1:30" ht="12.95" customHeight="1">
      <c r="A13" s="342"/>
      <c r="C13" s="363" t="s">
        <v>103</v>
      </c>
      <c r="D13" s="332" t="str">
        <f>IF(Badges!$F$321="A","/","")</f>
        <v/>
      </c>
      <c r="E13" s="332" t="str">
        <f>IF(Badges!$F$325="A","/","")</f>
        <v/>
      </c>
      <c r="F13" s="332" t="str">
        <f>IF(Badges!$F$329="A","/","")</f>
        <v/>
      </c>
      <c r="G13" s="332" t="str">
        <f>IF(Badges!$F$333="A","/","")</f>
        <v/>
      </c>
      <c r="H13" s="332" t="str">
        <f>IF(Badges!$F$337="A","/","")</f>
        <v/>
      </c>
      <c r="I13" s="330" t="str">
        <f>IF(Summary!$F$18="E","E","")</f>
        <v/>
      </c>
      <c r="J13" s="330" t="str">
        <f>IF(Summary!$G$18="Y","R","")</f>
        <v/>
      </c>
      <c r="K13" s="360"/>
      <c r="L13" s="640" t="str">
        <f>'Council Own'!$B213</f>
        <v>&lt;&lt;List Badge 10 Here&gt;&gt;</v>
      </c>
      <c r="M13" s="641"/>
      <c r="N13" s="327" t="str">
        <f>IF('Council Own'!$F$218="A","/","")</f>
        <v/>
      </c>
      <c r="O13" s="327" t="str">
        <f>IF('Council Own'!$F$222="A","/","")</f>
        <v/>
      </c>
      <c r="P13" s="327" t="str">
        <f>IF('Council Own'!$F$226="A","/","")</f>
        <v/>
      </c>
      <c r="Q13" s="327" t="str">
        <f>IF('Council Own'!$F$230="A","/","")</f>
        <v/>
      </c>
      <c r="R13" s="327" t="str">
        <f>IF('Council Own'!$F$234="A","/","")</f>
        <v/>
      </c>
      <c r="S13" s="328" t="str">
        <f>IF(Summary!$F$61="E","E","")</f>
        <v/>
      </c>
      <c r="T13" s="328" t="str">
        <f>IF(Summary!$G$61="Y","R","")</f>
        <v/>
      </c>
      <c r="U13" s="432"/>
      <c r="W13" s="389"/>
      <c r="X13" s="390"/>
      <c r="Y13" s="464"/>
      <c r="AA13" s="389"/>
      <c r="AB13" s="390"/>
      <c r="AC13" s="464"/>
    </row>
    <row r="14" spans="1:30" ht="12.95" customHeight="1">
      <c r="A14" s="342"/>
      <c r="C14" s="359" t="s">
        <v>609</v>
      </c>
      <c r="D14" s="334" t="str">
        <f>IF(Badges!$F$10="A","/","")</f>
        <v/>
      </c>
      <c r="E14" s="334" t="str">
        <f>IF(Badges!$F$14="A","/","")</f>
        <v/>
      </c>
      <c r="F14" s="334" t="str">
        <f>IF(Badges!$F$18="A","/","")</f>
        <v/>
      </c>
      <c r="G14" s="334" t="str">
        <f>IF(Badges!$F$22="A","/","")</f>
        <v/>
      </c>
      <c r="H14" s="334" t="str">
        <f>IF(Badges!$F$26="A","/","")</f>
        <v/>
      </c>
      <c r="I14" s="331" t="str">
        <f>IF(Summary!$F$4="E","E","")</f>
        <v/>
      </c>
      <c r="J14" s="331" t="str">
        <f>IF(Summary!$G$4="Y","R","")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IF(Badges!$F$356="A","/","")</f>
        <v/>
      </c>
      <c r="E15" s="313" t="str">
        <f>IF(Badges!$F$360="A","/","")</f>
        <v/>
      </c>
      <c r="F15" s="313" t="str">
        <f>IF(Badges!$F$364="A","/","")</f>
        <v/>
      </c>
      <c r="G15" s="313" t="str">
        <f>IF(Badges!$F$368="A","/","")</f>
        <v/>
      </c>
      <c r="H15" s="313" t="str">
        <f>IF(Badges!$F$372="A","/","")</f>
        <v/>
      </c>
      <c r="I15" s="329" t="str">
        <f>IF(Summary!$F$20="E","E","")</f>
        <v/>
      </c>
      <c r="J15" s="329" t="str">
        <f>IF(Summary!$G$20="Y","R","")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IF(Badges!$F$379="A","/","")</f>
        <v/>
      </c>
      <c r="E16" s="332" t="str">
        <f>IF(Badges!$F$383="A","/","")</f>
        <v/>
      </c>
      <c r="F16" s="332" t="str">
        <f>IF(Badges!$F$387="A","/","")</f>
        <v/>
      </c>
      <c r="G16" s="332" t="str">
        <f>IF(Badges!$F$391="A","/","")</f>
        <v/>
      </c>
      <c r="H16" s="332" t="str">
        <f>IF(Badges!$F$395="A","/","")</f>
        <v/>
      </c>
      <c r="I16" s="333" t="str">
        <f>IF(Summary!$F$21="E","E","")</f>
        <v/>
      </c>
      <c r="J16" s="333" t="str">
        <f>IF(Summary!$G$21="Y","R","")</f>
        <v/>
      </c>
      <c r="K16" s="360" t="str">
        <f>IF(COUNT(I50:I51)=2,MAX(I50:I51),"")</f>
        <v/>
      </c>
      <c r="L16" s="640" t="str">
        <f>'Age-Level'!$C140</f>
        <v>Investiture</v>
      </c>
      <c r="M16" s="640"/>
      <c r="N16" s="640"/>
      <c r="O16" s="640"/>
      <c r="P16" s="640"/>
      <c r="Q16" s="640"/>
      <c r="R16" s="641"/>
      <c r="S16" s="328" t="str">
        <f>IF(Summary!$F$79="E","E","")</f>
        <v/>
      </c>
      <c r="T16" s="328" t="str">
        <f>IF(Summary!$G$79="Y","R","")</f>
        <v/>
      </c>
      <c r="U16" s="432"/>
      <c r="W16" s="389"/>
      <c r="X16" s="390"/>
      <c r="Y16" s="464"/>
      <c r="AA16" s="389"/>
      <c r="AB16" s="390"/>
      <c r="AC16" s="464"/>
    </row>
    <row r="17" spans="1:29" ht="12.95" customHeight="1">
      <c r="A17" s="342"/>
      <c r="C17" s="359" t="s">
        <v>611</v>
      </c>
      <c r="D17" s="334" t="str">
        <f>IF(Badges!$F$425="A","/","")</f>
        <v/>
      </c>
      <c r="E17" s="334" t="str">
        <f>IF(Badges!$F$429="A","/","")</f>
        <v/>
      </c>
      <c r="F17" s="334" t="str">
        <f>IF(Badges!$F$433="A","/","")</f>
        <v/>
      </c>
      <c r="G17" s="334" t="str">
        <f>IF(Badges!$F$437="A","/","")</f>
        <v/>
      </c>
      <c r="H17" s="334" t="str">
        <f>IF(Badges!$F$441="A","/","")</f>
        <v/>
      </c>
      <c r="I17" s="331" t="str">
        <f>IF(Summary!$F$23="E","E","")</f>
        <v/>
      </c>
      <c r="J17" s="331" t="str">
        <f>IF(Summary!$G$23="Y","R","")</f>
        <v/>
      </c>
      <c r="K17" s="360"/>
      <c r="L17" s="640" t="str">
        <f>'Age-Level'!$C141</f>
        <v>Rededication (1st year)</v>
      </c>
      <c r="M17" s="640"/>
      <c r="N17" s="640"/>
      <c r="O17" s="640"/>
      <c r="P17" s="640"/>
      <c r="Q17" s="640"/>
      <c r="R17" s="641"/>
      <c r="S17" s="328" t="str">
        <f>IF(Summary!$F$80="E","E","")</f>
        <v/>
      </c>
      <c r="T17" s="328" t="str">
        <f>IF(Summary!$G$80="Y","R","")</f>
        <v/>
      </c>
      <c r="U17" s="432"/>
      <c r="W17" s="389"/>
      <c r="X17" s="390"/>
      <c r="Y17" s="464"/>
      <c r="AA17" s="389"/>
      <c r="AB17" s="390"/>
      <c r="AC17" s="464"/>
    </row>
    <row r="18" spans="1:29" ht="12.95" customHeight="1" thickBot="1">
      <c r="C18" s="361" t="s">
        <v>612</v>
      </c>
      <c r="D18" s="313" t="str">
        <f>IF(Badges!$F$448="A","/","")</f>
        <v/>
      </c>
      <c r="E18" s="313" t="str">
        <f>IF(Badges!$F$452="A","/","")</f>
        <v/>
      </c>
      <c r="F18" s="313" t="str">
        <f>IF(Badges!$F$456="A","/","")</f>
        <v/>
      </c>
      <c r="G18" s="313" t="str">
        <f>IF(Badges!$F$460="A","/","")</f>
        <v/>
      </c>
      <c r="H18" s="313" t="str">
        <f>IF(Badges!$F$464="A","/","")</f>
        <v/>
      </c>
      <c r="I18" s="329" t="str">
        <f>IF(Summary!$F$24="E","E","")</f>
        <v/>
      </c>
      <c r="J18" s="329" t="str">
        <f>IF(Summary!$G$24="Y","R","")</f>
        <v/>
      </c>
      <c r="L18" s="640" t="str">
        <f>'Age-Level'!$C142</f>
        <v>Rededication (2nd year)</v>
      </c>
      <c r="M18" s="640"/>
      <c r="N18" s="640"/>
      <c r="O18" s="640"/>
      <c r="P18" s="640"/>
      <c r="Q18" s="640"/>
      <c r="R18" s="641"/>
      <c r="S18" s="328" t="str">
        <f>IF(Summary!$F$81="E","E","")</f>
        <v/>
      </c>
      <c r="T18" s="328" t="str">
        <f>IF(Summary!$G$81="Y","R","")</f>
        <v/>
      </c>
      <c r="U18" s="432"/>
      <c r="W18" s="389"/>
      <c r="X18" s="390"/>
      <c r="Y18" s="464"/>
      <c r="AA18" s="389"/>
      <c r="AB18" s="390"/>
      <c r="AC18" s="464"/>
    </row>
    <row r="19" spans="1:29" ht="12.95" customHeight="1">
      <c r="C19" s="368" t="s">
        <v>328</v>
      </c>
      <c r="D19" s="332" t="str">
        <f>IF(Badges!$F$467="C","/","")</f>
        <v/>
      </c>
      <c r="E19" s="332" t="str">
        <f>IF(Badges!$F$468="C","/","")</f>
        <v/>
      </c>
      <c r="F19" s="332" t="str">
        <f>IF(Badges!$F$469="C","/","")</f>
        <v/>
      </c>
      <c r="G19" s="332" t="str">
        <f>IF(Badges!$F$470="C","/","")</f>
        <v/>
      </c>
      <c r="H19" s="332" t="str">
        <f>IF(Badges!$F$471="C","/","")</f>
        <v/>
      </c>
      <c r="I19" s="333" t="str">
        <f>IF(Summary!$F$25="E","E","")</f>
        <v/>
      </c>
      <c r="J19" s="333" t="str">
        <f>IF(Summary!$G$25="Y","R","")</f>
        <v/>
      </c>
      <c r="L19" s="640" t="str">
        <f>'Age-Level'!$C143</f>
        <v>Rededication (3rd year)</v>
      </c>
      <c r="M19" s="640"/>
      <c r="N19" s="640"/>
      <c r="O19" s="640"/>
      <c r="P19" s="640"/>
      <c r="Q19" s="640"/>
      <c r="R19" s="641"/>
      <c r="S19" s="328" t="str">
        <f>IF(Summary!$F$82="E","E","")</f>
        <v/>
      </c>
      <c r="T19" s="328" t="str">
        <f>IF(Summary!$G$82="Y","R","")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IF(Summary!$F$83="E","E","")</f>
        <v/>
      </c>
      <c r="T20" s="328" t="str">
        <f>IF(Summary!$G$83="Y","R","")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IF(Summary!$F$84="E","E","")</f>
        <v/>
      </c>
      <c r="T21" s="328" t="str">
        <f>IF(Summary!$G$84="Y","R","")</f>
        <v/>
      </c>
      <c r="U21" s="432"/>
      <c r="W21" s="389"/>
      <c r="X21" s="390"/>
      <c r="Y21" s="464"/>
      <c r="AA21" s="389"/>
      <c r="AB21" s="390"/>
      <c r="AC21" s="464"/>
    </row>
    <row r="22" spans="1:29" ht="12.95" customHeight="1">
      <c r="B22" s="370"/>
      <c r="C22" s="356" t="s">
        <v>106</v>
      </c>
      <c r="D22" s="327" t="str">
        <f>IF(Badges!$F$240="A","/","")</f>
        <v/>
      </c>
      <c r="E22" s="327" t="str">
        <f>IF(Badges!$F$244="A","/","")</f>
        <v/>
      </c>
      <c r="F22" s="327" t="str">
        <f>IF(Badges!$F$248="A","/","")</f>
        <v/>
      </c>
      <c r="G22" s="327" t="str">
        <f>IF(Badges!$F$252="A","/","")</f>
        <v/>
      </c>
      <c r="H22" s="327" t="str">
        <f>IF(Badges!$F$256="A","/","")</f>
        <v/>
      </c>
      <c r="I22" s="328" t="str">
        <f>IF(Summary!$F$14="E","E","")</f>
        <v/>
      </c>
      <c r="J22" s="328" t="str">
        <f>IF(Summary!$G$14="Y","R","")</f>
        <v/>
      </c>
      <c r="L22" s="640" t="str">
        <f>'Age-Level'!$C146</f>
        <v>Rededication (6th year)</v>
      </c>
      <c r="M22" s="640"/>
      <c r="N22" s="640"/>
      <c r="O22" s="640"/>
      <c r="P22" s="640"/>
      <c r="Q22" s="640"/>
      <c r="R22" s="641"/>
      <c r="S22" s="328" t="str">
        <f>IF(Summary!$F$85="E","E","")</f>
        <v/>
      </c>
      <c r="T22" s="328" t="str">
        <f>IF(Summary!$G$85="Y","R","")</f>
        <v/>
      </c>
      <c r="U22" s="432"/>
      <c r="W22" s="389"/>
      <c r="X22" s="390"/>
      <c r="Y22" s="464"/>
      <c r="AA22" s="389"/>
      <c r="AB22" s="390"/>
      <c r="AC22" s="464"/>
    </row>
    <row r="23" spans="1:29" ht="12.95" customHeight="1" thickBot="1">
      <c r="B23" s="370"/>
      <c r="C23" s="364" t="s">
        <v>107</v>
      </c>
      <c r="D23" s="313" t="str">
        <f>IF(Badges!$F$217="A","/","")</f>
        <v/>
      </c>
      <c r="E23" s="313" t="str">
        <f>IF(Badges!$F$221="A","/","")</f>
        <v/>
      </c>
      <c r="F23" s="313" t="str">
        <f>IF(Badges!$F$225="A","/","")</f>
        <v/>
      </c>
      <c r="G23" s="313" t="str">
        <f>IF(Badges!$F$229="A","/","")</f>
        <v/>
      </c>
      <c r="H23" s="313" t="str">
        <f>IF(Badges!$F$233="A","/","")</f>
        <v/>
      </c>
      <c r="I23" s="329" t="str">
        <f>IF(Summary!$F$13="E","E","")</f>
        <v/>
      </c>
      <c r="J23" s="329" t="str">
        <f>IF(Summary!$G$13="Y","R","")</f>
        <v/>
      </c>
      <c r="L23" s="640" t="str">
        <f>'Age-Level'!$C147</f>
        <v>Rededication (7th year)</v>
      </c>
      <c r="M23" s="640"/>
      <c r="N23" s="640"/>
      <c r="O23" s="640"/>
      <c r="P23" s="640"/>
      <c r="Q23" s="640"/>
      <c r="R23" s="641"/>
      <c r="S23" s="328" t="str">
        <f>IF(Summary!$F$86="E","E","")</f>
        <v/>
      </c>
      <c r="T23" s="328" t="str">
        <f>IF(Summary!$G$86="Y","R","")</f>
        <v/>
      </c>
      <c r="U23" s="642" t="s">
        <v>761</v>
      </c>
      <c r="W23" s="389"/>
      <c r="X23" s="390"/>
      <c r="Y23" s="464"/>
      <c r="AA23" s="389"/>
      <c r="AB23" s="390"/>
      <c r="AC23" s="464"/>
    </row>
    <row r="24" spans="1:29" ht="12.95" customHeight="1">
      <c r="B24" s="370"/>
      <c r="C24" s="356" t="s">
        <v>613</v>
      </c>
      <c r="D24" s="332" t="str">
        <f>IF(Badges!$F$341="C","/","")</f>
        <v/>
      </c>
      <c r="E24" s="332" t="str">
        <f>IF(Badges!$F$343="C","/","")</f>
        <v/>
      </c>
      <c r="F24" s="332" t="str">
        <f>IF(Badges!$F$345="C","/","")</f>
        <v/>
      </c>
      <c r="G24" s="332" t="str">
        <f>IF(Badges!$F$347="C","/","")</f>
        <v/>
      </c>
      <c r="H24" s="332" t="str">
        <f>IF(Badges!$F$349="C","/","")</f>
        <v/>
      </c>
      <c r="I24" s="333" t="str">
        <f>IF(Summary!$F$19="E","E","")</f>
        <v/>
      </c>
      <c r="J24" s="333" t="str">
        <f>IF(Summary!$G$19="Y","R","")</f>
        <v/>
      </c>
      <c r="L24" s="640" t="str">
        <f>'Age-Level'!$C148</f>
        <v>Rededication (8th year)</v>
      </c>
      <c r="M24" s="640"/>
      <c r="N24" s="640"/>
      <c r="O24" s="640"/>
      <c r="P24" s="640"/>
      <c r="Q24" s="640"/>
      <c r="R24" s="641"/>
      <c r="S24" s="328" t="str">
        <f>IF(Summary!$F$87="E","E","")</f>
        <v/>
      </c>
      <c r="T24" s="328" t="str">
        <f>IF(Summary!$G$87="Y","R","")</f>
        <v/>
      </c>
      <c r="U24" s="642"/>
      <c r="W24" s="389"/>
      <c r="X24" s="390"/>
      <c r="Y24" s="464"/>
      <c r="AA24" s="389"/>
      <c r="AB24" s="390"/>
      <c r="AC24" s="464"/>
    </row>
    <row r="25" spans="1:29" ht="12.95" customHeight="1">
      <c r="B25" s="370"/>
      <c r="C25" s="361" t="s">
        <v>614</v>
      </c>
      <c r="D25" s="327" t="str">
        <f>IF(Badges!$F$283="C","/","")</f>
        <v/>
      </c>
      <c r="E25" s="327" t="str">
        <f>IF(Badges!$F$285="C","/","")</f>
        <v/>
      </c>
      <c r="F25" s="327" t="str">
        <f>IF(Badges!$F$287="C","/","")</f>
        <v/>
      </c>
      <c r="G25" s="327" t="str">
        <f>IF(Badges!$F$289="C","/","")</f>
        <v/>
      </c>
      <c r="H25" s="327" t="str">
        <f>IF(Badges!$F$291="C","/","")</f>
        <v/>
      </c>
      <c r="I25" s="331" t="str">
        <f>IF(Summary!$F$16="E","E","")</f>
        <v/>
      </c>
      <c r="J25" s="331" t="str">
        <f>IF(Summary!$G$16="Y","R","")</f>
        <v/>
      </c>
      <c r="L25" s="640" t="str">
        <f>'Age-Level'!$C149</f>
        <v>Rededication (9th year)</v>
      </c>
      <c r="M25" s="640"/>
      <c r="N25" s="640"/>
      <c r="O25" s="640"/>
      <c r="P25" s="640"/>
      <c r="Q25" s="640"/>
      <c r="R25" s="641"/>
      <c r="S25" s="328" t="str">
        <f>IF(Summary!$F$88="E","E","")</f>
        <v/>
      </c>
      <c r="T25" s="328" t="str">
        <f>IF(Summary!$G$88="Y","R","")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IF(Summary!$F$89="E","E","")</f>
        <v/>
      </c>
      <c r="T26" s="328" t="str">
        <f>IF(Summary!$G$89="Y","R","")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IF(Summary!$F$90="E","E","")</f>
        <v/>
      </c>
      <c r="T27" s="328" t="str">
        <f>IF(Summary!$G$90="Y","R","")</f>
        <v/>
      </c>
      <c r="U27" s="642"/>
      <c r="W27" s="389"/>
      <c r="X27" s="390"/>
      <c r="Y27" s="464"/>
      <c r="AA27" s="389"/>
      <c r="AB27" s="390"/>
      <c r="AC27" s="464"/>
    </row>
    <row r="28" spans="1:29" ht="12.95" customHeight="1">
      <c r="B28" s="370"/>
      <c r="C28" s="371" t="s">
        <v>615</v>
      </c>
      <c r="D28" s="327" t="str">
        <f>IF(Badges!$F$500="C","/","")</f>
        <v/>
      </c>
      <c r="E28" s="327" t="str">
        <f>IF(Badges!$F$501="C","/","")</f>
        <v/>
      </c>
      <c r="F28" s="327" t="str">
        <f>IF(Badges!$F$502="C","/","")</f>
        <v/>
      </c>
      <c r="G28" s="327" t="str">
        <f>IF(Badges!$F$503="C","/","")</f>
        <v/>
      </c>
      <c r="H28" s="327" t="str">
        <f>IF(Badges!$F$504="C","/","")</f>
        <v/>
      </c>
      <c r="I28" s="328" t="str">
        <f>IF(Summary!$F$28="E","E","")</f>
        <v/>
      </c>
      <c r="J28" s="328" t="str">
        <f>IF(Summary!$G$28="Y","R","")</f>
        <v/>
      </c>
      <c r="L28" s="640" t="str">
        <f>'Age-Level'!$C152</f>
        <v>Rededication (12th year)</v>
      </c>
      <c r="M28" s="640"/>
      <c r="N28" s="640"/>
      <c r="O28" s="640"/>
      <c r="P28" s="640"/>
      <c r="Q28" s="640"/>
      <c r="R28" s="641"/>
      <c r="S28" s="328" t="str">
        <f>IF(Summary!$F$91="E","E","")</f>
        <v/>
      </c>
      <c r="T28" s="328" t="str">
        <f>IF(Summary!$G$91="Y","R","")</f>
        <v/>
      </c>
      <c r="U28" s="642"/>
      <c r="W28" s="389"/>
      <c r="X28" s="390"/>
      <c r="Y28" s="464"/>
      <c r="AA28" s="389"/>
      <c r="AB28" s="390"/>
      <c r="AC28" s="464"/>
    </row>
    <row r="29" spans="1:29" ht="12.95" customHeight="1">
      <c r="B29" s="370"/>
      <c r="C29" s="372" t="s">
        <v>616</v>
      </c>
      <c r="D29" s="327" t="str">
        <f>IF(Badges!$F$507="C","/","")</f>
        <v/>
      </c>
      <c r="E29" s="327" t="str">
        <f>IF(Badges!$F$508="C","/","")</f>
        <v/>
      </c>
      <c r="F29" s="327" t="str">
        <f>IF(Badges!$F$509="C","/","")</f>
        <v/>
      </c>
      <c r="G29" s="327" t="str">
        <f>IF(Badges!$F$510="C","/","")</f>
        <v/>
      </c>
      <c r="H29" s="327" t="str">
        <f>IF(Badges!$F$511="C","/","")</f>
        <v/>
      </c>
      <c r="I29" s="328" t="str">
        <f>IF(Summary!$F$29="E","E","")</f>
        <v/>
      </c>
      <c r="J29" s="328" t="str">
        <f>IF(Summary!$G$29="Y","R","")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IF(Badges!$F$514="C","/","")</f>
        <v/>
      </c>
      <c r="E30" s="313" t="str">
        <f>IF(Badges!$F$515="C","/","")</f>
        <v/>
      </c>
      <c r="F30" s="313" t="str">
        <f>IF(Badges!$F$516="C","/","")</f>
        <v/>
      </c>
      <c r="G30" s="313" t="str">
        <f>IF(Badges!$F$517="C","/","")</f>
        <v/>
      </c>
      <c r="H30" s="313" t="str">
        <f>IF(Badges!$F$518="C","/","")</f>
        <v/>
      </c>
      <c r="I30" s="329" t="str">
        <f>IF(Summary!$F$30="E","E","")</f>
        <v/>
      </c>
      <c r="J30" s="329" t="str">
        <f>IF(Summary!$G$30="Y","R","")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IF(Badges!$F$522="C","/","")</f>
        <v/>
      </c>
      <c r="E31" s="332" t="str">
        <f>IF(Badges!$F$523="C","/","")</f>
        <v/>
      </c>
      <c r="F31" s="332" t="str">
        <f>IF(Badges!$F$524="C","/","")</f>
        <v/>
      </c>
      <c r="G31" s="332" t="str">
        <f>IF(Badges!$F$525="C","/","")</f>
        <v/>
      </c>
      <c r="H31" s="332" t="str">
        <f>IF(Badges!$F$526="C","/","")</f>
        <v/>
      </c>
      <c r="I31" s="330" t="str">
        <f>IF(Summary!$F$32="E","E","")</f>
        <v/>
      </c>
      <c r="J31" s="330" t="str">
        <f>IF(Summary!$G$32="Y","R","")</f>
        <v/>
      </c>
      <c r="L31" s="640" t="str">
        <f>'Fun Patches'!$C5</f>
        <v>&lt;LIST PATCH HERE&gt;</v>
      </c>
      <c r="M31" s="640"/>
      <c r="N31" s="640"/>
      <c r="O31" s="640"/>
      <c r="P31" s="640"/>
      <c r="Q31" s="640"/>
      <c r="R31" s="641"/>
      <c r="S31" s="328" t="str">
        <f>IF(Summary!$F$95="E","E","")</f>
        <v/>
      </c>
      <c r="T31" s="328" t="str">
        <f>IF(Summary!$G$95="Y","R","")</f>
        <v/>
      </c>
      <c r="U31" s="642"/>
      <c r="W31" s="389"/>
      <c r="X31" s="390"/>
      <c r="Y31" s="464"/>
      <c r="AA31" s="389"/>
      <c r="AB31" s="390"/>
      <c r="AC31" s="464"/>
    </row>
    <row r="32" spans="1:29" ht="12.95" customHeight="1">
      <c r="B32" s="370"/>
      <c r="C32" s="372" t="s">
        <v>619</v>
      </c>
      <c r="D32" s="327" t="str">
        <f>IF(Badges!$F$529="C","/","")</f>
        <v/>
      </c>
      <c r="E32" s="327" t="str">
        <f>IF(Badges!$F$530="C","/","")</f>
        <v/>
      </c>
      <c r="F32" s="327" t="str">
        <f>IF(Badges!$F$531="C","/","")</f>
        <v/>
      </c>
      <c r="G32" s="327" t="str">
        <f>IF(Badges!$F$532="C","/","")</f>
        <v/>
      </c>
      <c r="H32" s="327" t="str">
        <f>IF(Badges!$F$533="C","/","")</f>
        <v/>
      </c>
      <c r="I32" s="328" t="str">
        <f>IF(Summary!$F$33="E","E","")</f>
        <v/>
      </c>
      <c r="J32" s="328" t="str">
        <f>IF(Summary!$G$33="Y","R","")</f>
        <v/>
      </c>
      <c r="L32" s="640" t="str">
        <f>'Fun Patches'!$C6</f>
        <v>&lt;LIST PATCH HERE&gt;</v>
      </c>
      <c r="M32" s="640"/>
      <c r="N32" s="640"/>
      <c r="O32" s="640"/>
      <c r="P32" s="640"/>
      <c r="Q32" s="640"/>
      <c r="R32" s="641"/>
      <c r="S32" s="328" t="str">
        <f>IF(Summary!$F$96="E","E","")</f>
        <v/>
      </c>
      <c r="T32" s="328" t="str">
        <f>IF(Summary!$G$96="Y","R","")</f>
        <v/>
      </c>
      <c r="U32" s="642"/>
      <c r="W32" s="389"/>
      <c r="X32" s="390"/>
      <c r="Y32" s="464"/>
      <c r="AA32" s="389"/>
      <c r="AB32" s="390"/>
      <c r="AC32" s="464"/>
    </row>
    <row r="33" spans="2:29" ht="12.95" customHeight="1" thickBot="1">
      <c r="B33" s="370"/>
      <c r="C33" s="373" t="s">
        <v>620</v>
      </c>
      <c r="D33" s="313" t="str">
        <f>IF(Badges!$F$536="C","/","")</f>
        <v/>
      </c>
      <c r="E33" s="313" t="str">
        <f>IF(Badges!$F$537="C","/","")</f>
        <v/>
      </c>
      <c r="F33" s="313" t="str">
        <f>IF(Badges!$F$538="C","/","")</f>
        <v/>
      </c>
      <c r="G33" s="313" t="str">
        <f>IF(Badges!$F$539="C","/","")</f>
        <v/>
      </c>
      <c r="H33" s="313" t="str">
        <f>IF(Badges!$F$540="C","/","")</f>
        <v/>
      </c>
      <c r="I33" s="329" t="str">
        <f>IF(Summary!$F$34="E","E","")</f>
        <v/>
      </c>
      <c r="J33" s="329" t="str">
        <f>IF(Summary!$G$34="Y","R","")</f>
        <v/>
      </c>
      <c r="L33" s="640" t="str">
        <f>'Fun Patches'!$C7</f>
        <v>&lt;LIST PATCH HERE&gt;</v>
      </c>
      <c r="M33" s="640"/>
      <c r="N33" s="640"/>
      <c r="O33" s="640"/>
      <c r="P33" s="640"/>
      <c r="Q33" s="640"/>
      <c r="R33" s="641"/>
      <c r="S33" s="328" t="str">
        <f>IF(Summary!$F$97="E","E","")</f>
        <v/>
      </c>
      <c r="T33" s="328" t="str">
        <f>IF(Summary!$G$97="Y","R","")</f>
        <v/>
      </c>
      <c r="U33" s="642"/>
      <c r="W33" s="389"/>
      <c r="X33" s="390"/>
      <c r="Y33" s="464"/>
      <c r="AA33" s="389"/>
      <c r="AB33" s="390"/>
      <c r="AC33" s="464"/>
    </row>
    <row r="34" spans="2:29" ht="12.95" customHeight="1">
      <c r="B34" s="370"/>
      <c r="C34" s="371" t="s">
        <v>621</v>
      </c>
      <c r="D34" s="332" t="str">
        <f>IF(Badges!$F$544="C","/","")</f>
        <v/>
      </c>
      <c r="E34" s="332" t="str">
        <f>IF(Badges!$F$545="C","/","")</f>
        <v/>
      </c>
      <c r="F34" s="332" t="str">
        <f>IF(Badges!$F$546="C","/","")</f>
        <v/>
      </c>
      <c r="G34" s="332" t="str">
        <f>IF(Badges!$F$547="C","/","")</f>
        <v/>
      </c>
      <c r="H34" s="332" t="str">
        <f>IF(Badges!$F$548="C","/","")</f>
        <v/>
      </c>
      <c r="I34" s="330" t="str">
        <f>IF(Summary!$F$36="E","E","")</f>
        <v/>
      </c>
      <c r="J34" s="330" t="str">
        <f>IF(Summary!$G$36="Y","R","")</f>
        <v/>
      </c>
      <c r="L34" s="640" t="str">
        <f>'Fun Patches'!$C8</f>
        <v>&lt;LIST PATCH HERE&gt;</v>
      </c>
      <c r="M34" s="640"/>
      <c r="N34" s="640"/>
      <c r="O34" s="640"/>
      <c r="P34" s="640"/>
      <c r="Q34" s="640"/>
      <c r="R34" s="641"/>
      <c r="S34" s="328" t="str">
        <f>IF(Summary!$F$98="E","E","")</f>
        <v/>
      </c>
      <c r="T34" s="328" t="str">
        <f>IF(Summary!$G$98="Y","R","")</f>
        <v/>
      </c>
      <c r="U34" s="642"/>
      <c r="W34" s="389"/>
      <c r="X34" s="390"/>
      <c r="Y34" s="464"/>
      <c r="AA34" s="389"/>
      <c r="AB34" s="390"/>
      <c r="AC34" s="464"/>
    </row>
    <row r="35" spans="2:29" ht="12.95" customHeight="1">
      <c r="B35" s="370"/>
      <c r="C35" s="372" t="s">
        <v>622</v>
      </c>
      <c r="D35" s="327" t="str">
        <f>IF(Badges!$F$551="C","/","")</f>
        <v/>
      </c>
      <c r="E35" s="327" t="str">
        <f>IF(Badges!$F$552="C","/","")</f>
        <v/>
      </c>
      <c r="F35" s="327" t="str">
        <f>IF(Badges!$F$553="C","/","")</f>
        <v/>
      </c>
      <c r="G35" s="327" t="str">
        <f>IF(Badges!$F$554="C","/","")</f>
        <v/>
      </c>
      <c r="H35" s="327" t="str">
        <f>IF(Badges!$F$555="C","/","")</f>
        <v/>
      </c>
      <c r="I35" s="328" t="str">
        <f>IF(Summary!$F$37="E","E","")</f>
        <v/>
      </c>
      <c r="J35" s="328" t="str">
        <f>IF(Summary!$G$37="Y","R","")</f>
        <v/>
      </c>
      <c r="L35" s="640" t="str">
        <f>'Fun Patches'!$C9</f>
        <v>&lt;LIST PATCH HERE&gt;</v>
      </c>
      <c r="M35" s="640"/>
      <c r="N35" s="640"/>
      <c r="O35" s="640"/>
      <c r="P35" s="640"/>
      <c r="Q35" s="640"/>
      <c r="R35" s="641"/>
      <c r="S35" s="328" t="str">
        <f>IF(Summary!$F$99="E","E","")</f>
        <v/>
      </c>
      <c r="T35" s="328" t="str">
        <f>IF(Summary!$G$99="Y","R","")</f>
        <v/>
      </c>
      <c r="U35" s="642"/>
      <c r="W35" s="389"/>
      <c r="X35" s="390"/>
      <c r="Y35" s="464"/>
      <c r="AA35" s="389"/>
      <c r="AB35" s="390"/>
      <c r="AC35" s="464"/>
    </row>
    <row r="36" spans="2:29" ht="12.95" customHeight="1">
      <c r="B36" s="370"/>
      <c r="C36" s="374" t="s">
        <v>623</v>
      </c>
      <c r="D36" s="327" t="str">
        <f>IF(Badges!$F$558="C","/","")</f>
        <v/>
      </c>
      <c r="E36" s="327" t="str">
        <f>IF(Badges!$F$559="C","/","")</f>
        <v/>
      </c>
      <c r="F36" s="327" t="str">
        <f>IF(Badges!$F$560="C","/","")</f>
        <v/>
      </c>
      <c r="G36" s="327" t="str">
        <f>IF(Badges!$F$561="C","/","")</f>
        <v/>
      </c>
      <c r="H36" s="327" t="str">
        <f>IF(Badges!$F$562="C","/","")</f>
        <v/>
      </c>
      <c r="I36" s="328" t="str">
        <f>IF(Summary!$F$38="E","E","")</f>
        <v/>
      </c>
      <c r="J36" s="328" t="str">
        <f>IF(Summary!$G$38="Y","R","")</f>
        <v/>
      </c>
      <c r="L36" s="640" t="str">
        <f>'Fun Patches'!$C10</f>
        <v>&lt;LIST PATCH HERE&gt;</v>
      </c>
      <c r="M36" s="640"/>
      <c r="N36" s="640"/>
      <c r="O36" s="640"/>
      <c r="P36" s="640"/>
      <c r="Q36" s="640"/>
      <c r="R36" s="641"/>
      <c r="S36" s="328" t="str">
        <f>IF(Summary!$F$100="E","E","")</f>
        <v/>
      </c>
      <c r="T36" s="328" t="str">
        <f>IF(Summary!$G$100="Y","R","")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IF(Summary!$F$101="E","E","")</f>
        <v/>
      </c>
      <c r="T37" s="328" t="str">
        <f>IF(Summary!$G$101="Y","R","")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IF(Summary!$F$102="E","E","")</f>
        <v/>
      </c>
      <c r="T38" s="328" t="str">
        <f>IF(Summary!$G$102="Y","R","")</f>
        <v/>
      </c>
      <c r="U38" s="642"/>
      <c r="W38" s="389"/>
      <c r="X38" s="390"/>
      <c r="Y38" s="464"/>
      <c r="AA38" s="389"/>
      <c r="AB38" s="390"/>
      <c r="AC38" s="464"/>
    </row>
    <row r="39" spans="2:29" ht="12.95" customHeight="1">
      <c r="B39" s="370"/>
      <c r="C39" s="375" t="s">
        <v>595</v>
      </c>
      <c r="D39" s="435"/>
      <c r="E39" s="435"/>
      <c r="F39" s="435"/>
      <c r="G39" s="435"/>
      <c r="H39" s="436"/>
      <c r="I39" s="326" t="str">
        <f>IF(Summary!$F$40="E","E","")</f>
        <v/>
      </c>
      <c r="J39" s="326" t="str">
        <f>IF(Summary!$G$40="Y","R","")</f>
        <v/>
      </c>
      <c r="K39" s="360" t="str">
        <f>IF(I39="E","C"," ")</f>
        <v xml:space="preserve"> </v>
      </c>
      <c r="L39" s="640" t="str">
        <f>'Fun Patches'!$C13</f>
        <v>&lt;LIST PATCH HERE&gt;</v>
      </c>
      <c r="M39" s="640"/>
      <c r="N39" s="640"/>
      <c r="O39" s="640"/>
      <c r="P39" s="640"/>
      <c r="Q39" s="640"/>
      <c r="R39" s="641"/>
      <c r="S39" s="328" t="str">
        <f>IF(Summary!$F$103="E","E","")</f>
        <v/>
      </c>
      <c r="T39" s="328" t="str">
        <f>IF(Summary!$G$103="Y","R","")</f>
        <v/>
      </c>
      <c r="U39" s="642"/>
      <c r="W39" s="389"/>
      <c r="X39" s="390"/>
      <c r="Y39" s="464"/>
      <c r="AA39" s="389"/>
      <c r="AB39" s="390"/>
      <c r="AC39" s="464"/>
    </row>
    <row r="40" spans="2:29" ht="12.95" customHeight="1">
      <c r="B40" s="370"/>
      <c r="C40" s="376" t="s">
        <v>596</v>
      </c>
      <c r="D40" s="437"/>
      <c r="E40" s="437"/>
      <c r="F40" s="437"/>
      <c r="G40" s="437"/>
      <c r="H40" s="438"/>
      <c r="I40" s="328" t="str">
        <f>IF(Summary!$F$41="E","E","")</f>
        <v/>
      </c>
      <c r="J40" s="328" t="str">
        <f>IF(Summary!$G$41="Y","R","")</f>
        <v/>
      </c>
      <c r="K40" s="360" t="str">
        <f>IF(I40="E","C"," ")</f>
        <v xml:space="preserve"> </v>
      </c>
      <c r="L40" s="640" t="str">
        <f>'Fun Patches'!$C14</f>
        <v>&lt;LIST PATCH HERE&gt;</v>
      </c>
      <c r="M40" s="640"/>
      <c r="N40" s="640"/>
      <c r="O40" s="640"/>
      <c r="P40" s="640"/>
      <c r="Q40" s="640"/>
      <c r="R40" s="641"/>
      <c r="S40" s="328" t="str">
        <f>IF(Summary!$F$104="E","E","")</f>
        <v/>
      </c>
      <c r="T40" s="328" t="str">
        <f>IF(Summary!$G$104="Y","R","")</f>
        <v/>
      </c>
      <c r="U40" s="642"/>
      <c r="W40" s="389"/>
      <c r="X40" s="390"/>
      <c r="Y40" s="464"/>
      <c r="AA40" s="389"/>
      <c r="AB40" s="390"/>
      <c r="AC40" s="464"/>
    </row>
    <row r="41" spans="2:29" ht="12.95" customHeight="1" thickBot="1">
      <c r="B41" s="370"/>
      <c r="C41" s="377" t="s">
        <v>597</v>
      </c>
      <c r="D41" s="439"/>
      <c r="E41" s="439"/>
      <c r="F41" s="439"/>
      <c r="G41" s="439"/>
      <c r="H41" s="440"/>
      <c r="I41" s="329" t="str">
        <f>IF(Summary!$F$42="E","E","")</f>
        <v/>
      </c>
      <c r="J41" s="329" t="str">
        <f>IF(Summary!$G$42="Y","R","")</f>
        <v/>
      </c>
      <c r="K41" s="360" t="str">
        <f>IF(I41="E","C"," ")</f>
        <v xml:space="preserve"> </v>
      </c>
      <c r="L41" s="640" t="str">
        <f>'Fun Patches'!$C15</f>
        <v>&lt;LIST PATCH HERE&gt;</v>
      </c>
      <c r="M41" s="640"/>
      <c r="N41" s="640"/>
      <c r="O41" s="640"/>
      <c r="P41" s="640"/>
      <c r="Q41" s="640"/>
      <c r="R41" s="641"/>
      <c r="S41" s="328" t="str">
        <f>IF(Summary!$F$105="E","E","")</f>
        <v/>
      </c>
      <c r="T41" s="328" t="str">
        <f>IF(Summary!$G$105="Y","R","")</f>
        <v/>
      </c>
      <c r="U41" s="642"/>
      <c r="W41" s="389"/>
      <c r="X41" s="390"/>
      <c r="Y41" s="464"/>
      <c r="AA41" s="389"/>
      <c r="AB41" s="390"/>
      <c r="AC41" s="464"/>
    </row>
    <row r="42" spans="2:29" ht="12.95" customHeight="1">
      <c r="B42" s="370"/>
      <c r="C42" s="378" t="s">
        <v>598</v>
      </c>
      <c r="D42" s="327" t="str">
        <f>IF(Badges!$F$263="A","/","")</f>
        <v/>
      </c>
      <c r="E42" s="327" t="str">
        <f>IF(Badges!$F$267="A","/","")</f>
        <v/>
      </c>
      <c r="F42" s="327" t="str">
        <f>IF(Badges!$F$271="A","/","")</f>
        <v/>
      </c>
      <c r="G42" s="327" t="str">
        <f>IF(Badges!$F$275="A","/","")</f>
        <v/>
      </c>
      <c r="H42" s="327" t="str">
        <f>IF(Badges!$F$279="A","/","")</f>
        <v/>
      </c>
      <c r="I42" s="330" t="str">
        <f>IF(Summary!$F$15="E","E","")</f>
        <v/>
      </c>
      <c r="J42" s="330" t="str">
        <f>IF(Summary!$G$15="Y","R","")</f>
        <v/>
      </c>
      <c r="K42" s="360"/>
      <c r="L42" s="640" t="str">
        <f>'Fun Patches'!$C16</f>
        <v>&lt;LIST PATCH HERE&gt;</v>
      </c>
      <c r="M42" s="640"/>
      <c r="N42" s="640"/>
      <c r="O42" s="640"/>
      <c r="P42" s="640"/>
      <c r="Q42" s="640"/>
      <c r="R42" s="641"/>
      <c r="S42" s="328" t="str">
        <f>IF(Summary!$F$106="E","E","")</f>
        <v/>
      </c>
      <c r="T42" s="328" t="str">
        <f>IF(Summary!$G$106="Y","R","")</f>
        <v/>
      </c>
      <c r="U42" s="642"/>
      <c r="W42" s="389"/>
      <c r="X42" s="390"/>
      <c r="Y42" s="464"/>
      <c r="AA42" s="389"/>
      <c r="AB42" s="390"/>
      <c r="AC42" s="464"/>
    </row>
    <row r="43" spans="2:29" ht="12.95" customHeight="1">
      <c r="B43" s="370"/>
      <c r="C43" s="379" t="s">
        <v>599</v>
      </c>
      <c r="D43" s="327" t="str">
        <f>IF(Badges!$F$478="A","/","")</f>
        <v/>
      </c>
      <c r="E43" s="327" t="str">
        <f>IF(Badges!$F$482="A","/","")</f>
        <v/>
      </c>
      <c r="F43" s="327" t="str">
        <f>IF(Badges!$F$486="A","/","")</f>
        <v/>
      </c>
      <c r="G43" s="327" t="str">
        <f>IF(Badges!$F$490="A","/","")</f>
        <v/>
      </c>
      <c r="H43" s="327" t="str">
        <f>IF(Badges!$F$494="A","/","")</f>
        <v/>
      </c>
      <c r="I43" s="328" t="str">
        <f>IF(Summary!$F$26="E","E","")</f>
        <v/>
      </c>
      <c r="J43" s="328" t="str">
        <f>IF(Summary!$G$26="Y","R","")</f>
        <v/>
      </c>
      <c r="K43" s="360"/>
      <c r="L43" s="640" t="str">
        <f>'Fun Patches'!$C17</f>
        <v>&lt;LIST PATCH HERE&gt;</v>
      </c>
      <c r="M43" s="640"/>
      <c r="N43" s="640"/>
      <c r="O43" s="640"/>
      <c r="P43" s="640"/>
      <c r="Q43" s="640"/>
      <c r="R43" s="641"/>
      <c r="S43" s="328" t="str">
        <f>IF(Summary!$F$107="E","E","")</f>
        <v/>
      </c>
      <c r="T43" s="328" t="str">
        <f>IF(Summary!$G$107="Y","R","")</f>
        <v/>
      </c>
      <c r="U43" s="642"/>
      <c r="W43" s="389"/>
      <c r="X43" s="390"/>
      <c r="Y43" s="464"/>
      <c r="AA43" s="389"/>
      <c r="AB43" s="390"/>
      <c r="AC43" s="464"/>
    </row>
    <row r="44" spans="2:29" ht="12.95" customHeight="1">
      <c r="B44" s="370"/>
      <c r="C44" s="379" t="s">
        <v>600</v>
      </c>
      <c r="D44" s="327" t="str">
        <f>IF(Badges!$F$402="A","/","")</f>
        <v/>
      </c>
      <c r="E44" s="327" t="str">
        <f>IF(Badges!$F$406="A","/","")</f>
        <v/>
      </c>
      <c r="F44" s="327" t="str">
        <f>IF(Badges!$F$410="A","/","")</f>
        <v/>
      </c>
      <c r="G44" s="327" t="str">
        <f>IF(Badges!$F$414="A","/","")</f>
        <v/>
      </c>
      <c r="H44" s="327" t="str">
        <f>IF(Badges!$F$418="A","/","")</f>
        <v/>
      </c>
      <c r="I44" s="328" t="str">
        <f>IF(Summary!$F$22="E","E","")</f>
        <v/>
      </c>
      <c r="J44" s="328" t="str">
        <f>IF(Summary!$G$22="Y","R","")</f>
        <v/>
      </c>
      <c r="K44" s="360"/>
      <c r="L44" s="640" t="str">
        <f>'Fun Patches'!$C18</f>
        <v>&lt;LIST PATCH HERE&gt;</v>
      </c>
      <c r="M44" s="640"/>
      <c r="N44" s="640"/>
      <c r="O44" s="640"/>
      <c r="P44" s="640"/>
      <c r="Q44" s="640"/>
      <c r="R44" s="641"/>
      <c r="S44" s="328" t="str">
        <f>IF(Summary!$F$108="E","E","")</f>
        <v/>
      </c>
      <c r="T44" s="328" t="str">
        <f>IF(Summary!$G$108="Y","R","")</f>
        <v/>
      </c>
      <c r="U44" s="642"/>
      <c r="W44" s="389"/>
      <c r="X44" s="390"/>
      <c r="Y44" s="464"/>
      <c r="AA44" s="389"/>
      <c r="AB44" s="390"/>
      <c r="AC44" s="464"/>
    </row>
    <row r="45" spans="2:29" ht="12.95" customHeight="1" thickBot="1">
      <c r="B45" s="370"/>
      <c r="C45" s="441" t="s">
        <v>601</v>
      </c>
      <c r="D45" s="442"/>
      <c r="E45" s="442"/>
      <c r="F45" s="442"/>
      <c r="G45" s="442"/>
      <c r="H45" s="443"/>
      <c r="I45" s="329" t="str">
        <f>IF(Summary!$F$44="E","E","")</f>
        <v/>
      </c>
      <c r="J45" s="329" t="str">
        <f>IF(Summary!$G$44="Y","R","")</f>
        <v/>
      </c>
      <c r="K45" s="360" t="str">
        <f>IF(COUNTIF(I42:I45,"E")=4,"C"," ")</f>
        <v xml:space="preserve"> </v>
      </c>
      <c r="L45" s="640" t="str">
        <f>'Fun Patches'!$C19</f>
        <v>&lt;LIST PATCH HERE&gt;</v>
      </c>
      <c r="M45" s="640"/>
      <c r="N45" s="640"/>
      <c r="O45" s="640"/>
      <c r="P45" s="640"/>
      <c r="Q45" s="640"/>
      <c r="R45" s="641"/>
      <c r="S45" s="328" t="str">
        <f>IF(Summary!$F$109="E","E","")</f>
        <v/>
      </c>
      <c r="T45" s="328" t="str">
        <f>IF(Summary!$G$109="Y","R","")</f>
        <v/>
      </c>
      <c r="U45" s="642"/>
      <c r="W45" s="389"/>
      <c r="X45" s="390"/>
      <c r="Y45" s="464"/>
      <c r="AA45" s="389"/>
      <c r="AB45" s="390"/>
      <c r="AC45" s="464"/>
    </row>
    <row r="46" spans="2:29" ht="12.95" customHeight="1">
      <c r="B46" s="370"/>
      <c r="C46" s="444" t="s">
        <v>602</v>
      </c>
      <c r="D46" s="445"/>
      <c r="E46" s="445"/>
      <c r="F46" s="445"/>
      <c r="G46" s="445"/>
      <c r="H46" s="446"/>
      <c r="I46" s="330" t="str">
        <f>IF(Summary!$F$45="E","E","")</f>
        <v/>
      </c>
      <c r="J46" s="330" t="str">
        <f>IF(Summary!$G$45="Y","R","")</f>
        <v/>
      </c>
      <c r="K46" s="360"/>
      <c r="L46" s="640" t="str">
        <f>'Fun Patches'!$C20</f>
        <v>&lt;LIST PATCH HERE&gt;</v>
      </c>
      <c r="M46" s="640"/>
      <c r="N46" s="640"/>
      <c r="O46" s="640"/>
      <c r="P46" s="640"/>
      <c r="Q46" s="640"/>
      <c r="R46" s="641"/>
      <c r="S46" s="328" t="str">
        <f>IF(Summary!$F$110="E","E","")</f>
        <v/>
      </c>
      <c r="T46" s="328" t="str">
        <f>IF(Summary!$G$110="Y","R","")</f>
        <v/>
      </c>
      <c r="U46" s="642"/>
      <c r="W46" s="389"/>
      <c r="X46" s="390"/>
      <c r="Y46" s="464"/>
      <c r="AA46" s="389"/>
      <c r="AB46" s="390"/>
      <c r="AC46" s="464"/>
    </row>
    <row r="47" spans="2:29" ht="12.95" customHeight="1" thickBot="1">
      <c r="B47" s="370"/>
      <c r="C47" s="447" t="s">
        <v>603</v>
      </c>
      <c r="D47" s="448"/>
      <c r="E47" s="448"/>
      <c r="F47" s="448"/>
      <c r="G47" s="448"/>
      <c r="H47" s="449"/>
      <c r="I47" s="329" t="str">
        <f>IF(Summary!$F$46="E","E","")</f>
        <v/>
      </c>
      <c r="J47" s="329" t="str">
        <f>IF(Summary!$G$46="Y","R","")</f>
        <v/>
      </c>
      <c r="K47" s="360" t="str">
        <f>IF(COUNTIF(I46:I47,"E")=2,"C"," ")</f>
        <v xml:space="preserve"> </v>
      </c>
      <c r="L47" s="640" t="str">
        <f>'Fun Patches'!$C21</f>
        <v>&lt;LIST PATCH HERE&gt;</v>
      </c>
      <c r="M47" s="640"/>
      <c r="N47" s="640"/>
      <c r="O47" s="640"/>
      <c r="P47" s="640"/>
      <c r="Q47" s="640"/>
      <c r="R47" s="641"/>
      <c r="S47" s="328" t="str">
        <f>IF(Summary!$F$111="E","E","")</f>
        <v/>
      </c>
      <c r="T47" s="328" t="str">
        <f>IF(Summary!$G$111="Y","R","")</f>
        <v/>
      </c>
      <c r="U47" s="642"/>
      <c r="W47" s="389"/>
      <c r="X47" s="390"/>
      <c r="Y47" s="464"/>
      <c r="AA47" s="389"/>
      <c r="AB47" s="390"/>
      <c r="AC47" s="464"/>
    </row>
    <row r="48" spans="2:29" ht="12.95" customHeight="1">
      <c r="B48" s="370"/>
      <c r="C48" s="444" t="s">
        <v>462</v>
      </c>
      <c r="D48" s="445"/>
      <c r="E48" s="445"/>
      <c r="F48" s="445"/>
      <c r="G48" s="445"/>
      <c r="H48" s="446"/>
      <c r="I48" s="330" t="str">
        <f>IF(Summary!$F$47="E","E","")</f>
        <v/>
      </c>
      <c r="J48" s="330" t="str">
        <f>IF(Summary!$G$47="Y","R","")</f>
        <v/>
      </c>
      <c r="K48" s="360"/>
      <c r="L48" s="640" t="str">
        <f>'Fun Patches'!$C22</f>
        <v>&lt;LIST PATCH HERE&gt;</v>
      </c>
      <c r="M48" s="640"/>
      <c r="N48" s="640"/>
      <c r="O48" s="640"/>
      <c r="P48" s="640"/>
      <c r="Q48" s="640"/>
      <c r="R48" s="641"/>
      <c r="S48" s="328" t="str">
        <f>IF(Summary!$F$112="E","E","")</f>
        <v/>
      </c>
      <c r="T48" s="328" t="str">
        <f>IF(Summary!$G$112="Y","R","")</f>
        <v/>
      </c>
      <c r="U48" s="642"/>
      <c r="W48" s="389"/>
      <c r="X48" s="390"/>
      <c r="Y48" s="464"/>
      <c r="AA48" s="389"/>
      <c r="AB48" s="390"/>
      <c r="AC48" s="464"/>
    </row>
    <row r="49" spans="2:29" ht="12.95" customHeight="1" thickBot="1">
      <c r="B49" s="370"/>
      <c r="C49" s="447" t="s">
        <v>604</v>
      </c>
      <c r="D49" s="448"/>
      <c r="E49" s="448"/>
      <c r="F49" s="448"/>
      <c r="G49" s="448"/>
      <c r="H49" s="449"/>
      <c r="I49" s="329" t="str">
        <f>IF(Summary!$F$48="E","E","")</f>
        <v/>
      </c>
      <c r="J49" s="329" t="str">
        <f>IF(Summary!$G$48="Y","R","")</f>
        <v/>
      </c>
      <c r="K49" s="360" t="str">
        <f>IF(COUNTIF(I48:I49,"E")=2,"C"," ")</f>
        <v xml:space="preserve"> </v>
      </c>
      <c r="L49" s="640" t="str">
        <f>'Fun Patches'!$C23</f>
        <v>&lt;LIST PATCH HERE&gt;</v>
      </c>
      <c r="M49" s="640"/>
      <c r="N49" s="640"/>
      <c r="O49" s="640"/>
      <c r="P49" s="640"/>
      <c r="Q49" s="640"/>
      <c r="R49" s="641"/>
      <c r="S49" s="328" t="str">
        <f>IF(Summary!$F$113="E","E","")</f>
        <v/>
      </c>
      <c r="T49" s="328" t="str">
        <f>IF(Summary!$G$113="Y","R","")</f>
        <v/>
      </c>
      <c r="U49" s="642"/>
      <c r="W49" s="389"/>
      <c r="X49" s="390"/>
      <c r="Y49" s="464"/>
      <c r="AA49" s="389"/>
      <c r="AB49" s="390"/>
      <c r="AC49" s="464"/>
    </row>
    <row r="50" spans="2:29" ht="12.95" customHeight="1">
      <c r="B50" s="370"/>
      <c r="C50" s="375" t="s">
        <v>560</v>
      </c>
      <c r="D50" s="435"/>
      <c r="E50" s="435"/>
      <c r="F50" s="435"/>
      <c r="G50" s="435"/>
      <c r="H50" s="436"/>
      <c r="I50" s="330" t="str">
        <f>IF(Summary!$F$49="E","E","")</f>
        <v/>
      </c>
      <c r="J50" s="330" t="str">
        <f>IF(Summary!$G$49="Y","R","")</f>
        <v/>
      </c>
      <c r="K50" s="360"/>
      <c r="L50" s="640" t="str">
        <f>'Fun Patches'!$C24</f>
        <v>&lt;LIST PATCH HERE&gt;</v>
      </c>
      <c r="M50" s="640"/>
      <c r="N50" s="640"/>
      <c r="O50" s="640"/>
      <c r="P50" s="640"/>
      <c r="Q50" s="640"/>
      <c r="R50" s="641"/>
      <c r="S50" s="328" t="str">
        <f>IF(Summary!$F$114="E","E","")</f>
        <v/>
      </c>
      <c r="T50" s="328" t="str">
        <f>IF(Summary!$G$114="Y","R","")</f>
        <v/>
      </c>
      <c r="U50" s="642"/>
      <c r="W50" s="389"/>
      <c r="X50" s="390"/>
      <c r="Y50" s="464"/>
      <c r="AA50" s="389"/>
      <c r="AB50" s="390"/>
      <c r="AC50" s="464"/>
    </row>
    <row r="51" spans="2:29" ht="12.95" customHeight="1">
      <c r="B51" s="370"/>
      <c r="C51" s="380" t="s">
        <v>605</v>
      </c>
      <c r="H51" s="450"/>
      <c r="I51" s="330" t="str">
        <f>IF(Summary!$F$50="E","E","")</f>
        <v/>
      </c>
      <c r="J51" s="330" t="str">
        <f>IF(Summary!$G$50="Y","R","")</f>
        <v/>
      </c>
      <c r="K51" s="360" t="str">
        <f>IF(COUNTIF(I50:I51,"E")=2,"C"," ")</f>
        <v xml:space="preserve"> </v>
      </c>
      <c r="L51" s="640" t="str">
        <f>'Fun Patches'!$C25</f>
        <v>&lt;LIST PATCH HERE&gt;</v>
      </c>
      <c r="M51" s="640"/>
      <c r="N51" s="640"/>
      <c r="O51" s="640"/>
      <c r="P51" s="640"/>
      <c r="Q51" s="640"/>
      <c r="R51" s="641"/>
      <c r="S51" s="328" t="str">
        <f>IF(Summary!$F$115="E","E","")</f>
        <v/>
      </c>
      <c r="T51" s="328" t="str">
        <f>IF(Summary!$G$115="Y","R","")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IF(Summary!$F$116="E","E","")</f>
        <v/>
      </c>
      <c r="T52" s="328" t="str">
        <f>IF(Summary!$G$116="Y","R","")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IF(Summary!$F$117="E","E","")</f>
        <v/>
      </c>
      <c r="T53" s="328" t="str">
        <f>IF(Summary!$G$117="Y","R","")</f>
        <v/>
      </c>
      <c r="U53" s="642"/>
      <c r="W53" s="389"/>
      <c r="X53" s="390"/>
      <c r="Y53" s="464"/>
      <c r="AA53" s="389"/>
      <c r="AB53" s="390"/>
      <c r="AC53" s="464"/>
    </row>
    <row r="54" spans="2:29" ht="12.95" customHeight="1">
      <c r="B54" s="381"/>
      <c r="C54" s="382" t="s">
        <v>624</v>
      </c>
      <c r="D54" s="327" t="str">
        <f>IF('Age-Level'!$F$6="C","/","")</f>
        <v/>
      </c>
      <c r="E54" s="327" t="str">
        <f>IF('Age-Level'!$F$7="C","/","")</f>
        <v/>
      </c>
      <c r="F54" s="327" t="str">
        <f>IF('Age-Level'!$F$8="C","/","")</f>
        <v/>
      </c>
      <c r="G54" s="327" t="str">
        <f>IF('Age-Level'!$F$9="C","/","")</f>
        <v/>
      </c>
      <c r="H54" s="327" t="str">
        <f>IF('Age-Level'!$F$10="C","/","")</f>
        <v/>
      </c>
      <c r="I54" s="328" t="str">
        <f>IF(Summary!$F$63="E","E","")</f>
        <v/>
      </c>
      <c r="J54" s="328" t="str">
        <f>IF(Summary!$G$63="Y","R","")</f>
        <v/>
      </c>
      <c r="L54" s="640" t="str">
        <f>'Fun Patches'!$C28</f>
        <v>&lt;LIST PATCH HERE&gt;</v>
      </c>
      <c r="M54" s="640"/>
      <c r="N54" s="640"/>
      <c r="O54" s="640"/>
      <c r="P54" s="640"/>
      <c r="Q54" s="640"/>
      <c r="R54" s="641"/>
      <c r="S54" s="328" t="str">
        <f>IF(Summary!$F$118="E","E","")</f>
        <v/>
      </c>
      <c r="T54" s="328" t="str">
        <f>IF(Summary!$G$118="Y","R","")</f>
        <v/>
      </c>
      <c r="U54" s="642"/>
      <c r="W54" s="389"/>
      <c r="X54" s="390"/>
      <c r="Y54" s="464"/>
      <c r="AA54" s="389"/>
      <c r="AB54" s="390"/>
      <c r="AC54" s="464"/>
    </row>
    <row r="55" spans="2:29" ht="12.95" customHeight="1" thickBot="1">
      <c r="B55" s="381"/>
      <c r="C55" s="383" t="s">
        <v>625</v>
      </c>
      <c r="D55" s="313" t="str">
        <f>IF('Age-Level'!$F$13="C","/","")</f>
        <v/>
      </c>
      <c r="E55" s="313" t="str">
        <f>IF('Age-Level'!$F$14="C","/","")</f>
        <v/>
      </c>
      <c r="F55" s="313" t="str">
        <f>IF('Age-Level'!$F$15="C","/","")</f>
        <v/>
      </c>
      <c r="G55" s="313" t="str">
        <f>IF('Age-Level'!$F$16="C","/","")</f>
        <v/>
      </c>
      <c r="H55" s="313" t="str">
        <f>IF('Age-Level'!$F$17="C","/","")</f>
        <v/>
      </c>
      <c r="I55" s="329" t="str">
        <f>IF(Summary!$F$64="E","E","")</f>
        <v/>
      </c>
      <c r="J55" s="329" t="str">
        <f>IF(Summary!$G$64="Y","R","")</f>
        <v/>
      </c>
      <c r="L55" s="640" t="str">
        <f>'Fun Patches'!$C29</f>
        <v>&lt;LIST PATCH HERE&gt;</v>
      </c>
      <c r="M55" s="640"/>
      <c r="N55" s="640"/>
      <c r="O55" s="640"/>
      <c r="P55" s="640"/>
      <c r="Q55" s="640"/>
      <c r="R55" s="641"/>
      <c r="S55" s="328" t="str">
        <f>IF(Summary!$F$119="E","E","")</f>
        <v/>
      </c>
      <c r="T55" s="328" t="str">
        <f>IF(Summary!$G$119="Y","R","")</f>
        <v/>
      </c>
      <c r="U55" s="642"/>
      <c r="W55" s="389"/>
      <c r="X55" s="390"/>
      <c r="Y55" s="464"/>
      <c r="AA55" s="389"/>
      <c r="AB55" s="390"/>
      <c r="AC55" s="464"/>
    </row>
    <row r="56" spans="2:29" ht="12.95" customHeight="1">
      <c r="B56" s="381"/>
      <c r="C56" s="384" t="s">
        <v>626</v>
      </c>
      <c r="D56" s="332" t="str">
        <f>IF('Age-Level'!$F$20="C","/","")</f>
        <v/>
      </c>
      <c r="E56" s="332" t="str">
        <f>IF('Age-Level'!$F$21="C","/","")</f>
        <v/>
      </c>
      <c r="F56" s="332" t="str">
        <f>IF('Age-Level'!$F$22="C","/","")</f>
        <v/>
      </c>
      <c r="G56" s="332" t="str">
        <f>IF('Age-Level'!$F$23="C","/","")</f>
        <v/>
      </c>
      <c r="H56" s="332" t="str">
        <f>IF('Age-Level'!$F$24="C","/","")</f>
        <v/>
      </c>
      <c r="I56" s="333" t="str">
        <f>IF(Summary!$F$65="E","E","")</f>
        <v/>
      </c>
      <c r="J56" s="333" t="str">
        <f>IF(Summary!$G$65="Y","R","")</f>
        <v/>
      </c>
      <c r="L56" s="640" t="str">
        <f>'Fun Patches'!$C30</f>
        <v>&lt;LIST PATCH HERE&gt;</v>
      </c>
      <c r="M56" s="640"/>
      <c r="N56" s="640"/>
      <c r="O56" s="640"/>
      <c r="P56" s="640"/>
      <c r="Q56" s="640"/>
      <c r="R56" s="641"/>
      <c r="S56" s="328" t="str">
        <f>IF(Summary!$F$120="E","E","")</f>
        <v/>
      </c>
      <c r="T56" s="328" t="str">
        <f>IF(Summary!$G$120="Y","R","")</f>
        <v/>
      </c>
      <c r="U56" s="642"/>
      <c r="W56" s="389"/>
      <c r="X56" s="390"/>
      <c r="Y56" s="464"/>
      <c r="AA56" s="389"/>
      <c r="AB56" s="390"/>
      <c r="AC56" s="464"/>
    </row>
    <row r="57" spans="2:29" ht="12.95" customHeight="1" thickBot="1">
      <c r="B57" s="381"/>
      <c r="C57" s="385" t="s">
        <v>627</v>
      </c>
      <c r="D57" s="313" t="str">
        <f>IF('Age-Level'!$F$27="C","/","")</f>
        <v/>
      </c>
      <c r="E57" s="313" t="str">
        <f>IF('Age-Level'!$F$28="C","/","")</f>
        <v/>
      </c>
      <c r="F57" s="313" t="str">
        <f>IF('Age-Level'!$F$29="C","/","")</f>
        <v/>
      </c>
      <c r="G57" s="313" t="str">
        <f>IF('Age-Level'!$F$30="C","/","")</f>
        <v/>
      </c>
      <c r="H57" s="313" t="str">
        <f>IF('Age-Level'!$F$31="C","/","")</f>
        <v/>
      </c>
      <c r="I57" s="329" t="str">
        <f>IF(Summary!$F$66="E","E","")</f>
        <v/>
      </c>
      <c r="J57" s="329" t="str">
        <f>IF(Summary!$G$66="Y","R","")</f>
        <v/>
      </c>
      <c r="L57" s="640" t="str">
        <f>'Fun Patches'!$C31</f>
        <v>&lt;LIST PATCH HERE&gt;</v>
      </c>
      <c r="M57" s="640"/>
      <c r="N57" s="640"/>
      <c r="O57" s="640"/>
      <c r="P57" s="640"/>
      <c r="Q57" s="640"/>
      <c r="R57" s="641"/>
      <c r="S57" s="328" t="str">
        <f>IF(Summary!$F$121="E","E","")</f>
        <v/>
      </c>
      <c r="T57" s="328" t="str">
        <f>IF(Summary!$G$121="Y","R","")</f>
        <v/>
      </c>
      <c r="U57" s="642"/>
      <c r="W57" s="389"/>
      <c r="X57" s="390"/>
      <c r="Y57" s="464"/>
      <c r="AA57" s="389"/>
      <c r="AB57" s="390"/>
      <c r="AC57" s="464"/>
    </row>
    <row r="58" spans="2:29" ht="12.95" customHeight="1">
      <c r="B58" s="370"/>
      <c r="C58" s="382" t="s">
        <v>628</v>
      </c>
      <c r="D58" s="451"/>
      <c r="E58" s="451"/>
      <c r="F58" s="451"/>
      <c r="G58" s="451"/>
      <c r="H58" s="452"/>
      <c r="I58" s="333" t="str">
        <f>IF(Summary!$F$67="E","E","")</f>
        <v/>
      </c>
      <c r="J58" s="333" t="str">
        <f>IF(Summary!$G$67="Y","R","")</f>
        <v/>
      </c>
      <c r="L58" s="640" t="str">
        <f>'Fun Patches'!$C32</f>
        <v>&lt;LIST PATCH HERE&gt;</v>
      </c>
      <c r="M58" s="640"/>
      <c r="N58" s="640"/>
      <c r="O58" s="640"/>
      <c r="P58" s="640"/>
      <c r="Q58" s="640"/>
      <c r="R58" s="641"/>
      <c r="S58" s="328" t="str">
        <f>IF(Summary!$F$122="E","E","")</f>
        <v/>
      </c>
      <c r="T58" s="328" t="str">
        <f>IF(Summary!$G$122="Y","R","")</f>
        <v/>
      </c>
      <c r="U58" s="642"/>
      <c r="W58" s="389"/>
      <c r="X58" s="390"/>
      <c r="Y58" s="464"/>
      <c r="AA58" s="389"/>
      <c r="AB58" s="390"/>
      <c r="AC58" s="464"/>
    </row>
    <row r="59" spans="2:29" ht="12.95" customHeight="1" thickBot="1">
      <c r="B59" s="370"/>
      <c r="C59" s="383" t="s">
        <v>629</v>
      </c>
      <c r="D59" s="453"/>
      <c r="E59" s="453"/>
      <c r="F59" s="453"/>
      <c r="G59" s="453"/>
      <c r="H59" s="454"/>
      <c r="I59" s="329" t="str">
        <f>IF(Summary!$F$68="E","E","")</f>
        <v/>
      </c>
      <c r="J59" s="329" t="str">
        <f>IF(Summary!$G$68="Y","R","")</f>
        <v/>
      </c>
      <c r="L59" s="640" t="str">
        <f>'Fun Patches'!$C33</f>
        <v>&lt;LIST PATCH HERE&gt;</v>
      </c>
      <c r="M59" s="640"/>
      <c r="N59" s="640"/>
      <c r="O59" s="640"/>
      <c r="P59" s="640"/>
      <c r="Q59" s="640"/>
      <c r="R59" s="641"/>
      <c r="S59" s="328" t="str">
        <f>IF(Summary!$F$123="E","E","")</f>
        <v/>
      </c>
      <c r="T59" s="328" t="str">
        <f>IF(Summary!$G$123="Y","R","")</f>
        <v/>
      </c>
      <c r="U59" s="642"/>
      <c r="W59" s="389"/>
      <c r="X59" s="390"/>
      <c r="Y59" s="464"/>
      <c r="AA59" s="389"/>
      <c r="AB59" s="390"/>
      <c r="AC59" s="464"/>
    </row>
    <row r="60" spans="2:29" ht="12.95" customHeight="1">
      <c r="B60" s="370"/>
      <c r="C60" s="384" t="s">
        <v>630</v>
      </c>
      <c r="D60" s="455"/>
      <c r="E60" s="455"/>
      <c r="F60" s="455"/>
      <c r="G60" s="455"/>
      <c r="H60" s="456"/>
      <c r="I60" s="333" t="str">
        <f>IF(Summary!$F$69="E","E","")</f>
        <v/>
      </c>
      <c r="J60" s="333" t="str">
        <f>IF(Summary!$G$69="Y","R","")</f>
        <v/>
      </c>
      <c r="L60" s="640" t="str">
        <f>'Fun Patches'!$C34</f>
        <v>&lt;LIST PATCH HERE&gt;</v>
      </c>
      <c r="M60" s="640"/>
      <c r="N60" s="640"/>
      <c r="O60" s="640"/>
      <c r="P60" s="640"/>
      <c r="Q60" s="640"/>
      <c r="R60" s="641"/>
      <c r="S60" s="331" t="str">
        <f>IF(Summary!$F$124="E","E","")</f>
        <v/>
      </c>
      <c r="T60" s="331" t="str">
        <f>IF(Summary!$G$124="Y","R","")</f>
        <v/>
      </c>
      <c r="U60" s="642"/>
      <c r="W60" s="389"/>
      <c r="X60" s="390"/>
      <c r="Y60" s="464"/>
      <c r="AA60" s="389"/>
      <c r="AB60" s="390"/>
      <c r="AC60" s="464"/>
    </row>
    <row r="61" spans="2:29" ht="12.95" customHeight="1">
      <c r="B61" s="370"/>
      <c r="C61" s="386" t="s">
        <v>631</v>
      </c>
      <c r="D61" s="457"/>
      <c r="E61" s="457"/>
      <c r="F61" s="457"/>
      <c r="G61" s="457"/>
      <c r="H61" s="458"/>
      <c r="I61" s="331" t="str">
        <f>IF(Summary!$F$70="E","E","")</f>
        <v/>
      </c>
      <c r="J61" s="331" t="str">
        <f>IF(Summary!$G$70="Y","R","")</f>
        <v/>
      </c>
      <c r="L61" s="640" t="str">
        <f>'Fun Patches'!$C35</f>
        <v>&lt;LIST PATCH HERE&gt;</v>
      </c>
      <c r="M61" s="640"/>
      <c r="N61" s="640"/>
      <c r="O61" s="640"/>
      <c r="P61" s="640"/>
      <c r="Q61" s="640"/>
      <c r="R61" s="641"/>
      <c r="S61" s="331" t="str">
        <f>IF(Summary!$F$125="E","E","")</f>
        <v/>
      </c>
      <c r="T61" s="331" t="str">
        <f>IF(Summary!$G$125="Y","R","")</f>
        <v/>
      </c>
      <c r="U61" s="642"/>
      <c r="W61" s="389"/>
      <c r="X61" s="390"/>
      <c r="Y61" s="464"/>
      <c r="AA61" s="389"/>
      <c r="AB61" s="390"/>
      <c r="AC61" s="464"/>
    </row>
    <row r="62" spans="2:29" ht="12.95" customHeight="1" thickBot="1">
      <c r="B62" s="370"/>
      <c r="C62" s="385" t="s">
        <v>632</v>
      </c>
      <c r="D62" s="459"/>
      <c r="E62" s="459"/>
      <c r="F62" s="459"/>
      <c r="G62" s="459"/>
      <c r="H62" s="460"/>
      <c r="I62" s="329" t="str">
        <f>IF(Summary!$F$71="E","E","")</f>
        <v/>
      </c>
      <c r="J62" s="329" t="str">
        <f>IF(Summary!$G$71="Y","R","")</f>
        <v/>
      </c>
      <c r="L62" s="640" t="str">
        <f>'Fun Patches'!$C36</f>
        <v>&lt;LIST PATCH HERE&gt;</v>
      </c>
      <c r="M62" s="640"/>
      <c r="N62" s="640"/>
      <c r="O62" s="640"/>
      <c r="P62" s="640"/>
      <c r="Q62" s="640"/>
      <c r="R62" s="641"/>
      <c r="S62" s="331" t="str">
        <f>IF(Summary!$F$126="E","E","")</f>
        <v/>
      </c>
      <c r="T62" s="331" t="str">
        <f>IF(Summary!$G$126="Y","R","")</f>
        <v/>
      </c>
      <c r="U62" s="642"/>
      <c r="W62" s="389"/>
      <c r="X62" s="390"/>
      <c r="Y62" s="464"/>
      <c r="AA62" s="389"/>
      <c r="AB62" s="390"/>
      <c r="AC62" s="464"/>
    </row>
    <row r="63" spans="2:29" ht="12.95" customHeight="1">
      <c r="B63" s="370"/>
      <c r="C63" s="380" t="s">
        <v>93</v>
      </c>
      <c r="D63" s="334" t="str">
        <f>IF('Age-Level'!$F$53="C","/","")</f>
        <v/>
      </c>
      <c r="E63" s="334" t="str">
        <f>IF('Age-Level'!$F$54="C","/","")</f>
        <v/>
      </c>
      <c r="F63" s="334" t="str">
        <f>IF('Age-Level'!$F$55="C","/","")</f>
        <v/>
      </c>
      <c r="G63" s="327" t="str">
        <f>IF('Age-Level'!$F$56="C","/","")</f>
        <v/>
      </c>
      <c r="H63" s="327" t="str">
        <f>IF('Age-Level'!$F$57="C","/","")</f>
        <v/>
      </c>
      <c r="I63" s="333" t="str">
        <f>IF(Summary!$F$72="E","E","")</f>
        <v/>
      </c>
      <c r="J63" s="333" t="str">
        <f>IF(Summary!$G$72="Y","R","")</f>
        <v/>
      </c>
      <c r="L63" s="640" t="str">
        <f>'Fun Patches'!$C37</f>
        <v>&lt;LIST PATCH HERE&gt;</v>
      </c>
      <c r="M63" s="640"/>
      <c r="N63" s="640"/>
      <c r="O63" s="640"/>
      <c r="P63" s="640"/>
      <c r="Q63" s="640"/>
      <c r="R63" s="641"/>
      <c r="S63" s="331" t="str">
        <f>IF(Summary!$F$127="E","E","")</f>
        <v/>
      </c>
      <c r="T63" s="331" t="str">
        <f>IF(Summary!$G$127="Y","R","")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IF(Summary!$F$73="E","E","")</f>
        <v/>
      </c>
      <c r="J64" s="329" t="str">
        <f>IF(Summary!$G$73="Y","R","")</f>
        <v/>
      </c>
      <c r="L64" s="640" t="str">
        <f>'Fun Patches'!$C38</f>
        <v>&lt;LIST PATCH HERE&gt;</v>
      </c>
      <c r="M64" s="640"/>
      <c r="N64" s="640"/>
      <c r="O64" s="640"/>
      <c r="P64" s="640"/>
      <c r="Q64" s="640"/>
      <c r="R64" s="641"/>
      <c r="S64" s="331" t="str">
        <f>IF(Summary!$F$128="E","E","")</f>
        <v/>
      </c>
      <c r="T64" s="331" t="str">
        <f>IF(Summary!$G$128="Y","R","")</f>
        <v/>
      </c>
      <c r="U64" s="642"/>
      <c r="W64" s="389"/>
      <c r="X64" s="390"/>
      <c r="Y64" s="464"/>
      <c r="AA64" s="389"/>
      <c r="AB64" s="390"/>
      <c r="AC64" s="464"/>
    </row>
    <row r="65" spans="1:29" ht="12.95" customHeight="1">
      <c r="B65" s="370"/>
      <c r="C65" s="382" t="s">
        <v>634</v>
      </c>
      <c r="D65" s="451"/>
      <c r="E65" s="451"/>
      <c r="F65" s="451"/>
      <c r="G65" s="451"/>
      <c r="H65" s="452"/>
      <c r="I65" s="333" t="str">
        <f>IF(Summary!$F$74="E","E","")</f>
        <v/>
      </c>
      <c r="J65" s="333" t="str">
        <f>IF(Summary!$G$74="Y","R","")</f>
        <v/>
      </c>
      <c r="L65" s="640" t="str">
        <f>'Fun Patches'!$C39</f>
        <v>&lt;LIST PATCH HERE&gt;</v>
      </c>
      <c r="M65" s="640"/>
      <c r="N65" s="640"/>
      <c r="O65" s="640"/>
      <c r="P65" s="640"/>
      <c r="Q65" s="640"/>
      <c r="R65" s="641"/>
      <c r="S65" s="331" t="str">
        <f>IF(Summary!$F$129="E","E","")</f>
        <v/>
      </c>
      <c r="T65" s="331" t="str">
        <f>IF(Summary!$G$129="Y","R","")</f>
        <v/>
      </c>
      <c r="U65" s="642"/>
      <c r="W65" s="389"/>
      <c r="X65" s="390"/>
      <c r="Y65" s="464"/>
      <c r="AA65" s="389"/>
      <c r="AB65" s="390"/>
      <c r="AC65" s="464"/>
    </row>
    <row r="66" spans="1:29" ht="12.95" customHeight="1">
      <c r="B66" s="370"/>
      <c r="C66" s="376" t="s">
        <v>635</v>
      </c>
      <c r="D66" s="457"/>
      <c r="E66" s="457"/>
      <c r="F66" s="457"/>
      <c r="G66" s="457"/>
      <c r="H66" s="458"/>
      <c r="I66" s="328" t="str">
        <f>IF(Summary!$F$92="E","E","")</f>
        <v/>
      </c>
      <c r="J66" s="328" t="str">
        <f>IF(Summary!$G$92="Y","R","")</f>
        <v/>
      </c>
      <c r="L66" s="640" t="str">
        <f>'Fun Patches'!$C40</f>
        <v>&lt;LIST PATCH HERE&gt;</v>
      </c>
      <c r="M66" s="640"/>
      <c r="N66" s="640"/>
      <c r="O66" s="640"/>
      <c r="P66" s="640"/>
      <c r="Q66" s="640"/>
      <c r="R66" s="641"/>
      <c r="S66" s="331" t="str">
        <f>IF(Summary!$F$130="E","E","")</f>
        <v/>
      </c>
      <c r="T66" s="331" t="str">
        <f>IF(Summary!$G$130="Y","R","")</f>
        <v/>
      </c>
      <c r="U66" s="642"/>
      <c r="W66" s="389"/>
      <c r="X66" s="390"/>
      <c r="Y66" s="464"/>
      <c r="AA66" s="389"/>
      <c r="AB66" s="390"/>
      <c r="AC66" s="464"/>
    </row>
    <row r="67" spans="1:29" ht="12.95" customHeight="1">
      <c r="B67" s="370"/>
      <c r="C67" s="461" t="s">
        <v>636</v>
      </c>
      <c r="D67" s="462"/>
      <c r="E67" s="462"/>
      <c r="F67" s="332" t="str">
        <f>IF(Bridging!$F$10="A","/","")</f>
        <v/>
      </c>
      <c r="G67" s="332" t="str">
        <f>IF(Bridging!$F$14="A","/","")</f>
        <v/>
      </c>
      <c r="H67" s="332" t="str">
        <f>IF(Bridging!$F$16="A","/","")</f>
        <v/>
      </c>
      <c r="I67" s="333" t="str">
        <f>IF(Summary!$F$93="E","E","")</f>
        <v/>
      </c>
      <c r="J67" s="333" t="str">
        <f>IF(Summary!$G$93="Y","R","")</f>
        <v/>
      </c>
      <c r="L67" s="640" t="str">
        <f>'Fun Patches'!$C41</f>
        <v>&lt;LIST PATCH HERE&gt;</v>
      </c>
      <c r="M67" s="640"/>
      <c r="N67" s="640"/>
      <c r="O67" s="640"/>
      <c r="P67" s="640"/>
      <c r="Q67" s="640"/>
      <c r="R67" s="641"/>
      <c r="S67" s="331" t="str">
        <f>IF(Summary!$F$131="E","E","")</f>
        <v/>
      </c>
      <c r="T67" s="331" t="str">
        <f>IF(Summary!$G$131="Y","R","")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IF(Summary!$F$132="E","E","")</f>
        <v/>
      </c>
      <c r="T68" s="331" t="str">
        <f>IF(Summary!$G$132="Y","R","")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IF(Summary!$F$133="E","E","")</f>
        <v/>
      </c>
      <c r="T69" s="331" t="str">
        <f>IF(Summary!$G$133="Y","R","")</f>
        <v/>
      </c>
      <c r="U69" s="642"/>
      <c r="V69" s="351"/>
      <c r="W69" s="389"/>
      <c r="X69" s="390"/>
      <c r="Y69" s="464"/>
      <c r="Z69" s="352"/>
      <c r="AA69" s="389"/>
      <c r="AB69" s="390"/>
      <c r="AC69" s="464"/>
    </row>
    <row r="70" spans="1:29" s="355" customFormat="1" ht="12.95" customHeight="1">
      <c r="A70" s="351"/>
      <c r="B70" s="370"/>
      <c r="C70" s="382" t="s">
        <v>637</v>
      </c>
      <c r="D70" s="327" t="str">
        <f>IF('Age-Level'!$F$67="A","/","")</f>
        <v/>
      </c>
      <c r="E70" s="327" t="str">
        <f>IF('Age-Level'!$F$71="A","/","")</f>
        <v/>
      </c>
      <c r="F70" s="327" t="str">
        <f>IF('Age-Level'!$F$75="A","/","")</f>
        <v/>
      </c>
      <c r="G70" s="327" t="str">
        <f>IF('Age-Level'!$F$80="A","/","")</f>
        <v/>
      </c>
      <c r="H70" s="327" t="str">
        <f>IF('Age-Level'!$F$82="A","/","")</f>
        <v/>
      </c>
      <c r="I70" s="328" t="str">
        <f>IF(Summary!$F$75="E","E","")</f>
        <v/>
      </c>
      <c r="J70" s="328" t="str">
        <f>IF(Summary!$G$75="Y","R","")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IF('Age-Level'!$F$85="A","/","")</f>
        <v/>
      </c>
      <c r="E71" s="313" t="str">
        <f>IF('Age-Level'!$F$89="A","/","")</f>
        <v/>
      </c>
      <c r="F71" s="313" t="str">
        <f>IF('Age-Level'!$F$93="A","/","")</f>
        <v/>
      </c>
      <c r="G71" s="313" t="str">
        <f>IF('Age-Level'!$F$98="A","/","")</f>
        <v/>
      </c>
      <c r="H71" s="313" t="str">
        <f>IF('Age-Level'!$F$100="A","/","")</f>
        <v/>
      </c>
      <c r="I71" s="329" t="str">
        <f>IF(Summary!$F$76="E","E","")</f>
        <v/>
      </c>
      <c r="J71" s="329" t="str">
        <f>IF(Summary!$G$76="Y","R","")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IF('Age-Level'!$F$103="A","/","")</f>
        <v/>
      </c>
      <c r="E72" s="332" t="str">
        <f>IF('Age-Level'!$F$107="A","/","")</f>
        <v/>
      </c>
      <c r="F72" s="332" t="str">
        <f>IF('Age-Level'!$F$111="A","/","")</f>
        <v/>
      </c>
      <c r="G72" s="332" t="str">
        <f>IF('Age-Level'!$F$116="A","/","")</f>
        <v/>
      </c>
      <c r="H72" s="332" t="str">
        <f>IF('Age-Level'!$F$118="A","/","")</f>
        <v/>
      </c>
      <c r="I72" s="333" t="str">
        <f>IF(Summary!$F$77="E","E","")</f>
        <v/>
      </c>
      <c r="J72" s="333" t="str">
        <f>IF(Summary!$G$77="Y","R","")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IF('Age-Level'!$F$121="A","/","")</f>
        <v/>
      </c>
      <c r="E73" s="327" t="str">
        <f>IF('Age-Level'!$F$125="A","/","")</f>
        <v/>
      </c>
      <c r="F73" s="327" t="str">
        <f>IF('Age-Level'!$F$129="A","/","")</f>
        <v/>
      </c>
      <c r="G73" s="327" t="str">
        <f>IF('Age-Level'!$F$134="A","/","")</f>
        <v/>
      </c>
      <c r="H73" s="327" t="str">
        <f>IF('Age-Level'!$F$136="A","/","")</f>
        <v/>
      </c>
      <c r="I73" s="331" t="str">
        <f>IF(Summary!$F$78="E","E","")</f>
        <v/>
      </c>
      <c r="J73" s="331" t="str">
        <f>IF(Summary!$G$78="Y","R","")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4yoO1CPdDnSVypoxI/yopEoW1physTI3UE0J1PlSy3v+vJfnusJVrqU6LKZloFTviR74Z4ULMoBIL4wye3CQvQ==" saltValue="iocLc7Ub8gbnrIs/AKWEv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89" priority="3">
      <formula>LEFT($U$1,11)="Ambassador_"</formula>
    </cfRule>
  </conditionalFormatting>
  <conditionalFormatting sqref="H45:H51 H1:H41">
    <cfRule type="expression" dxfId="88" priority="2">
      <formula>LEFT($U$1,11)&lt;&gt;"Ambassador_"</formula>
    </cfRule>
  </conditionalFormatting>
  <conditionalFormatting sqref="I1:T2">
    <cfRule type="expression" dxfId="87" priority="4">
      <formula>LEFT($U$1,11)&lt;&gt;"Ambassador_"</formula>
    </cfRule>
  </conditionalFormatting>
  <conditionalFormatting sqref="L29:L30 L14:L15 W4:W73 AA4:AA73">
    <cfRule type="duplicateValues" dxfId="86" priority="6"/>
  </conditionalFormatting>
  <conditionalFormatting sqref="L16:L28">
    <cfRule type="duplicateValues" dxfId="85" priority="1"/>
  </conditionalFormatting>
  <pageMargins left="0.5" right="0.3" top="0.3" bottom="0.3" header="0.3" footer="0.3"/>
  <pageSetup scale="75" fitToWidth="2" orientation="portrait" r:id="rId1"/>
  <colBreaks count="1" manualBreakCount="1">
    <brk id="21" max="72"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6A134-37FD-4EC0-A87E-03B9BC3F2DB8}">
  <sheetPr codeName="Sheet19">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Ambassador_4</v>
      </c>
      <c r="U1" s="430" t="str">
        <f ca="1">MID(CELL("filename",A1),FIND(IF(ISERROR(FIND("]",CELL("filename",A1))),"$","]"),CELL("filename",A1))+1,256)</f>
        <v>Ambassador_4</v>
      </c>
      <c r="W1" s="344" t="str">
        <f ca="1">IF(T1&lt;&gt;"",T1,"")</f>
        <v>Ambassador_4</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IF(Badges!$G$33="A","/","")</f>
        <v/>
      </c>
      <c r="E4" s="327" t="str">
        <f>IF(Badges!$G$37="A","/","")</f>
        <v/>
      </c>
      <c r="F4" s="327" t="str">
        <f>IF(Badges!$G$41="A","/","")</f>
        <v/>
      </c>
      <c r="G4" s="327" t="str">
        <f>IF(Badges!$G$45="A","/","")</f>
        <v/>
      </c>
      <c r="H4" s="327" t="str">
        <f>IF(Badges!$G$49="A","/","")</f>
        <v/>
      </c>
      <c r="I4" s="330" t="str">
        <f>IF(Summary!$H$5="E","E","")</f>
        <v/>
      </c>
      <c r="J4" s="330" t="str">
        <f>IF(Summary!$I$5="Y","R","")</f>
        <v/>
      </c>
      <c r="L4" s="639" t="str">
        <f>'Council Own'!$B6</f>
        <v>&lt;&lt;List Badge 1 Here&gt;&gt;</v>
      </c>
      <c r="M4" s="639"/>
      <c r="N4" s="327" t="str">
        <f>IF('Council Own'!$G$11="A","/","")</f>
        <v/>
      </c>
      <c r="O4" s="327" t="str">
        <f>IF('Council Own'!$G$15="A","/","")</f>
        <v/>
      </c>
      <c r="P4" s="327" t="str">
        <f>IF('Council Own'!$G$19="A","/","")</f>
        <v/>
      </c>
      <c r="Q4" s="327" t="str">
        <f>IF('Council Own'!$G$23="A","/","")</f>
        <v/>
      </c>
      <c r="R4" s="327" t="str">
        <f>IF('Council Own'!$G$27="A","/","")</f>
        <v/>
      </c>
      <c r="S4" s="326" t="str">
        <f>IF(Summary!$H$52="E","E","")</f>
        <v/>
      </c>
      <c r="T4" s="326" t="str">
        <f>IF(Summary!$I$52="Y","R","")</f>
        <v/>
      </c>
      <c r="U4" s="432"/>
      <c r="W4" s="387"/>
      <c r="X4" s="388"/>
      <c r="Y4" s="463"/>
      <c r="AA4" s="387"/>
      <c r="AB4" s="388"/>
      <c r="AC4" s="463"/>
    </row>
    <row r="5" spans="1:30" ht="12.95" customHeight="1">
      <c r="A5" s="342"/>
      <c r="C5" s="359" t="s">
        <v>404</v>
      </c>
      <c r="D5" s="327" t="str">
        <f>IF(Badges!$G$56="A","/","")</f>
        <v/>
      </c>
      <c r="E5" s="327" t="str">
        <f>IF(Badges!$G$60="A","/","")</f>
        <v/>
      </c>
      <c r="F5" s="327" t="str">
        <f>IF(Badges!$G$64="A","/","")</f>
        <v/>
      </c>
      <c r="G5" s="327" t="str">
        <f>IF(Badges!$G$68="A","/","")</f>
        <v/>
      </c>
      <c r="H5" s="327" t="str">
        <f>IF(Badges!$G$72="A","/","")</f>
        <v/>
      </c>
      <c r="I5" s="330" t="str">
        <f>IF(Summary!$H$6="E","E","")</f>
        <v/>
      </c>
      <c r="J5" s="330" t="str">
        <f>IF(Summary!$I$6="Y","R","")</f>
        <v/>
      </c>
      <c r="K5" s="360" t="str">
        <f>IF(COUNT(I39:I39)=1,MAX(I39:I39),"")</f>
        <v/>
      </c>
      <c r="L5" s="640" t="str">
        <f>'Council Own'!$B29</f>
        <v>&lt;&lt;List Badge 2 Here&gt;&gt;</v>
      </c>
      <c r="M5" s="641"/>
      <c r="N5" s="327" t="str">
        <f>IF('Council Own'!$G$34="A","/","")</f>
        <v/>
      </c>
      <c r="O5" s="327" t="str">
        <f>IF('Council Own'!$G$38="A","/","")</f>
        <v/>
      </c>
      <c r="P5" s="327" t="str">
        <f>IF('Council Own'!$G$42="A","/","")</f>
        <v/>
      </c>
      <c r="Q5" s="327" t="str">
        <f>IF('Council Own'!$G$46="A","/","")</f>
        <v/>
      </c>
      <c r="R5" s="327" t="str">
        <f>IF('Council Own'!$G$50="A","/","")</f>
        <v/>
      </c>
      <c r="S5" s="328" t="str">
        <f>IF(Summary!$H$53="E","E","")</f>
        <v/>
      </c>
      <c r="T5" s="328" t="str">
        <f>IF(Summary!$I$53="Y","R","")</f>
        <v/>
      </c>
      <c r="U5" s="432"/>
      <c r="W5" s="389"/>
      <c r="X5" s="390"/>
      <c r="Y5" s="464"/>
      <c r="AA5" s="389"/>
      <c r="AB5" s="390"/>
      <c r="AC5" s="464"/>
    </row>
    <row r="6" spans="1:30" ht="12.95" customHeight="1" thickBot="1">
      <c r="A6" s="342"/>
      <c r="C6" s="361" t="s">
        <v>698</v>
      </c>
      <c r="D6" s="327" t="str">
        <f>IF(Badges!$G$79="A","/","")</f>
        <v/>
      </c>
      <c r="E6" s="327" t="str">
        <f>IF(Badges!$G$83="A","/","")</f>
        <v/>
      </c>
      <c r="F6" s="327" t="str">
        <f>IF(Badges!$G$87="A","/","")</f>
        <v/>
      </c>
      <c r="G6" s="327" t="str">
        <f>IF(Badges!$G$91="A","/","")</f>
        <v/>
      </c>
      <c r="H6" s="327" t="str">
        <f>IF(Badges!$G$95="A","/","")</f>
        <v/>
      </c>
      <c r="I6" s="330" t="str">
        <f>IF(Summary!$H$7="E","E","")</f>
        <v/>
      </c>
      <c r="J6" s="330" t="str">
        <f>IF(Summary!$I$7="Y","R","")</f>
        <v/>
      </c>
      <c r="K6" s="360" t="str">
        <f>IF(COUNT(I40:I40)=1,MAX(I40:I40),"")</f>
        <v/>
      </c>
      <c r="L6" s="640" t="str">
        <f>'Council Own'!$B52</f>
        <v>&lt;&lt;List Badge 3 Here&gt;&gt;</v>
      </c>
      <c r="M6" s="641"/>
      <c r="N6" s="327" t="str">
        <f>IF('Council Own'!$G$57="A","/","")</f>
        <v/>
      </c>
      <c r="O6" s="327" t="str">
        <f>IF('Council Own'!$G$61="A","/","")</f>
        <v/>
      </c>
      <c r="P6" s="327" t="str">
        <f>IF('Council Own'!$G$65="A","/","")</f>
        <v/>
      </c>
      <c r="Q6" s="327" t="str">
        <f>IF('Council Own'!$G$69="A","/","")</f>
        <v/>
      </c>
      <c r="R6" s="327" t="str">
        <f>IF('Council Own'!$G$73="A","/","")</f>
        <v/>
      </c>
      <c r="S6" s="328" t="str">
        <f>IF(Summary!$H$54="E","E","")</f>
        <v/>
      </c>
      <c r="T6" s="328" t="str">
        <f>IF(Summary!$I$54="Y","R","")</f>
        <v/>
      </c>
      <c r="U6" s="432"/>
      <c r="W6" s="389"/>
      <c r="X6" s="390"/>
      <c r="Y6" s="464"/>
      <c r="AA6" s="389"/>
      <c r="AB6" s="390"/>
      <c r="AC6" s="464"/>
    </row>
    <row r="7" spans="1:30" ht="12.95" customHeight="1">
      <c r="A7" s="342"/>
      <c r="C7" s="363" t="s">
        <v>104</v>
      </c>
      <c r="D7" s="337" t="str">
        <f>IF(Badges!$G$102="A","/","")</f>
        <v/>
      </c>
      <c r="E7" s="337" t="str">
        <f>IF(Badges!$G$106="A","/","")</f>
        <v/>
      </c>
      <c r="F7" s="337" t="str">
        <f>IF(Badges!$G$110="A","/","")</f>
        <v/>
      </c>
      <c r="G7" s="337" t="str">
        <f>IF(Badges!$G$114="A","/","")</f>
        <v/>
      </c>
      <c r="H7" s="337" t="str">
        <f>IF(Badges!$G$118="A","/","")</f>
        <v/>
      </c>
      <c r="I7" s="338" t="str">
        <f>IF(Summary!$H$8="E","E","")</f>
        <v/>
      </c>
      <c r="J7" s="338" t="str">
        <f>IF(Summary!$I$8="Y","R","")</f>
        <v/>
      </c>
      <c r="K7" s="360" t="str">
        <f>IF(COUNT(I41:I41)=1,MAX(I41:I41),"")</f>
        <v/>
      </c>
      <c r="L7" s="640" t="str">
        <f>'Council Own'!$B75</f>
        <v>&lt;&lt;List Badge 4 Here&gt;&gt;</v>
      </c>
      <c r="M7" s="641"/>
      <c r="N7" s="327" t="str">
        <f>IF('Council Own'!$G$80="A","/","")</f>
        <v/>
      </c>
      <c r="O7" s="327" t="str">
        <f>IF('Council Own'!$G$84="A","/","")</f>
        <v/>
      </c>
      <c r="P7" s="327" t="str">
        <f>IF('Council Own'!$G$88="A","/","")</f>
        <v/>
      </c>
      <c r="Q7" s="327" t="str">
        <f>IF('Council Own'!$G$92="A","/","")</f>
        <v/>
      </c>
      <c r="R7" s="327" t="str">
        <f>IF('Council Own'!$G$96="A","/","")</f>
        <v/>
      </c>
      <c r="S7" s="328" t="str">
        <f>IF(Summary!$H$55="E","E","")</f>
        <v/>
      </c>
      <c r="T7" s="328" t="str">
        <f>IF(Summary!$I$55="Y","R","")</f>
        <v/>
      </c>
      <c r="U7" s="432"/>
      <c r="W7" s="389"/>
      <c r="X7" s="390"/>
      <c r="Y7" s="464"/>
      <c r="AA7" s="389"/>
      <c r="AB7" s="390"/>
      <c r="AC7" s="464"/>
    </row>
    <row r="8" spans="1:30" ht="12.95" customHeight="1">
      <c r="A8" s="342"/>
      <c r="C8" s="359" t="s">
        <v>422</v>
      </c>
      <c r="D8" s="327" t="str">
        <f>IF(Badges!$G$125="A","/","")</f>
        <v/>
      </c>
      <c r="E8" s="327" t="str">
        <f>IF(Badges!$G$129="A","/","")</f>
        <v/>
      </c>
      <c r="F8" s="327" t="str">
        <f>IF(Badges!$G$133="A","/","")</f>
        <v/>
      </c>
      <c r="G8" s="327" t="str">
        <f>IF(Badges!$G$137="A","/","")</f>
        <v/>
      </c>
      <c r="H8" s="327" t="str">
        <f>IF(Badges!$G$141="A","/","")</f>
        <v/>
      </c>
      <c r="I8" s="328" t="str">
        <f>IF(Summary!$H$9="E","E","")</f>
        <v/>
      </c>
      <c r="J8" s="328" t="str">
        <f>IF(Summary!$I$9="Y","R","")</f>
        <v/>
      </c>
      <c r="K8" s="360" t="str">
        <f>IF(COUNT(I42:I45)=4,MAX(I42:I45),"")</f>
        <v/>
      </c>
      <c r="L8" s="640" t="str">
        <f>'Council Own'!$B98</f>
        <v>&lt;&lt;List Badge 5 Here&gt;&gt;</v>
      </c>
      <c r="M8" s="641"/>
      <c r="N8" s="327" t="str">
        <f>IF('Council Own'!$G$103="A","/","")</f>
        <v/>
      </c>
      <c r="O8" s="327" t="str">
        <f>IF('Council Own'!$G$107="A","/","")</f>
        <v/>
      </c>
      <c r="P8" s="327" t="str">
        <f>IF('Council Own'!$G$111="A","/","")</f>
        <v/>
      </c>
      <c r="Q8" s="327" t="str">
        <f>IF('Council Own'!$G$115="A","/","")</f>
        <v/>
      </c>
      <c r="R8" s="327" t="str">
        <f>IF('Council Own'!$G$119="A","/","")</f>
        <v/>
      </c>
      <c r="S8" s="331" t="str">
        <f>IF(Summary!$H$56="E","E","")</f>
        <v/>
      </c>
      <c r="T8" s="331" t="str">
        <f>IF(Summary!$I$56="Y","R","")</f>
        <v/>
      </c>
      <c r="U8" s="432"/>
      <c r="W8" s="389"/>
      <c r="X8" s="390"/>
      <c r="Y8" s="464"/>
      <c r="AA8" s="389"/>
      <c r="AB8" s="390"/>
      <c r="AC8" s="464"/>
    </row>
    <row r="9" spans="1:30" ht="12.95" customHeight="1" thickBot="1">
      <c r="A9" s="342"/>
      <c r="C9" s="364" t="s">
        <v>699</v>
      </c>
      <c r="D9" s="313" t="str">
        <f>IF(Badges!$G$148="A","/","")</f>
        <v/>
      </c>
      <c r="E9" s="313" t="str">
        <f>IF(Badges!$G$152="A","/","")</f>
        <v/>
      </c>
      <c r="F9" s="313" t="str">
        <f>IF(Badges!$G$156="A","/","")</f>
        <v/>
      </c>
      <c r="G9" s="313" t="str">
        <f>IF(Badges!$G$160="A","/","")</f>
        <v/>
      </c>
      <c r="H9" s="313" t="str">
        <f>IF(Badges!$G$164="A","/","")</f>
        <v/>
      </c>
      <c r="I9" s="433"/>
      <c r="J9" s="434"/>
      <c r="K9" s="360"/>
      <c r="L9" s="639" t="str">
        <f>'Council Own'!$B121</f>
        <v>&lt;&lt;List Badge 6 Here&gt;&gt;</v>
      </c>
      <c r="M9" s="639"/>
      <c r="N9" s="327" t="str">
        <f>IF('Council Own'!$G$126="A","/","")</f>
        <v/>
      </c>
      <c r="O9" s="327" t="str">
        <f>IF('Council Own'!$G$130="A","/","")</f>
        <v/>
      </c>
      <c r="P9" s="327" t="str">
        <f>IF('Council Own'!$G$134="A","/","")</f>
        <v/>
      </c>
      <c r="Q9" s="327" t="str">
        <f>IF('Council Own'!$G$138="A","/","")</f>
        <v/>
      </c>
      <c r="R9" s="327" t="str">
        <f>IF('Council Own'!$G$142="A","/","")</f>
        <v/>
      </c>
      <c r="S9" s="328" t="str">
        <f>IF(Summary!$H$57="E","E","")</f>
        <v/>
      </c>
      <c r="T9" s="328" t="str">
        <f>IF(Summary!$I$57="Y","R","")</f>
        <v/>
      </c>
      <c r="U9" s="432"/>
      <c r="W9" s="389"/>
      <c r="X9" s="390"/>
      <c r="Y9" s="464"/>
      <c r="AA9" s="389"/>
      <c r="AB9" s="390"/>
      <c r="AC9" s="464"/>
    </row>
    <row r="10" spans="1:30" ht="12.95" customHeight="1">
      <c r="A10" s="342"/>
      <c r="C10" s="356" t="s">
        <v>606</v>
      </c>
      <c r="D10" s="332" t="str">
        <f>IF(Badges!$G$171="A","/","")</f>
        <v/>
      </c>
      <c r="E10" s="332" t="str">
        <f>IF(Badges!$G$175="A","/","")</f>
        <v/>
      </c>
      <c r="F10" s="332" t="str">
        <f>IF(Badges!$G$179="A","/","")</f>
        <v/>
      </c>
      <c r="G10" s="332" t="str">
        <f>IF(Badges!$G$183="A","/","")</f>
        <v/>
      </c>
      <c r="H10" s="332" t="str">
        <f>IF(Badges!$G$187="A","/","")</f>
        <v/>
      </c>
      <c r="I10" s="328" t="str">
        <f>IF(Summary!$H$11="E","E","")</f>
        <v/>
      </c>
      <c r="J10" s="328" t="str">
        <f>IF(Summary!$I$11="Y","R","")</f>
        <v/>
      </c>
      <c r="K10" s="360"/>
      <c r="L10" s="640" t="str">
        <f>'Council Own'!$B144</f>
        <v>&lt;&lt;List Badge 7 Here&gt;&gt;</v>
      </c>
      <c r="M10" s="641"/>
      <c r="N10" s="327" t="str">
        <f>IF('Council Own'!$G$149="A","/","")</f>
        <v/>
      </c>
      <c r="O10" s="327" t="str">
        <f>IF('Council Own'!$G$153="A","/","")</f>
        <v/>
      </c>
      <c r="P10" s="327" t="str">
        <f>IF('Council Own'!$G$157="A","/","")</f>
        <v/>
      </c>
      <c r="Q10" s="327" t="str">
        <f>IF('Council Own'!$G$161="A","/","")</f>
        <v/>
      </c>
      <c r="R10" s="327" t="str">
        <f>IF('Council Own'!$G$165="A","/","")</f>
        <v/>
      </c>
      <c r="S10" s="328" t="str">
        <f>IF(Summary!$H$58="E","E","")</f>
        <v/>
      </c>
      <c r="T10" s="328" t="str">
        <f>IF(Summary!$I$58="Y","R","")</f>
        <v/>
      </c>
      <c r="U10" s="432"/>
      <c r="W10" s="389"/>
      <c r="X10" s="390"/>
      <c r="Y10" s="464"/>
      <c r="AA10" s="389"/>
      <c r="AB10" s="390"/>
      <c r="AC10" s="464"/>
    </row>
    <row r="11" spans="1:30" ht="12.95" customHeight="1">
      <c r="A11" s="342"/>
      <c r="C11" s="359" t="s">
        <v>607</v>
      </c>
      <c r="D11" s="334" t="str">
        <f>IF(Badges!$G$194="A","/","")</f>
        <v/>
      </c>
      <c r="E11" s="334" t="str">
        <f>IF(Badges!$G$198="A","/","")</f>
        <v/>
      </c>
      <c r="F11" s="334" t="str">
        <f>IF(Badges!$G$202="A","/","")</f>
        <v/>
      </c>
      <c r="G11" s="334" t="str">
        <f>IF(Badges!$G$206="A","/","")</f>
        <v/>
      </c>
      <c r="H11" s="334" t="str">
        <f>IF(Badges!$G$210="A","/","")</f>
        <v/>
      </c>
      <c r="I11" s="331" t="str">
        <f>IF(Summary!$H$12="E","E","")</f>
        <v/>
      </c>
      <c r="J11" s="331" t="str">
        <f>IF(Summary!$I$12="Y","R","")</f>
        <v/>
      </c>
      <c r="K11" s="360"/>
      <c r="L11" s="640" t="str">
        <f>'Council Own'!$B167</f>
        <v>&lt;&lt;List Badge 8 Here&gt;&gt;</v>
      </c>
      <c r="M11" s="641"/>
      <c r="N11" s="327" t="str">
        <f>IF('Council Own'!$G$172="A","/","")</f>
        <v/>
      </c>
      <c r="O11" s="327" t="str">
        <f>IF('Council Own'!$G$176="A","/","")</f>
        <v/>
      </c>
      <c r="P11" s="327" t="str">
        <f>IF('Council Own'!$G$180="A","/","")</f>
        <v/>
      </c>
      <c r="Q11" s="327" t="str">
        <f>IF('Council Own'!$G$184="A","/","")</f>
        <v/>
      </c>
      <c r="R11" s="327" t="str">
        <f>IF('Council Own'!$G$188="A","/","")</f>
        <v/>
      </c>
      <c r="S11" s="328" t="str">
        <f>IF(Summary!$H$59="E","E","")</f>
        <v/>
      </c>
      <c r="T11" s="328" t="str">
        <f>IF(Summary!$I$59="Y","R","")</f>
        <v/>
      </c>
      <c r="U11" s="432"/>
      <c r="W11" s="389"/>
      <c r="X11" s="390"/>
      <c r="Y11" s="464"/>
      <c r="AA11" s="389"/>
      <c r="AB11" s="390"/>
      <c r="AC11" s="464"/>
    </row>
    <row r="12" spans="1:30" ht="12.95" customHeight="1" thickBot="1">
      <c r="A12" s="342"/>
      <c r="C12" s="361" t="s">
        <v>608</v>
      </c>
      <c r="D12" s="313" t="str">
        <f>IF(Badges!$G$298="A","/","")</f>
        <v/>
      </c>
      <c r="E12" s="313" t="str">
        <f>IF(Badges!$G$302="A","/","")</f>
        <v/>
      </c>
      <c r="F12" s="313" t="str">
        <f>IF(Badges!$G$306="A","/","")</f>
        <v/>
      </c>
      <c r="G12" s="313" t="str">
        <f>IF(Badges!$G$310="A","/","")</f>
        <v/>
      </c>
      <c r="H12" s="313" t="str">
        <f>IF(Badges!$G$314="A","/","")</f>
        <v/>
      </c>
      <c r="I12" s="329" t="str">
        <f>IF(Summary!$H$17="E","E","")</f>
        <v/>
      </c>
      <c r="J12" s="329" t="str">
        <f>IF(Summary!$I$17="Y","R","")</f>
        <v/>
      </c>
      <c r="K12" s="360" t="str">
        <f>IF(COUNT(I46:I47)=2,MAX(I46:I47),"")</f>
        <v/>
      </c>
      <c r="L12" s="640" t="str">
        <f>'Council Own'!$B190</f>
        <v>&lt;&lt;List Badge 9 Here&gt;&gt;</v>
      </c>
      <c r="M12" s="641"/>
      <c r="N12" s="327" t="str">
        <f>IF('Council Own'!$G$195="A","/","")</f>
        <v/>
      </c>
      <c r="O12" s="327" t="str">
        <f>IF('Council Own'!$G$199="A","/","")</f>
        <v/>
      </c>
      <c r="P12" s="327" t="str">
        <f>IF('Council Own'!$G$203="A","/","")</f>
        <v/>
      </c>
      <c r="Q12" s="327" t="str">
        <f>IF('Council Own'!$G$207="A","/","")</f>
        <v/>
      </c>
      <c r="R12" s="327" t="str">
        <f>IF('Council Own'!$G$211="A","/","")</f>
        <v/>
      </c>
      <c r="S12" s="328" t="str">
        <f>IF(Summary!$H$60="E","E","")</f>
        <v/>
      </c>
      <c r="T12" s="328" t="str">
        <f>IF(Summary!$I$60="Y","R","")</f>
        <v/>
      </c>
      <c r="U12" s="432"/>
      <c r="W12" s="389"/>
      <c r="X12" s="390"/>
      <c r="Y12" s="464"/>
      <c r="AA12" s="389"/>
      <c r="AB12" s="390"/>
      <c r="AC12" s="464"/>
    </row>
    <row r="13" spans="1:30" ht="12.95" customHeight="1">
      <c r="A13" s="342"/>
      <c r="C13" s="363" t="s">
        <v>103</v>
      </c>
      <c r="D13" s="332" t="str">
        <f>IF(Badges!$G$321="A","/","")</f>
        <v/>
      </c>
      <c r="E13" s="332" t="str">
        <f>IF(Badges!$G$325="A","/","")</f>
        <v/>
      </c>
      <c r="F13" s="332" t="str">
        <f>IF(Badges!$G$329="A","/","")</f>
        <v/>
      </c>
      <c r="G13" s="332" t="str">
        <f>IF(Badges!$G$333="A","/","")</f>
        <v/>
      </c>
      <c r="H13" s="332" t="str">
        <f>IF(Badges!$G$337="A","/","")</f>
        <v/>
      </c>
      <c r="I13" s="330" t="str">
        <f>IF(Summary!$H$18="E","E","")</f>
        <v/>
      </c>
      <c r="J13" s="330" t="str">
        <f>IF(Summary!$I$18="Y","R","")</f>
        <v/>
      </c>
      <c r="K13" s="360"/>
      <c r="L13" s="640" t="str">
        <f>'Council Own'!$B213</f>
        <v>&lt;&lt;List Badge 10 Here&gt;&gt;</v>
      </c>
      <c r="M13" s="641"/>
      <c r="N13" s="327" t="str">
        <f>IF('Council Own'!$G$218="A","/","")</f>
        <v/>
      </c>
      <c r="O13" s="327" t="str">
        <f>IF('Council Own'!$G$222="A","/","")</f>
        <v/>
      </c>
      <c r="P13" s="327" t="str">
        <f>IF('Council Own'!$G$226="A","/","")</f>
        <v/>
      </c>
      <c r="Q13" s="327" t="str">
        <f>IF('Council Own'!$G$230="A","/","")</f>
        <v/>
      </c>
      <c r="R13" s="327" t="str">
        <f>IF('Council Own'!$G$234="A","/","")</f>
        <v/>
      </c>
      <c r="S13" s="328" t="str">
        <f>IF(Summary!$H$61="E","E","")</f>
        <v/>
      </c>
      <c r="T13" s="328" t="str">
        <f>IF(Summary!$I$61="Y","R","")</f>
        <v/>
      </c>
      <c r="U13" s="432"/>
      <c r="W13" s="389"/>
      <c r="X13" s="390"/>
      <c r="Y13" s="464"/>
      <c r="AA13" s="389"/>
      <c r="AB13" s="390"/>
      <c r="AC13" s="464"/>
    </row>
    <row r="14" spans="1:30" ht="12.95" customHeight="1">
      <c r="A14" s="342"/>
      <c r="C14" s="359" t="s">
        <v>609</v>
      </c>
      <c r="D14" s="334" t="str">
        <f>IF(Badges!$G$10="A","/","")</f>
        <v/>
      </c>
      <c r="E14" s="334" t="str">
        <f>IF(Badges!$G$14="A","/","")</f>
        <v/>
      </c>
      <c r="F14" s="334" t="str">
        <f>IF(Badges!$G$18="A","/","")</f>
        <v/>
      </c>
      <c r="G14" s="334" t="str">
        <f>IF(Badges!$G$22="A","/","")</f>
        <v/>
      </c>
      <c r="H14" s="334" t="str">
        <f>IF(Badges!$G$26="A","/","")</f>
        <v/>
      </c>
      <c r="I14" s="331" t="str">
        <f>IF(Summary!$H$4="E","E","")</f>
        <v/>
      </c>
      <c r="J14" s="331" t="str">
        <f>IF(Summary!$I$4="Y","R","")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IF(Badges!$G$356="A","/","")</f>
        <v/>
      </c>
      <c r="E15" s="313" t="str">
        <f>IF(Badges!$G$360="A","/","")</f>
        <v/>
      </c>
      <c r="F15" s="313" t="str">
        <f>IF(Badges!$G$364="A","/","")</f>
        <v/>
      </c>
      <c r="G15" s="313" t="str">
        <f>IF(Badges!$G$368="A","/","")</f>
        <v/>
      </c>
      <c r="H15" s="313" t="str">
        <f>IF(Badges!$G$372="A","/","")</f>
        <v/>
      </c>
      <c r="I15" s="329" t="str">
        <f>IF(Summary!$H$20="E","E","")</f>
        <v/>
      </c>
      <c r="J15" s="329" t="str">
        <f>IF(Summary!$I$20="Y","R","")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IF(Badges!$G$379="A","/","")</f>
        <v/>
      </c>
      <c r="E16" s="332" t="str">
        <f>IF(Badges!$G$383="A","/","")</f>
        <v/>
      </c>
      <c r="F16" s="332" t="str">
        <f>IF(Badges!$G$387="A","/","")</f>
        <v/>
      </c>
      <c r="G16" s="332" t="str">
        <f>IF(Badges!$G$391="A","/","")</f>
        <v/>
      </c>
      <c r="H16" s="332" t="str">
        <f>IF(Badges!$G$395="A","/","")</f>
        <v/>
      </c>
      <c r="I16" s="333" t="str">
        <f>IF(Summary!$H$21="E","E","")</f>
        <v/>
      </c>
      <c r="J16" s="333" t="str">
        <f>IF(Summary!$I$21="Y","R","")</f>
        <v/>
      </c>
      <c r="K16" s="360" t="str">
        <f>IF(COUNT(I50:I51)=2,MAX(I50:I51),"")</f>
        <v/>
      </c>
      <c r="L16" s="640" t="str">
        <f>'Age-Level'!$C140</f>
        <v>Investiture</v>
      </c>
      <c r="M16" s="640"/>
      <c r="N16" s="640"/>
      <c r="O16" s="640"/>
      <c r="P16" s="640"/>
      <c r="Q16" s="640"/>
      <c r="R16" s="641"/>
      <c r="S16" s="328" t="str">
        <f>IF(Summary!$H$79="E","E","")</f>
        <v/>
      </c>
      <c r="T16" s="328" t="str">
        <f>IF(Summary!$I$79="Y","R","")</f>
        <v/>
      </c>
      <c r="U16" s="432"/>
      <c r="W16" s="389"/>
      <c r="X16" s="390"/>
      <c r="Y16" s="464"/>
      <c r="AA16" s="389"/>
      <c r="AB16" s="390"/>
      <c r="AC16" s="464"/>
    </row>
    <row r="17" spans="1:29" ht="12.95" customHeight="1">
      <c r="A17" s="342"/>
      <c r="C17" s="359" t="s">
        <v>611</v>
      </c>
      <c r="D17" s="334" t="str">
        <f>IF(Badges!$G$425="A","/","")</f>
        <v/>
      </c>
      <c r="E17" s="334" t="str">
        <f>IF(Badges!$G$429="A","/","")</f>
        <v/>
      </c>
      <c r="F17" s="334" t="str">
        <f>IF(Badges!$G$433="A","/","")</f>
        <v/>
      </c>
      <c r="G17" s="334" t="str">
        <f>IF(Badges!$G$437="A","/","")</f>
        <v/>
      </c>
      <c r="H17" s="334" t="str">
        <f>IF(Badges!$G$441="A","/","")</f>
        <v/>
      </c>
      <c r="I17" s="331" t="str">
        <f>IF(Summary!$H$23="E","E","")</f>
        <v/>
      </c>
      <c r="J17" s="331" t="str">
        <f>IF(Summary!$I$23="Y","R","")</f>
        <v/>
      </c>
      <c r="K17" s="360"/>
      <c r="L17" s="640" t="str">
        <f>'Age-Level'!$C141</f>
        <v>Rededication (1st year)</v>
      </c>
      <c r="M17" s="640"/>
      <c r="N17" s="640"/>
      <c r="O17" s="640"/>
      <c r="P17" s="640"/>
      <c r="Q17" s="640"/>
      <c r="R17" s="641"/>
      <c r="S17" s="328" t="str">
        <f>IF(Summary!$H$80="E","E","")</f>
        <v/>
      </c>
      <c r="T17" s="328" t="str">
        <f>IF(Summary!$I$80="Y","R","")</f>
        <v/>
      </c>
      <c r="U17" s="432"/>
      <c r="W17" s="389"/>
      <c r="X17" s="390"/>
      <c r="Y17" s="464"/>
      <c r="AA17" s="389"/>
      <c r="AB17" s="390"/>
      <c r="AC17" s="464"/>
    </row>
    <row r="18" spans="1:29" ht="12.95" customHeight="1" thickBot="1">
      <c r="C18" s="361" t="s">
        <v>612</v>
      </c>
      <c r="D18" s="313" t="str">
        <f>IF(Badges!$G$448="A","/","")</f>
        <v/>
      </c>
      <c r="E18" s="313" t="str">
        <f>IF(Badges!$G$452="A","/","")</f>
        <v/>
      </c>
      <c r="F18" s="313" t="str">
        <f>IF(Badges!$G$456="A","/","")</f>
        <v/>
      </c>
      <c r="G18" s="313" t="str">
        <f>IF(Badges!$G$460="A","/","")</f>
        <v/>
      </c>
      <c r="H18" s="313" t="str">
        <f>IF(Badges!$G$464="A","/","")</f>
        <v/>
      </c>
      <c r="I18" s="329" t="str">
        <f>IF(Summary!$H$24="E","E","")</f>
        <v/>
      </c>
      <c r="J18" s="329" t="str">
        <f>IF(Summary!$I$24="Y","R","")</f>
        <v/>
      </c>
      <c r="L18" s="640" t="str">
        <f>'Age-Level'!$C142</f>
        <v>Rededication (2nd year)</v>
      </c>
      <c r="M18" s="640"/>
      <c r="N18" s="640"/>
      <c r="O18" s="640"/>
      <c r="P18" s="640"/>
      <c r="Q18" s="640"/>
      <c r="R18" s="641"/>
      <c r="S18" s="328" t="str">
        <f>IF(Summary!$H$81="E","E","")</f>
        <v/>
      </c>
      <c r="T18" s="328" t="str">
        <f>IF(Summary!$I$81="Y","R","")</f>
        <v/>
      </c>
      <c r="U18" s="432"/>
      <c r="W18" s="389"/>
      <c r="X18" s="390"/>
      <c r="Y18" s="464"/>
      <c r="AA18" s="389"/>
      <c r="AB18" s="390"/>
      <c r="AC18" s="464"/>
    </row>
    <row r="19" spans="1:29" ht="12.95" customHeight="1">
      <c r="C19" s="368" t="s">
        <v>328</v>
      </c>
      <c r="D19" s="332" t="str">
        <f>IF(Badges!$G$467="C","/","")</f>
        <v/>
      </c>
      <c r="E19" s="332" t="str">
        <f>IF(Badges!$G$468="C","/","")</f>
        <v/>
      </c>
      <c r="F19" s="332" t="str">
        <f>IF(Badges!$G$469="C","/","")</f>
        <v/>
      </c>
      <c r="G19" s="332" t="str">
        <f>IF(Badges!$G$470="C","/","")</f>
        <v/>
      </c>
      <c r="H19" s="332" t="str">
        <f>IF(Badges!$G$471="C","/","")</f>
        <v/>
      </c>
      <c r="I19" s="333" t="str">
        <f>IF(Summary!$H$25="E","E","")</f>
        <v/>
      </c>
      <c r="J19" s="333" t="str">
        <f>IF(Summary!$I$25="Y","R","")</f>
        <v/>
      </c>
      <c r="L19" s="640" t="str">
        <f>'Age-Level'!$C143</f>
        <v>Rededication (3rd year)</v>
      </c>
      <c r="M19" s="640"/>
      <c r="N19" s="640"/>
      <c r="O19" s="640"/>
      <c r="P19" s="640"/>
      <c r="Q19" s="640"/>
      <c r="R19" s="641"/>
      <c r="S19" s="328" t="str">
        <f>IF(Summary!$H$82="E","E","")</f>
        <v/>
      </c>
      <c r="T19" s="328" t="str">
        <f>IF(Summary!$I$82="Y","R","")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IF(Summary!$H$83="E","E","")</f>
        <v/>
      </c>
      <c r="T20" s="328" t="str">
        <f>IF(Summary!$I$83="Y","R","")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IF(Summary!$H$84="E","E","")</f>
        <v/>
      </c>
      <c r="T21" s="328" t="str">
        <f>IF(Summary!$I$84="Y","R","")</f>
        <v/>
      </c>
      <c r="U21" s="432"/>
      <c r="W21" s="389"/>
      <c r="X21" s="390"/>
      <c r="Y21" s="464"/>
      <c r="AA21" s="389"/>
      <c r="AB21" s="390"/>
      <c r="AC21" s="464"/>
    </row>
    <row r="22" spans="1:29" ht="12.95" customHeight="1">
      <c r="B22" s="370"/>
      <c r="C22" s="356" t="s">
        <v>106</v>
      </c>
      <c r="D22" s="327" t="str">
        <f>IF(Badges!$G$240="A","/","")</f>
        <v/>
      </c>
      <c r="E22" s="327" t="str">
        <f>IF(Badges!$G$244="A","/","")</f>
        <v/>
      </c>
      <c r="F22" s="327" t="str">
        <f>IF(Badges!$G$248="A","/","")</f>
        <v/>
      </c>
      <c r="G22" s="327" t="str">
        <f>IF(Badges!$G$252="A","/","")</f>
        <v/>
      </c>
      <c r="H22" s="327" t="str">
        <f>IF(Badges!$G$256="A","/","")</f>
        <v/>
      </c>
      <c r="I22" s="328" t="str">
        <f>IF(Summary!$H$14="E","E","")</f>
        <v/>
      </c>
      <c r="J22" s="328" t="str">
        <f>IF(Summary!$I$14="Y","R","")</f>
        <v/>
      </c>
      <c r="L22" s="640" t="str">
        <f>'Age-Level'!$C146</f>
        <v>Rededication (6th year)</v>
      </c>
      <c r="M22" s="640"/>
      <c r="N22" s="640"/>
      <c r="O22" s="640"/>
      <c r="P22" s="640"/>
      <c r="Q22" s="640"/>
      <c r="R22" s="641"/>
      <c r="S22" s="328" t="str">
        <f>IF(Summary!$H$85="E","E","")</f>
        <v/>
      </c>
      <c r="T22" s="328" t="str">
        <f>IF(Summary!$I$85="Y","R","")</f>
        <v/>
      </c>
      <c r="U22" s="432"/>
      <c r="W22" s="389"/>
      <c r="X22" s="390"/>
      <c r="Y22" s="464"/>
      <c r="AA22" s="389"/>
      <c r="AB22" s="390"/>
      <c r="AC22" s="464"/>
    </row>
    <row r="23" spans="1:29" ht="12.95" customHeight="1" thickBot="1">
      <c r="B23" s="370"/>
      <c r="C23" s="364" t="s">
        <v>107</v>
      </c>
      <c r="D23" s="313" t="str">
        <f>IF(Badges!$G$217="A","/","")</f>
        <v/>
      </c>
      <c r="E23" s="313" t="str">
        <f>IF(Badges!$G$221="A","/","")</f>
        <v/>
      </c>
      <c r="F23" s="313" t="str">
        <f>IF(Badges!$G$225="A","/","")</f>
        <v/>
      </c>
      <c r="G23" s="313" t="str">
        <f>IF(Badges!$G$229="A","/","")</f>
        <v/>
      </c>
      <c r="H23" s="313" t="str">
        <f>IF(Badges!$G$233="A","/","")</f>
        <v/>
      </c>
      <c r="I23" s="329" t="str">
        <f>IF(Summary!$H$13="E","E","")</f>
        <v/>
      </c>
      <c r="J23" s="329" t="str">
        <f>IF(Summary!$I$13="Y","R","")</f>
        <v/>
      </c>
      <c r="L23" s="640" t="str">
        <f>'Age-Level'!$C147</f>
        <v>Rededication (7th year)</v>
      </c>
      <c r="M23" s="640"/>
      <c r="N23" s="640"/>
      <c r="O23" s="640"/>
      <c r="P23" s="640"/>
      <c r="Q23" s="640"/>
      <c r="R23" s="641"/>
      <c r="S23" s="328" t="str">
        <f>IF(Summary!$H$86="E","E","")</f>
        <v/>
      </c>
      <c r="T23" s="328" t="str">
        <f>IF(Summary!$I$86="Y","R","")</f>
        <v/>
      </c>
      <c r="U23" s="642" t="s">
        <v>761</v>
      </c>
      <c r="W23" s="389"/>
      <c r="X23" s="390"/>
      <c r="Y23" s="464"/>
      <c r="AA23" s="389"/>
      <c r="AB23" s="390"/>
      <c r="AC23" s="464"/>
    </row>
    <row r="24" spans="1:29" ht="12.95" customHeight="1">
      <c r="B24" s="370"/>
      <c r="C24" s="356" t="s">
        <v>613</v>
      </c>
      <c r="D24" s="332" t="str">
        <f>IF(Badges!$G$341="C","/","")</f>
        <v/>
      </c>
      <c r="E24" s="332" t="str">
        <f>IF(Badges!$G$343="C","/","")</f>
        <v/>
      </c>
      <c r="F24" s="332" t="str">
        <f>IF(Badges!$G$345="C","/","")</f>
        <v/>
      </c>
      <c r="G24" s="332" t="str">
        <f>IF(Badges!$G$347="C","/","")</f>
        <v/>
      </c>
      <c r="H24" s="332" t="str">
        <f>IF(Badges!$G$349="C","/","")</f>
        <v/>
      </c>
      <c r="I24" s="333" t="str">
        <f>IF(Summary!$H$19="E","E","")</f>
        <v/>
      </c>
      <c r="J24" s="333" t="str">
        <f>IF(Summary!$I$19="Y","R","")</f>
        <v/>
      </c>
      <c r="L24" s="640" t="str">
        <f>'Age-Level'!$C148</f>
        <v>Rededication (8th year)</v>
      </c>
      <c r="M24" s="640"/>
      <c r="N24" s="640"/>
      <c r="O24" s="640"/>
      <c r="P24" s="640"/>
      <c r="Q24" s="640"/>
      <c r="R24" s="641"/>
      <c r="S24" s="328" t="str">
        <f>IF(Summary!$H$87="E","E","")</f>
        <v/>
      </c>
      <c r="T24" s="328" t="str">
        <f>IF(Summary!$I$87="Y","R","")</f>
        <v/>
      </c>
      <c r="U24" s="642"/>
      <c r="W24" s="389"/>
      <c r="X24" s="390"/>
      <c r="Y24" s="464"/>
      <c r="AA24" s="389"/>
      <c r="AB24" s="390"/>
      <c r="AC24" s="464"/>
    </row>
    <row r="25" spans="1:29" ht="12.95" customHeight="1">
      <c r="B25" s="370"/>
      <c r="C25" s="361" t="s">
        <v>614</v>
      </c>
      <c r="D25" s="327" t="str">
        <f>IF(Badges!$G$283="C","/","")</f>
        <v/>
      </c>
      <c r="E25" s="327" t="str">
        <f>IF(Badges!$G$285="C","/","")</f>
        <v/>
      </c>
      <c r="F25" s="327" t="str">
        <f>IF(Badges!$G$287="C","/","")</f>
        <v/>
      </c>
      <c r="G25" s="327" t="str">
        <f>IF(Badges!$G$289="C","/","")</f>
        <v/>
      </c>
      <c r="H25" s="327" t="str">
        <f>IF(Badges!$G$291="C","/","")</f>
        <v/>
      </c>
      <c r="I25" s="331" t="str">
        <f>IF(Summary!$H$16="E","E","")</f>
        <v/>
      </c>
      <c r="J25" s="331" t="str">
        <f>IF(Summary!$I$16="Y","R","")</f>
        <v/>
      </c>
      <c r="L25" s="640" t="str">
        <f>'Age-Level'!$C149</f>
        <v>Rededication (9th year)</v>
      </c>
      <c r="M25" s="640"/>
      <c r="N25" s="640"/>
      <c r="O25" s="640"/>
      <c r="P25" s="640"/>
      <c r="Q25" s="640"/>
      <c r="R25" s="641"/>
      <c r="S25" s="328" t="str">
        <f>IF(Summary!$H$88="E","E","")</f>
        <v/>
      </c>
      <c r="T25" s="328" t="str">
        <f>IF(Summary!$I$88="Y","R","")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IF(Summary!$H$89="E","E","")</f>
        <v/>
      </c>
      <c r="T26" s="328" t="str">
        <f>IF(Summary!$I$89="Y","R","")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IF(Summary!$H$90="E","E","")</f>
        <v/>
      </c>
      <c r="T27" s="328" t="str">
        <f>IF(Summary!$I$90="Y","R","")</f>
        <v/>
      </c>
      <c r="U27" s="642"/>
      <c r="W27" s="389"/>
      <c r="X27" s="390"/>
      <c r="Y27" s="464"/>
      <c r="AA27" s="389"/>
      <c r="AB27" s="390"/>
      <c r="AC27" s="464"/>
    </row>
    <row r="28" spans="1:29" ht="12.95" customHeight="1">
      <c r="B28" s="370"/>
      <c r="C28" s="371" t="s">
        <v>615</v>
      </c>
      <c r="D28" s="327" t="str">
        <f>IF(Badges!$G$500="C","/","")</f>
        <v/>
      </c>
      <c r="E28" s="327" t="str">
        <f>IF(Badges!$G$501="C","/","")</f>
        <v/>
      </c>
      <c r="F28" s="327" t="str">
        <f>IF(Badges!$G$502="C","/","")</f>
        <v/>
      </c>
      <c r="G28" s="327" t="str">
        <f>IF(Badges!$G$503="C","/","")</f>
        <v/>
      </c>
      <c r="H28" s="327" t="str">
        <f>IF(Badges!$G$504="C","/","")</f>
        <v/>
      </c>
      <c r="I28" s="328" t="str">
        <f>IF(Summary!$H$28="E","E","")</f>
        <v/>
      </c>
      <c r="J28" s="328" t="str">
        <f>IF(Summary!$I$28="Y","R","")</f>
        <v/>
      </c>
      <c r="L28" s="640" t="str">
        <f>'Age-Level'!$C152</f>
        <v>Rededication (12th year)</v>
      </c>
      <c r="M28" s="640"/>
      <c r="N28" s="640"/>
      <c r="O28" s="640"/>
      <c r="P28" s="640"/>
      <c r="Q28" s="640"/>
      <c r="R28" s="641"/>
      <c r="S28" s="328" t="str">
        <f>IF(Summary!$H$91="E","E","")</f>
        <v/>
      </c>
      <c r="T28" s="328" t="str">
        <f>IF(Summary!$I$91="Y","R","")</f>
        <v/>
      </c>
      <c r="U28" s="642"/>
      <c r="W28" s="389"/>
      <c r="X28" s="390"/>
      <c r="Y28" s="464"/>
      <c r="AA28" s="389"/>
      <c r="AB28" s="390"/>
      <c r="AC28" s="464"/>
    </row>
    <row r="29" spans="1:29" ht="12.95" customHeight="1">
      <c r="B29" s="370"/>
      <c r="C29" s="372" t="s">
        <v>616</v>
      </c>
      <c r="D29" s="327" t="str">
        <f>IF(Badges!$G$507="C","/","")</f>
        <v/>
      </c>
      <c r="E29" s="327" t="str">
        <f>IF(Badges!$G$508="C","/","")</f>
        <v/>
      </c>
      <c r="F29" s="327" t="str">
        <f>IF(Badges!$G$509="C","/","")</f>
        <v/>
      </c>
      <c r="G29" s="327" t="str">
        <f>IF(Badges!$G$510="C","/","")</f>
        <v/>
      </c>
      <c r="H29" s="327" t="str">
        <f>IF(Badges!$G$511="C","/","")</f>
        <v/>
      </c>
      <c r="I29" s="328" t="str">
        <f>IF(Summary!$H$29="E","E","")</f>
        <v/>
      </c>
      <c r="J29" s="328" t="str">
        <f>IF(Summary!$I$29="Y","R","")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IF(Badges!$G$514="C","/","")</f>
        <v/>
      </c>
      <c r="E30" s="313" t="str">
        <f>IF(Badges!$G$515="C","/","")</f>
        <v/>
      </c>
      <c r="F30" s="313" t="str">
        <f>IF(Badges!$G$516="C","/","")</f>
        <v/>
      </c>
      <c r="G30" s="313" t="str">
        <f>IF(Badges!$G$517="C","/","")</f>
        <v/>
      </c>
      <c r="H30" s="313" t="str">
        <f>IF(Badges!$G$518="C","/","")</f>
        <v/>
      </c>
      <c r="I30" s="329" t="str">
        <f>IF(Summary!$H$30="E","E","")</f>
        <v/>
      </c>
      <c r="J30" s="329" t="str">
        <f>IF(Summary!$I$30="Y","R","")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IF(Badges!$G$522="C","/","")</f>
        <v/>
      </c>
      <c r="E31" s="332" t="str">
        <f>IF(Badges!$G$523="C","/","")</f>
        <v/>
      </c>
      <c r="F31" s="332" t="str">
        <f>IF(Badges!$G$524="C","/","")</f>
        <v/>
      </c>
      <c r="G31" s="332" t="str">
        <f>IF(Badges!$G$525="C","/","")</f>
        <v/>
      </c>
      <c r="H31" s="332" t="str">
        <f>IF(Badges!$G$526="C","/","")</f>
        <v/>
      </c>
      <c r="I31" s="330" t="str">
        <f>IF(Summary!$H$32="E","E","")</f>
        <v/>
      </c>
      <c r="J31" s="330" t="str">
        <f>IF(Summary!$I$32="Y","R","")</f>
        <v/>
      </c>
      <c r="L31" s="640" t="str">
        <f>'Fun Patches'!$C5</f>
        <v>&lt;LIST PATCH HERE&gt;</v>
      </c>
      <c r="M31" s="640"/>
      <c r="N31" s="640"/>
      <c r="O31" s="640"/>
      <c r="P31" s="640"/>
      <c r="Q31" s="640"/>
      <c r="R31" s="641"/>
      <c r="S31" s="328" t="str">
        <f>IF(Summary!$H$95="E","E","")</f>
        <v/>
      </c>
      <c r="T31" s="328" t="str">
        <f>IF(Summary!$I$95="Y","R","")</f>
        <v/>
      </c>
      <c r="U31" s="642"/>
      <c r="W31" s="389"/>
      <c r="X31" s="390"/>
      <c r="Y31" s="464"/>
      <c r="AA31" s="389"/>
      <c r="AB31" s="390"/>
      <c r="AC31" s="464"/>
    </row>
    <row r="32" spans="1:29" ht="12.95" customHeight="1">
      <c r="B32" s="370"/>
      <c r="C32" s="372" t="s">
        <v>619</v>
      </c>
      <c r="D32" s="327" t="str">
        <f>IF(Badges!$G$529="C","/","")</f>
        <v/>
      </c>
      <c r="E32" s="327" t="str">
        <f>IF(Badges!$G$530="C","/","")</f>
        <v/>
      </c>
      <c r="F32" s="327" t="str">
        <f>IF(Badges!$G$531="C","/","")</f>
        <v/>
      </c>
      <c r="G32" s="327" t="str">
        <f>IF(Badges!$G$532="C","/","")</f>
        <v/>
      </c>
      <c r="H32" s="327" t="str">
        <f>IF(Badges!$G$533="C","/","")</f>
        <v/>
      </c>
      <c r="I32" s="328" t="str">
        <f>IF(Summary!$H$33="E","E","")</f>
        <v/>
      </c>
      <c r="J32" s="328" t="str">
        <f>IF(Summary!$I$33="Y","R","")</f>
        <v/>
      </c>
      <c r="L32" s="640" t="str">
        <f>'Fun Patches'!$C6</f>
        <v>&lt;LIST PATCH HERE&gt;</v>
      </c>
      <c r="M32" s="640"/>
      <c r="N32" s="640"/>
      <c r="O32" s="640"/>
      <c r="P32" s="640"/>
      <c r="Q32" s="640"/>
      <c r="R32" s="641"/>
      <c r="S32" s="328" t="str">
        <f>IF(Summary!$H$96="E","E","")</f>
        <v/>
      </c>
      <c r="T32" s="328" t="str">
        <f>IF(Summary!$I$96="Y","R","")</f>
        <v/>
      </c>
      <c r="U32" s="642"/>
      <c r="W32" s="389"/>
      <c r="X32" s="390"/>
      <c r="Y32" s="464"/>
      <c r="AA32" s="389"/>
      <c r="AB32" s="390"/>
      <c r="AC32" s="464"/>
    </row>
    <row r="33" spans="2:29" ht="12.95" customHeight="1" thickBot="1">
      <c r="B33" s="370"/>
      <c r="C33" s="373" t="s">
        <v>620</v>
      </c>
      <c r="D33" s="313" t="str">
        <f>IF(Badges!$G$536="C","/","")</f>
        <v/>
      </c>
      <c r="E33" s="313" t="str">
        <f>IF(Badges!$G$537="C","/","")</f>
        <v/>
      </c>
      <c r="F33" s="313" t="str">
        <f>IF(Badges!$G$538="C","/","")</f>
        <v/>
      </c>
      <c r="G33" s="313" t="str">
        <f>IF(Badges!$G$539="C","/","")</f>
        <v/>
      </c>
      <c r="H33" s="313" t="str">
        <f>IF(Badges!$G$540="C","/","")</f>
        <v/>
      </c>
      <c r="I33" s="329" t="str">
        <f>IF(Summary!$H$34="E","E","")</f>
        <v/>
      </c>
      <c r="J33" s="329" t="str">
        <f>IF(Summary!$I$34="Y","R","")</f>
        <v/>
      </c>
      <c r="L33" s="640" t="str">
        <f>'Fun Patches'!$C7</f>
        <v>&lt;LIST PATCH HERE&gt;</v>
      </c>
      <c r="M33" s="640"/>
      <c r="N33" s="640"/>
      <c r="O33" s="640"/>
      <c r="P33" s="640"/>
      <c r="Q33" s="640"/>
      <c r="R33" s="641"/>
      <c r="S33" s="328" t="str">
        <f>IF(Summary!$H$97="E","E","")</f>
        <v/>
      </c>
      <c r="T33" s="328" t="str">
        <f>IF(Summary!$I$97="Y","R","")</f>
        <v/>
      </c>
      <c r="U33" s="642"/>
      <c r="W33" s="389"/>
      <c r="X33" s="390"/>
      <c r="Y33" s="464"/>
      <c r="AA33" s="389"/>
      <c r="AB33" s="390"/>
      <c r="AC33" s="464"/>
    </row>
    <row r="34" spans="2:29" ht="12.95" customHeight="1">
      <c r="B34" s="370"/>
      <c r="C34" s="371" t="s">
        <v>621</v>
      </c>
      <c r="D34" s="332" t="str">
        <f>IF(Badges!$G$544="C","/","")</f>
        <v/>
      </c>
      <c r="E34" s="332" t="str">
        <f>IF(Badges!$G$545="C","/","")</f>
        <v/>
      </c>
      <c r="F34" s="332" t="str">
        <f>IF(Badges!$G$546="C","/","")</f>
        <v/>
      </c>
      <c r="G34" s="332" t="str">
        <f>IF(Badges!$G$547="C","/","")</f>
        <v/>
      </c>
      <c r="H34" s="332" t="str">
        <f>IF(Badges!$G$548="C","/","")</f>
        <v/>
      </c>
      <c r="I34" s="330" t="str">
        <f>IF(Summary!$H$36="E","E","")</f>
        <v/>
      </c>
      <c r="J34" s="330" t="str">
        <f>IF(Summary!$I$36="Y","R","")</f>
        <v/>
      </c>
      <c r="L34" s="640" t="str">
        <f>'Fun Patches'!$C8</f>
        <v>&lt;LIST PATCH HERE&gt;</v>
      </c>
      <c r="M34" s="640"/>
      <c r="N34" s="640"/>
      <c r="O34" s="640"/>
      <c r="P34" s="640"/>
      <c r="Q34" s="640"/>
      <c r="R34" s="641"/>
      <c r="S34" s="328" t="str">
        <f>IF(Summary!$H$98="E","E","")</f>
        <v/>
      </c>
      <c r="T34" s="328" t="str">
        <f>IF(Summary!$I$98="Y","R","")</f>
        <v/>
      </c>
      <c r="U34" s="642"/>
      <c r="W34" s="389"/>
      <c r="X34" s="390"/>
      <c r="Y34" s="464"/>
      <c r="AA34" s="389"/>
      <c r="AB34" s="390"/>
      <c r="AC34" s="464"/>
    </row>
    <row r="35" spans="2:29" ht="12.95" customHeight="1">
      <c r="B35" s="370"/>
      <c r="C35" s="372" t="s">
        <v>622</v>
      </c>
      <c r="D35" s="327" t="str">
        <f>IF(Badges!$G$551="C","/","")</f>
        <v/>
      </c>
      <c r="E35" s="327" t="str">
        <f>IF(Badges!$G$552="C","/","")</f>
        <v/>
      </c>
      <c r="F35" s="327" t="str">
        <f>IF(Badges!$G$553="C","/","")</f>
        <v/>
      </c>
      <c r="G35" s="327" t="str">
        <f>IF(Badges!$G$554="C","/","")</f>
        <v/>
      </c>
      <c r="H35" s="327" t="str">
        <f>IF(Badges!$G$555="C","/","")</f>
        <v/>
      </c>
      <c r="I35" s="328" t="str">
        <f>IF(Summary!$H$37="E","E","")</f>
        <v/>
      </c>
      <c r="J35" s="328" t="str">
        <f>IF(Summary!$I$37="Y","R","")</f>
        <v/>
      </c>
      <c r="L35" s="640" t="str">
        <f>'Fun Patches'!$C9</f>
        <v>&lt;LIST PATCH HERE&gt;</v>
      </c>
      <c r="M35" s="640"/>
      <c r="N35" s="640"/>
      <c r="O35" s="640"/>
      <c r="P35" s="640"/>
      <c r="Q35" s="640"/>
      <c r="R35" s="641"/>
      <c r="S35" s="328" t="str">
        <f>IF(Summary!$H$99="E","E","")</f>
        <v/>
      </c>
      <c r="T35" s="328" t="str">
        <f>IF(Summary!$I$99="Y","R","")</f>
        <v/>
      </c>
      <c r="U35" s="642"/>
      <c r="W35" s="389"/>
      <c r="X35" s="390"/>
      <c r="Y35" s="464"/>
      <c r="AA35" s="389"/>
      <c r="AB35" s="390"/>
      <c r="AC35" s="464"/>
    </row>
    <row r="36" spans="2:29" ht="12.95" customHeight="1">
      <c r="B36" s="370"/>
      <c r="C36" s="374" t="s">
        <v>623</v>
      </c>
      <c r="D36" s="327" t="str">
        <f>IF(Badges!$G$558="C","/","")</f>
        <v/>
      </c>
      <c r="E36" s="327" t="str">
        <f>IF(Badges!$G$559="C","/","")</f>
        <v/>
      </c>
      <c r="F36" s="327" t="str">
        <f>IF(Badges!$G$560="C","/","")</f>
        <v/>
      </c>
      <c r="G36" s="327" t="str">
        <f>IF(Badges!$G$561="C","/","")</f>
        <v/>
      </c>
      <c r="H36" s="327" t="str">
        <f>IF(Badges!$G$562="C","/","")</f>
        <v/>
      </c>
      <c r="I36" s="328" t="str">
        <f>IF(Summary!$H$38="E","E","")</f>
        <v/>
      </c>
      <c r="J36" s="328" t="str">
        <f>IF(Summary!$I$38="Y","R","")</f>
        <v/>
      </c>
      <c r="L36" s="640" t="str">
        <f>'Fun Patches'!$C10</f>
        <v>&lt;LIST PATCH HERE&gt;</v>
      </c>
      <c r="M36" s="640"/>
      <c r="N36" s="640"/>
      <c r="O36" s="640"/>
      <c r="P36" s="640"/>
      <c r="Q36" s="640"/>
      <c r="R36" s="641"/>
      <c r="S36" s="328" t="str">
        <f>IF(Summary!$H$100="E","E","")</f>
        <v/>
      </c>
      <c r="T36" s="328" t="str">
        <f>IF(Summary!$I$100="Y","R","")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IF(Summary!$H$101="E","E","")</f>
        <v/>
      </c>
      <c r="T37" s="328" t="str">
        <f>IF(Summary!$I$101="Y","R","")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IF(Summary!$H$102="E","E","")</f>
        <v/>
      </c>
      <c r="T38" s="328" t="str">
        <f>IF(Summary!$I$102="Y","R","")</f>
        <v/>
      </c>
      <c r="U38" s="642"/>
      <c r="W38" s="389"/>
      <c r="X38" s="390"/>
      <c r="Y38" s="464"/>
      <c r="AA38" s="389"/>
      <c r="AB38" s="390"/>
      <c r="AC38" s="464"/>
    </row>
    <row r="39" spans="2:29" ht="12.95" customHeight="1">
      <c r="B39" s="370"/>
      <c r="C39" s="375" t="s">
        <v>595</v>
      </c>
      <c r="D39" s="435"/>
      <c r="E39" s="435"/>
      <c r="F39" s="435"/>
      <c r="G39" s="435"/>
      <c r="H39" s="436"/>
      <c r="I39" s="326" t="str">
        <f>IF(Summary!$H$40="E","E","")</f>
        <v/>
      </c>
      <c r="J39" s="326" t="str">
        <f>IF(Summary!$I$40="Y","R","")</f>
        <v/>
      </c>
      <c r="K39" s="360" t="str">
        <f>IF(I39="E","C"," ")</f>
        <v xml:space="preserve"> </v>
      </c>
      <c r="L39" s="640" t="str">
        <f>'Fun Patches'!$C13</f>
        <v>&lt;LIST PATCH HERE&gt;</v>
      </c>
      <c r="M39" s="640"/>
      <c r="N39" s="640"/>
      <c r="O39" s="640"/>
      <c r="P39" s="640"/>
      <c r="Q39" s="640"/>
      <c r="R39" s="641"/>
      <c r="S39" s="328" t="str">
        <f>IF(Summary!$H$103="E","E","")</f>
        <v/>
      </c>
      <c r="T39" s="328" t="str">
        <f>IF(Summary!$I$103="Y","R","")</f>
        <v/>
      </c>
      <c r="U39" s="642"/>
      <c r="W39" s="389"/>
      <c r="X39" s="390"/>
      <c r="Y39" s="464"/>
      <c r="AA39" s="389"/>
      <c r="AB39" s="390"/>
      <c r="AC39" s="464"/>
    </row>
    <row r="40" spans="2:29" ht="12.95" customHeight="1">
      <c r="B40" s="370"/>
      <c r="C40" s="376" t="s">
        <v>596</v>
      </c>
      <c r="D40" s="437"/>
      <c r="E40" s="437"/>
      <c r="F40" s="437"/>
      <c r="G40" s="437"/>
      <c r="H40" s="438"/>
      <c r="I40" s="328" t="str">
        <f>IF(Summary!$H$41="E","E","")</f>
        <v/>
      </c>
      <c r="J40" s="328" t="str">
        <f>IF(Summary!$I$41="Y","R","")</f>
        <v/>
      </c>
      <c r="K40" s="360" t="str">
        <f>IF(I40="E","C"," ")</f>
        <v xml:space="preserve"> </v>
      </c>
      <c r="L40" s="640" t="str">
        <f>'Fun Patches'!$C14</f>
        <v>&lt;LIST PATCH HERE&gt;</v>
      </c>
      <c r="M40" s="640"/>
      <c r="N40" s="640"/>
      <c r="O40" s="640"/>
      <c r="P40" s="640"/>
      <c r="Q40" s="640"/>
      <c r="R40" s="641"/>
      <c r="S40" s="328" t="str">
        <f>IF(Summary!$H$104="E","E","")</f>
        <v/>
      </c>
      <c r="T40" s="328" t="str">
        <f>IF(Summary!$I$104="Y","R","")</f>
        <v/>
      </c>
      <c r="U40" s="642"/>
      <c r="W40" s="389"/>
      <c r="X40" s="390"/>
      <c r="Y40" s="464"/>
      <c r="AA40" s="389"/>
      <c r="AB40" s="390"/>
      <c r="AC40" s="464"/>
    </row>
    <row r="41" spans="2:29" ht="12.95" customHeight="1" thickBot="1">
      <c r="B41" s="370"/>
      <c r="C41" s="377" t="s">
        <v>597</v>
      </c>
      <c r="D41" s="439"/>
      <c r="E41" s="439"/>
      <c r="F41" s="439"/>
      <c r="G41" s="439"/>
      <c r="H41" s="440"/>
      <c r="I41" s="329" t="str">
        <f>IF(Summary!$H$42="E","E","")</f>
        <v/>
      </c>
      <c r="J41" s="329" t="str">
        <f>IF(Summary!$I$42="Y","R","")</f>
        <v/>
      </c>
      <c r="K41" s="360" t="str">
        <f>IF(I41="E","C"," ")</f>
        <v xml:space="preserve"> </v>
      </c>
      <c r="L41" s="640" t="str">
        <f>'Fun Patches'!$C15</f>
        <v>&lt;LIST PATCH HERE&gt;</v>
      </c>
      <c r="M41" s="640"/>
      <c r="N41" s="640"/>
      <c r="O41" s="640"/>
      <c r="P41" s="640"/>
      <c r="Q41" s="640"/>
      <c r="R41" s="641"/>
      <c r="S41" s="328" t="str">
        <f>IF(Summary!$H$105="E","E","")</f>
        <v/>
      </c>
      <c r="T41" s="328" t="str">
        <f>IF(Summary!$I$105="Y","R","")</f>
        <v/>
      </c>
      <c r="U41" s="642"/>
      <c r="W41" s="389"/>
      <c r="X41" s="390"/>
      <c r="Y41" s="464"/>
      <c r="AA41" s="389"/>
      <c r="AB41" s="390"/>
      <c r="AC41" s="464"/>
    </row>
    <row r="42" spans="2:29" ht="12.95" customHeight="1">
      <c r="B42" s="370"/>
      <c r="C42" s="378" t="s">
        <v>598</v>
      </c>
      <c r="D42" s="327" t="str">
        <f>IF(Badges!$G$263="A","/","")</f>
        <v/>
      </c>
      <c r="E42" s="327" t="str">
        <f>IF(Badges!$G$267="A","/","")</f>
        <v/>
      </c>
      <c r="F42" s="327" t="str">
        <f>IF(Badges!$G$271="A","/","")</f>
        <v/>
      </c>
      <c r="G42" s="327" t="str">
        <f>IF(Badges!$G$275="A","/","")</f>
        <v/>
      </c>
      <c r="H42" s="327" t="str">
        <f>IF(Badges!$G$279="A","/","")</f>
        <v/>
      </c>
      <c r="I42" s="330" t="str">
        <f>IF(Summary!$H$15="E","E","")</f>
        <v/>
      </c>
      <c r="J42" s="330" t="str">
        <f>IF(Summary!$I$15="Y","R","")</f>
        <v/>
      </c>
      <c r="K42" s="360"/>
      <c r="L42" s="640" t="str">
        <f>'Fun Patches'!$C16</f>
        <v>&lt;LIST PATCH HERE&gt;</v>
      </c>
      <c r="M42" s="640"/>
      <c r="N42" s="640"/>
      <c r="O42" s="640"/>
      <c r="P42" s="640"/>
      <c r="Q42" s="640"/>
      <c r="R42" s="641"/>
      <c r="S42" s="328" t="str">
        <f>IF(Summary!$H$106="E","E","")</f>
        <v/>
      </c>
      <c r="T42" s="328" t="str">
        <f>IF(Summary!$I$106="Y","R","")</f>
        <v/>
      </c>
      <c r="U42" s="642"/>
      <c r="W42" s="389"/>
      <c r="X42" s="390"/>
      <c r="Y42" s="464"/>
      <c r="AA42" s="389"/>
      <c r="AB42" s="390"/>
      <c r="AC42" s="464"/>
    </row>
    <row r="43" spans="2:29" ht="12.95" customHeight="1">
      <c r="B43" s="370"/>
      <c r="C43" s="379" t="s">
        <v>599</v>
      </c>
      <c r="D43" s="327" t="str">
        <f>IF(Badges!$G$478="A","/","")</f>
        <v/>
      </c>
      <c r="E43" s="327" t="str">
        <f>IF(Badges!$G$482="A","/","")</f>
        <v/>
      </c>
      <c r="F43" s="327" t="str">
        <f>IF(Badges!$G$486="A","/","")</f>
        <v/>
      </c>
      <c r="G43" s="327" t="str">
        <f>IF(Badges!$G$490="A","/","")</f>
        <v/>
      </c>
      <c r="H43" s="327" t="str">
        <f>IF(Badges!$G$494="A","/","")</f>
        <v/>
      </c>
      <c r="I43" s="328" t="str">
        <f>IF(Summary!$H$26="E","E","")</f>
        <v/>
      </c>
      <c r="J43" s="328" t="str">
        <f>IF(Summary!$I$26="Y","R","")</f>
        <v/>
      </c>
      <c r="K43" s="360"/>
      <c r="L43" s="640" t="str">
        <f>'Fun Patches'!$C17</f>
        <v>&lt;LIST PATCH HERE&gt;</v>
      </c>
      <c r="M43" s="640"/>
      <c r="N43" s="640"/>
      <c r="O43" s="640"/>
      <c r="P43" s="640"/>
      <c r="Q43" s="640"/>
      <c r="R43" s="641"/>
      <c r="S43" s="328" t="str">
        <f>IF(Summary!$H$107="E","E","")</f>
        <v/>
      </c>
      <c r="T43" s="328" t="str">
        <f>IF(Summary!$I$107="Y","R","")</f>
        <v/>
      </c>
      <c r="U43" s="642"/>
      <c r="W43" s="389"/>
      <c r="X43" s="390"/>
      <c r="Y43" s="464"/>
      <c r="AA43" s="389"/>
      <c r="AB43" s="390"/>
      <c r="AC43" s="464"/>
    </row>
    <row r="44" spans="2:29" ht="12.95" customHeight="1">
      <c r="B44" s="370"/>
      <c r="C44" s="379" t="s">
        <v>600</v>
      </c>
      <c r="D44" s="327" t="str">
        <f>IF(Badges!$G$402="A","/","")</f>
        <v/>
      </c>
      <c r="E44" s="327" t="str">
        <f>IF(Badges!$G$406="A","/","")</f>
        <v/>
      </c>
      <c r="F44" s="327" t="str">
        <f>IF(Badges!$G$410="A","/","")</f>
        <v/>
      </c>
      <c r="G44" s="327" t="str">
        <f>IF(Badges!$G$414="A","/","")</f>
        <v/>
      </c>
      <c r="H44" s="327" t="str">
        <f>IF(Badges!$G$418="A","/","")</f>
        <v/>
      </c>
      <c r="I44" s="328" t="str">
        <f>IF(Summary!$H$22="E","E","")</f>
        <v/>
      </c>
      <c r="J44" s="328" t="str">
        <f>IF(Summary!$I$22="Y","R","")</f>
        <v/>
      </c>
      <c r="K44" s="360"/>
      <c r="L44" s="640" t="str">
        <f>'Fun Patches'!$C18</f>
        <v>&lt;LIST PATCH HERE&gt;</v>
      </c>
      <c r="M44" s="640"/>
      <c r="N44" s="640"/>
      <c r="O44" s="640"/>
      <c r="P44" s="640"/>
      <c r="Q44" s="640"/>
      <c r="R44" s="641"/>
      <c r="S44" s="328" t="str">
        <f>IF(Summary!$H$108="E","E","")</f>
        <v/>
      </c>
      <c r="T44" s="328" t="str">
        <f>IF(Summary!$I$108="Y","R","")</f>
        <v/>
      </c>
      <c r="U44" s="642"/>
      <c r="W44" s="389"/>
      <c r="X44" s="390"/>
      <c r="Y44" s="464"/>
      <c r="AA44" s="389"/>
      <c r="AB44" s="390"/>
      <c r="AC44" s="464"/>
    </row>
    <row r="45" spans="2:29" ht="12.95" customHeight="1" thickBot="1">
      <c r="B45" s="370"/>
      <c r="C45" s="441" t="s">
        <v>601</v>
      </c>
      <c r="D45" s="442"/>
      <c r="E45" s="442"/>
      <c r="F45" s="442"/>
      <c r="G45" s="442"/>
      <c r="H45" s="443"/>
      <c r="I45" s="329" t="str">
        <f>IF(Summary!$H$44="E","E","")</f>
        <v/>
      </c>
      <c r="J45" s="329" t="str">
        <f>IF(Summary!$I$44="Y","R","")</f>
        <v/>
      </c>
      <c r="K45" s="360" t="str">
        <f>IF(COUNTIF(I42:I45,"E")=4,"C"," ")</f>
        <v xml:space="preserve"> </v>
      </c>
      <c r="L45" s="640" t="str">
        <f>'Fun Patches'!$C19</f>
        <v>&lt;LIST PATCH HERE&gt;</v>
      </c>
      <c r="M45" s="640"/>
      <c r="N45" s="640"/>
      <c r="O45" s="640"/>
      <c r="P45" s="640"/>
      <c r="Q45" s="640"/>
      <c r="R45" s="641"/>
      <c r="S45" s="328" t="str">
        <f>IF(Summary!$H$109="E","E","")</f>
        <v/>
      </c>
      <c r="T45" s="328" t="str">
        <f>IF(Summary!$I$109="Y","R","")</f>
        <v/>
      </c>
      <c r="U45" s="642"/>
      <c r="W45" s="389"/>
      <c r="X45" s="390"/>
      <c r="Y45" s="464"/>
      <c r="AA45" s="389"/>
      <c r="AB45" s="390"/>
      <c r="AC45" s="464"/>
    </row>
    <row r="46" spans="2:29" ht="12.95" customHeight="1">
      <c r="B46" s="370"/>
      <c r="C46" s="444" t="s">
        <v>602</v>
      </c>
      <c r="D46" s="445"/>
      <c r="E46" s="445"/>
      <c r="F46" s="445"/>
      <c r="G46" s="445"/>
      <c r="H46" s="446"/>
      <c r="I46" s="330" t="str">
        <f>IF(Summary!$H$45="E","E","")</f>
        <v/>
      </c>
      <c r="J46" s="330" t="str">
        <f>IF(Summary!$I$45="Y","R","")</f>
        <v/>
      </c>
      <c r="K46" s="360"/>
      <c r="L46" s="640" t="str">
        <f>'Fun Patches'!$C20</f>
        <v>&lt;LIST PATCH HERE&gt;</v>
      </c>
      <c r="M46" s="640"/>
      <c r="N46" s="640"/>
      <c r="O46" s="640"/>
      <c r="P46" s="640"/>
      <c r="Q46" s="640"/>
      <c r="R46" s="641"/>
      <c r="S46" s="328" t="str">
        <f>IF(Summary!$H$110="E","E","")</f>
        <v/>
      </c>
      <c r="T46" s="328" t="str">
        <f>IF(Summary!$I$110="Y","R","")</f>
        <v/>
      </c>
      <c r="U46" s="642"/>
      <c r="W46" s="389"/>
      <c r="X46" s="390"/>
      <c r="Y46" s="464"/>
      <c r="AA46" s="389"/>
      <c r="AB46" s="390"/>
      <c r="AC46" s="464"/>
    </row>
    <row r="47" spans="2:29" ht="12.95" customHeight="1" thickBot="1">
      <c r="B47" s="370"/>
      <c r="C47" s="447" t="s">
        <v>603</v>
      </c>
      <c r="D47" s="448"/>
      <c r="E47" s="448"/>
      <c r="F47" s="448"/>
      <c r="G47" s="448"/>
      <c r="H47" s="449"/>
      <c r="I47" s="329" t="str">
        <f>IF(Summary!$H$46="E","E","")</f>
        <v/>
      </c>
      <c r="J47" s="329" t="str">
        <f>IF(Summary!$I$46="Y","R","")</f>
        <v/>
      </c>
      <c r="K47" s="360" t="str">
        <f>IF(COUNTIF(I46:I47,"E")=2,"C"," ")</f>
        <v xml:space="preserve"> </v>
      </c>
      <c r="L47" s="640" t="str">
        <f>'Fun Patches'!$C21</f>
        <v>&lt;LIST PATCH HERE&gt;</v>
      </c>
      <c r="M47" s="640"/>
      <c r="N47" s="640"/>
      <c r="O47" s="640"/>
      <c r="P47" s="640"/>
      <c r="Q47" s="640"/>
      <c r="R47" s="641"/>
      <c r="S47" s="328" t="str">
        <f>IF(Summary!$H$111="E","E","")</f>
        <v/>
      </c>
      <c r="T47" s="328" t="str">
        <f>IF(Summary!$I$111="Y","R","")</f>
        <v/>
      </c>
      <c r="U47" s="642"/>
      <c r="W47" s="389"/>
      <c r="X47" s="390"/>
      <c r="Y47" s="464"/>
      <c r="AA47" s="389"/>
      <c r="AB47" s="390"/>
      <c r="AC47" s="464"/>
    </row>
    <row r="48" spans="2:29" ht="12.95" customHeight="1">
      <c r="B48" s="370"/>
      <c r="C48" s="444" t="s">
        <v>462</v>
      </c>
      <c r="D48" s="445"/>
      <c r="E48" s="445"/>
      <c r="F48" s="445"/>
      <c r="G48" s="445"/>
      <c r="H48" s="446"/>
      <c r="I48" s="330" t="str">
        <f>IF(Summary!$H$47="E","E","")</f>
        <v/>
      </c>
      <c r="J48" s="330" t="str">
        <f>IF(Summary!$I$47="Y","R","")</f>
        <v/>
      </c>
      <c r="K48" s="360"/>
      <c r="L48" s="640" t="str">
        <f>'Fun Patches'!$C22</f>
        <v>&lt;LIST PATCH HERE&gt;</v>
      </c>
      <c r="M48" s="640"/>
      <c r="N48" s="640"/>
      <c r="O48" s="640"/>
      <c r="P48" s="640"/>
      <c r="Q48" s="640"/>
      <c r="R48" s="641"/>
      <c r="S48" s="328" t="str">
        <f>IF(Summary!$H$112="E","E","")</f>
        <v/>
      </c>
      <c r="T48" s="328" t="str">
        <f>IF(Summary!$I$112="Y","R","")</f>
        <v/>
      </c>
      <c r="U48" s="642"/>
      <c r="W48" s="389"/>
      <c r="X48" s="390"/>
      <c r="Y48" s="464"/>
      <c r="AA48" s="389"/>
      <c r="AB48" s="390"/>
      <c r="AC48" s="464"/>
    </row>
    <row r="49" spans="2:29" ht="12.95" customHeight="1" thickBot="1">
      <c r="B49" s="370"/>
      <c r="C49" s="447" t="s">
        <v>604</v>
      </c>
      <c r="D49" s="448"/>
      <c r="E49" s="448"/>
      <c r="F49" s="448"/>
      <c r="G49" s="448"/>
      <c r="H49" s="449"/>
      <c r="I49" s="329" t="str">
        <f>IF(Summary!$H$48="E","E","")</f>
        <v/>
      </c>
      <c r="J49" s="329" t="str">
        <f>IF(Summary!$I$48="Y","R","")</f>
        <v/>
      </c>
      <c r="K49" s="360" t="str">
        <f>IF(COUNTIF(I48:I49,"E")=2,"C"," ")</f>
        <v xml:space="preserve"> </v>
      </c>
      <c r="L49" s="640" t="str">
        <f>'Fun Patches'!$C23</f>
        <v>&lt;LIST PATCH HERE&gt;</v>
      </c>
      <c r="M49" s="640"/>
      <c r="N49" s="640"/>
      <c r="O49" s="640"/>
      <c r="P49" s="640"/>
      <c r="Q49" s="640"/>
      <c r="R49" s="641"/>
      <c r="S49" s="328" t="str">
        <f>IF(Summary!$H$113="E","E","")</f>
        <v/>
      </c>
      <c r="T49" s="328" t="str">
        <f>IF(Summary!$I$113="Y","R","")</f>
        <v/>
      </c>
      <c r="U49" s="642"/>
      <c r="W49" s="389"/>
      <c r="X49" s="390"/>
      <c r="Y49" s="464"/>
      <c r="AA49" s="389"/>
      <c r="AB49" s="390"/>
      <c r="AC49" s="464"/>
    </row>
    <row r="50" spans="2:29" ht="12.95" customHeight="1">
      <c r="B50" s="370"/>
      <c r="C50" s="375" t="s">
        <v>560</v>
      </c>
      <c r="D50" s="435"/>
      <c r="E50" s="435"/>
      <c r="F50" s="435"/>
      <c r="G50" s="435"/>
      <c r="H50" s="436"/>
      <c r="I50" s="330" t="str">
        <f>IF(Summary!$H$49="E","E","")</f>
        <v/>
      </c>
      <c r="J50" s="330" t="str">
        <f>IF(Summary!$I$49="Y","R","")</f>
        <v/>
      </c>
      <c r="K50" s="360"/>
      <c r="L50" s="640" t="str">
        <f>'Fun Patches'!$C24</f>
        <v>&lt;LIST PATCH HERE&gt;</v>
      </c>
      <c r="M50" s="640"/>
      <c r="N50" s="640"/>
      <c r="O50" s="640"/>
      <c r="P50" s="640"/>
      <c r="Q50" s="640"/>
      <c r="R50" s="641"/>
      <c r="S50" s="328" t="str">
        <f>IF(Summary!$H$114="E","E","")</f>
        <v/>
      </c>
      <c r="T50" s="328" t="str">
        <f>IF(Summary!$I$114="Y","R","")</f>
        <v/>
      </c>
      <c r="U50" s="642"/>
      <c r="W50" s="389"/>
      <c r="X50" s="390"/>
      <c r="Y50" s="464"/>
      <c r="AA50" s="389"/>
      <c r="AB50" s="390"/>
      <c r="AC50" s="464"/>
    </row>
    <row r="51" spans="2:29" ht="12.95" customHeight="1">
      <c r="B51" s="370"/>
      <c r="C51" s="380" t="s">
        <v>605</v>
      </c>
      <c r="H51" s="450"/>
      <c r="I51" s="330" t="str">
        <f>IF(Summary!$H$50="E","E","")</f>
        <v/>
      </c>
      <c r="J51" s="330" t="str">
        <f>IF(Summary!$I$50="Y","R","")</f>
        <v/>
      </c>
      <c r="K51" s="360" t="str">
        <f>IF(COUNTIF(I50:I51,"E")=2,"C"," ")</f>
        <v xml:space="preserve"> </v>
      </c>
      <c r="L51" s="640" t="str">
        <f>'Fun Patches'!$C25</f>
        <v>&lt;LIST PATCH HERE&gt;</v>
      </c>
      <c r="M51" s="640"/>
      <c r="N51" s="640"/>
      <c r="O51" s="640"/>
      <c r="P51" s="640"/>
      <c r="Q51" s="640"/>
      <c r="R51" s="641"/>
      <c r="S51" s="328" t="str">
        <f>IF(Summary!$H$115="E","E","")</f>
        <v/>
      </c>
      <c r="T51" s="328" t="str">
        <f>IF(Summary!$I$115="Y","R","")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IF(Summary!$H$116="E","E","")</f>
        <v/>
      </c>
      <c r="T52" s="328" t="str">
        <f>IF(Summary!$I$116="Y","R","")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IF(Summary!$H$117="E","E","")</f>
        <v/>
      </c>
      <c r="T53" s="328" t="str">
        <f>IF(Summary!$I$117="Y","R","")</f>
        <v/>
      </c>
      <c r="U53" s="642"/>
      <c r="W53" s="389"/>
      <c r="X53" s="390"/>
      <c r="Y53" s="464"/>
      <c r="AA53" s="389"/>
      <c r="AB53" s="390"/>
      <c r="AC53" s="464"/>
    </row>
    <row r="54" spans="2:29" ht="12.95" customHeight="1">
      <c r="B54" s="381"/>
      <c r="C54" s="382" t="s">
        <v>624</v>
      </c>
      <c r="D54" s="327" t="str">
        <f>IF('Age-Level'!$G$6="C","/","")</f>
        <v/>
      </c>
      <c r="E54" s="327" t="str">
        <f>IF('Age-Level'!$G$7="C","/","")</f>
        <v/>
      </c>
      <c r="F54" s="327" t="str">
        <f>IF('Age-Level'!$G$8="C","/","")</f>
        <v/>
      </c>
      <c r="G54" s="327" t="str">
        <f>IF('Age-Level'!$G$9="C","/","")</f>
        <v/>
      </c>
      <c r="H54" s="327" t="str">
        <f>IF('Age-Level'!$G$10="C","/","")</f>
        <v/>
      </c>
      <c r="I54" s="328" t="str">
        <f>IF(Summary!$H$63="E","E","")</f>
        <v/>
      </c>
      <c r="J54" s="328" t="str">
        <f>IF(Summary!$I$63="Y","R","")</f>
        <v/>
      </c>
      <c r="L54" s="640" t="str">
        <f>'Fun Patches'!$C28</f>
        <v>&lt;LIST PATCH HERE&gt;</v>
      </c>
      <c r="M54" s="640"/>
      <c r="N54" s="640"/>
      <c r="O54" s="640"/>
      <c r="P54" s="640"/>
      <c r="Q54" s="640"/>
      <c r="R54" s="641"/>
      <c r="S54" s="328" t="str">
        <f>IF(Summary!$H$118="E","E","")</f>
        <v/>
      </c>
      <c r="T54" s="328" t="str">
        <f>IF(Summary!$I$118="Y","R","")</f>
        <v/>
      </c>
      <c r="U54" s="642"/>
      <c r="W54" s="389"/>
      <c r="X54" s="390"/>
      <c r="Y54" s="464"/>
      <c r="AA54" s="389"/>
      <c r="AB54" s="390"/>
      <c r="AC54" s="464"/>
    </row>
    <row r="55" spans="2:29" ht="12.95" customHeight="1" thickBot="1">
      <c r="B55" s="381"/>
      <c r="C55" s="383" t="s">
        <v>625</v>
      </c>
      <c r="D55" s="313" t="str">
        <f>IF('Age-Level'!$G$13="C","/","")</f>
        <v/>
      </c>
      <c r="E55" s="313" t="str">
        <f>IF('Age-Level'!$G$14="C","/","")</f>
        <v/>
      </c>
      <c r="F55" s="313" t="str">
        <f>IF('Age-Level'!$G$15="C","/","")</f>
        <v/>
      </c>
      <c r="G55" s="313" t="str">
        <f>IF('Age-Level'!$G$16="C","/","")</f>
        <v/>
      </c>
      <c r="H55" s="313" t="str">
        <f>IF('Age-Level'!$G$17="C","/","")</f>
        <v/>
      </c>
      <c r="I55" s="329" t="str">
        <f>IF(Summary!$H$64="E","E","")</f>
        <v/>
      </c>
      <c r="J55" s="329" t="str">
        <f>IF(Summary!$I$64="Y","R","")</f>
        <v/>
      </c>
      <c r="L55" s="640" t="str">
        <f>'Fun Patches'!$C29</f>
        <v>&lt;LIST PATCH HERE&gt;</v>
      </c>
      <c r="M55" s="640"/>
      <c r="N55" s="640"/>
      <c r="O55" s="640"/>
      <c r="P55" s="640"/>
      <c r="Q55" s="640"/>
      <c r="R55" s="641"/>
      <c r="S55" s="328" t="str">
        <f>IF(Summary!$H$119="E","E","")</f>
        <v/>
      </c>
      <c r="T55" s="328" t="str">
        <f>IF(Summary!$I$119="Y","R","")</f>
        <v/>
      </c>
      <c r="U55" s="642"/>
      <c r="W55" s="389"/>
      <c r="X55" s="390"/>
      <c r="Y55" s="464"/>
      <c r="AA55" s="389"/>
      <c r="AB55" s="390"/>
      <c r="AC55" s="464"/>
    </row>
    <row r="56" spans="2:29" ht="12.95" customHeight="1">
      <c r="B56" s="381"/>
      <c r="C56" s="384" t="s">
        <v>626</v>
      </c>
      <c r="D56" s="332" t="str">
        <f>IF('Age-Level'!$G$20="C","/","")</f>
        <v/>
      </c>
      <c r="E56" s="332" t="str">
        <f>IF('Age-Level'!$G$21="C","/","")</f>
        <v/>
      </c>
      <c r="F56" s="332" t="str">
        <f>IF('Age-Level'!$G$22="C","/","")</f>
        <v/>
      </c>
      <c r="G56" s="332" t="str">
        <f>IF('Age-Level'!$G$23="C","/","")</f>
        <v/>
      </c>
      <c r="H56" s="332" t="str">
        <f>IF('Age-Level'!$G$24="C","/","")</f>
        <v/>
      </c>
      <c r="I56" s="333" t="str">
        <f>IF(Summary!$H$65="E","E","")</f>
        <v/>
      </c>
      <c r="J56" s="333" t="str">
        <f>IF(Summary!$I$65="Y","R","")</f>
        <v/>
      </c>
      <c r="L56" s="640" t="str">
        <f>'Fun Patches'!$C30</f>
        <v>&lt;LIST PATCH HERE&gt;</v>
      </c>
      <c r="M56" s="640"/>
      <c r="N56" s="640"/>
      <c r="O56" s="640"/>
      <c r="P56" s="640"/>
      <c r="Q56" s="640"/>
      <c r="R56" s="641"/>
      <c r="S56" s="328" t="str">
        <f>IF(Summary!$H$120="E","E","")</f>
        <v/>
      </c>
      <c r="T56" s="328" t="str">
        <f>IF(Summary!$I$120="Y","R","")</f>
        <v/>
      </c>
      <c r="U56" s="642"/>
      <c r="W56" s="389"/>
      <c r="X56" s="390"/>
      <c r="Y56" s="464"/>
      <c r="AA56" s="389"/>
      <c r="AB56" s="390"/>
      <c r="AC56" s="464"/>
    </row>
    <row r="57" spans="2:29" ht="12.95" customHeight="1" thickBot="1">
      <c r="B57" s="381"/>
      <c r="C57" s="385" t="s">
        <v>627</v>
      </c>
      <c r="D57" s="313" t="str">
        <f>IF('Age-Level'!$G$27="C","/","")</f>
        <v/>
      </c>
      <c r="E57" s="313" t="str">
        <f>IF('Age-Level'!$G$28="C","/","")</f>
        <v/>
      </c>
      <c r="F57" s="313" t="str">
        <f>IF('Age-Level'!$G$29="C","/","")</f>
        <v/>
      </c>
      <c r="G57" s="313" t="str">
        <f>IF('Age-Level'!$G$30="C","/","")</f>
        <v/>
      </c>
      <c r="H57" s="313" t="str">
        <f>IF('Age-Level'!$G$31="C","/","")</f>
        <v/>
      </c>
      <c r="I57" s="329" t="str">
        <f>IF(Summary!$H$66="E","E","")</f>
        <v/>
      </c>
      <c r="J57" s="329" t="str">
        <f>IF(Summary!$I$66="Y","R","")</f>
        <v/>
      </c>
      <c r="L57" s="640" t="str">
        <f>'Fun Patches'!$C31</f>
        <v>&lt;LIST PATCH HERE&gt;</v>
      </c>
      <c r="M57" s="640"/>
      <c r="N57" s="640"/>
      <c r="O57" s="640"/>
      <c r="P57" s="640"/>
      <c r="Q57" s="640"/>
      <c r="R57" s="641"/>
      <c r="S57" s="328" t="str">
        <f>IF(Summary!$H$121="E","E","")</f>
        <v/>
      </c>
      <c r="T57" s="328" t="str">
        <f>IF(Summary!$I$121="Y","R","")</f>
        <v/>
      </c>
      <c r="U57" s="642"/>
      <c r="W57" s="389"/>
      <c r="X57" s="390"/>
      <c r="Y57" s="464"/>
      <c r="AA57" s="389"/>
      <c r="AB57" s="390"/>
      <c r="AC57" s="464"/>
    </row>
    <row r="58" spans="2:29" ht="12.95" customHeight="1">
      <c r="B58" s="370"/>
      <c r="C58" s="382" t="s">
        <v>628</v>
      </c>
      <c r="D58" s="451"/>
      <c r="E58" s="451"/>
      <c r="F58" s="451"/>
      <c r="G58" s="451"/>
      <c r="H58" s="452"/>
      <c r="I58" s="333" t="str">
        <f>IF(Summary!$H$67="E","E","")</f>
        <v/>
      </c>
      <c r="J58" s="333" t="str">
        <f>IF(Summary!$I$67="Y","R","")</f>
        <v/>
      </c>
      <c r="L58" s="640" t="str">
        <f>'Fun Patches'!$C32</f>
        <v>&lt;LIST PATCH HERE&gt;</v>
      </c>
      <c r="M58" s="640"/>
      <c r="N58" s="640"/>
      <c r="O58" s="640"/>
      <c r="P58" s="640"/>
      <c r="Q58" s="640"/>
      <c r="R58" s="641"/>
      <c r="S58" s="328" t="str">
        <f>IF(Summary!$H$122="E","E","")</f>
        <v/>
      </c>
      <c r="T58" s="328" t="str">
        <f>IF(Summary!$I$122="Y","R","")</f>
        <v/>
      </c>
      <c r="U58" s="642"/>
      <c r="W58" s="389"/>
      <c r="X58" s="390"/>
      <c r="Y58" s="464"/>
      <c r="AA58" s="389"/>
      <c r="AB58" s="390"/>
      <c r="AC58" s="464"/>
    </row>
    <row r="59" spans="2:29" ht="12.95" customHeight="1" thickBot="1">
      <c r="B59" s="370"/>
      <c r="C59" s="383" t="s">
        <v>629</v>
      </c>
      <c r="D59" s="453"/>
      <c r="E59" s="453"/>
      <c r="F59" s="453"/>
      <c r="G59" s="453"/>
      <c r="H59" s="454"/>
      <c r="I59" s="329" t="str">
        <f>IF(Summary!$H$68="E","E","")</f>
        <v/>
      </c>
      <c r="J59" s="329" t="str">
        <f>IF(Summary!$I$68="Y","R","")</f>
        <v/>
      </c>
      <c r="L59" s="640" t="str">
        <f>'Fun Patches'!$C33</f>
        <v>&lt;LIST PATCH HERE&gt;</v>
      </c>
      <c r="M59" s="640"/>
      <c r="N59" s="640"/>
      <c r="O59" s="640"/>
      <c r="P59" s="640"/>
      <c r="Q59" s="640"/>
      <c r="R59" s="641"/>
      <c r="S59" s="328" t="str">
        <f>IF(Summary!$H$123="E","E","")</f>
        <v/>
      </c>
      <c r="T59" s="328" t="str">
        <f>IF(Summary!$I$123="Y","R","")</f>
        <v/>
      </c>
      <c r="U59" s="642"/>
      <c r="W59" s="389"/>
      <c r="X59" s="390"/>
      <c r="Y59" s="464"/>
      <c r="AA59" s="389"/>
      <c r="AB59" s="390"/>
      <c r="AC59" s="464"/>
    </row>
    <row r="60" spans="2:29" ht="12.95" customHeight="1">
      <c r="B60" s="370"/>
      <c r="C60" s="384" t="s">
        <v>630</v>
      </c>
      <c r="D60" s="455"/>
      <c r="E60" s="455"/>
      <c r="F60" s="455"/>
      <c r="G60" s="455"/>
      <c r="H60" s="456"/>
      <c r="I60" s="333" t="str">
        <f>IF(Summary!$H$69="E","E","")</f>
        <v/>
      </c>
      <c r="J60" s="333" t="str">
        <f>IF(Summary!$I$69="Y","R","")</f>
        <v/>
      </c>
      <c r="L60" s="640" t="str">
        <f>'Fun Patches'!$C34</f>
        <v>&lt;LIST PATCH HERE&gt;</v>
      </c>
      <c r="M60" s="640"/>
      <c r="N60" s="640"/>
      <c r="O60" s="640"/>
      <c r="P60" s="640"/>
      <c r="Q60" s="640"/>
      <c r="R60" s="641"/>
      <c r="S60" s="331" t="str">
        <f>IF(Summary!$H$124="E","E","")</f>
        <v/>
      </c>
      <c r="T60" s="331" t="str">
        <f>IF(Summary!$I$124="Y","R","")</f>
        <v/>
      </c>
      <c r="U60" s="642"/>
      <c r="W60" s="389"/>
      <c r="X60" s="390"/>
      <c r="Y60" s="464"/>
      <c r="AA60" s="389"/>
      <c r="AB60" s="390"/>
      <c r="AC60" s="464"/>
    </row>
    <row r="61" spans="2:29" ht="12.95" customHeight="1">
      <c r="B61" s="370"/>
      <c r="C61" s="386" t="s">
        <v>631</v>
      </c>
      <c r="D61" s="457"/>
      <c r="E61" s="457"/>
      <c r="F61" s="457"/>
      <c r="G61" s="457"/>
      <c r="H61" s="458"/>
      <c r="I61" s="331" t="str">
        <f>IF(Summary!$H$70="E","E","")</f>
        <v/>
      </c>
      <c r="J61" s="331" t="str">
        <f>IF(Summary!$I$70="Y","R","")</f>
        <v/>
      </c>
      <c r="L61" s="640" t="str">
        <f>'Fun Patches'!$C35</f>
        <v>&lt;LIST PATCH HERE&gt;</v>
      </c>
      <c r="M61" s="640"/>
      <c r="N61" s="640"/>
      <c r="O61" s="640"/>
      <c r="P61" s="640"/>
      <c r="Q61" s="640"/>
      <c r="R61" s="641"/>
      <c r="S61" s="331" t="str">
        <f>IF(Summary!$H$125="E","E","")</f>
        <v/>
      </c>
      <c r="T61" s="331" t="str">
        <f>IF(Summary!$I$125="Y","R","")</f>
        <v/>
      </c>
      <c r="U61" s="642"/>
      <c r="W61" s="389"/>
      <c r="X61" s="390"/>
      <c r="Y61" s="464"/>
      <c r="AA61" s="389"/>
      <c r="AB61" s="390"/>
      <c r="AC61" s="464"/>
    </row>
    <row r="62" spans="2:29" ht="12.95" customHeight="1" thickBot="1">
      <c r="B62" s="370"/>
      <c r="C62" s="385" t="s">
        <v>632</v>
      </c>
      <c r="D62" s="459"/>
      <c r="E62" s="459"/>
      <c r="F62" s="459"/>
      <c r="G62" s="459"/>
      <c r="H62" s="460"/>
      <c r="I62" s="329" t="str">
        <f>IF(Summary!$H$71="E","E","")</f>
        <v/>
      </c>
      <c r="J62" s="329" t="str">
        <f>IF(Summary!$I$71="Y","R","")</f>
        <v/>
      </c>
      <c r="L62" s="640" t="str">
        <f>'Fun Patches'!$C36</f>
        <v>&lt;LIST PATCH HERE&gt;</v>
      </c>
      <c r="M62" s="640"/>
      <c r="N62" s="640"/>
      <c r="O62" s="640"/>
      <c r="P62" s="640"/>
      <c r="Q62" s="640"/>
      <c r="R62" s="641"/>
      <c r="S62" s="331" t="str">
        <f>IF(Summary!$H$126="E","E","")</f>
        <v/>
      </c>
      <c r="T62" s="331" t="str">
        <f>IF(Summary!$I$126="Y","R","")</f>
        <v/>
      </c>
      <c r="U62" s="642"/>
      <c r="W62" s="389"/>
      <c r="X62" s="390"/>
      <c r="Y62" s="464"/>
      <c r="AA62" s="389"/>
      <c r="AB62" s="390"/>
      <c r="AC62" s="464"/>
    </row>
    <row r="63" spans="2:29" ht="12.95" customHeight="1">
      <c r="B63" s="370"/>
      <c r="C63" s="380" t="s">
        <v>93</v>
      </c>
      <c r="D63" s="334" t="str">
        <f>IF('Age-Level'!$G$53="C","/","")</f>
        <v/>
      </c>
      <c r="E63" s="334" t="str">
        <f>IF('Age-Level'!$G$54="C","/","")</f>
        <v/>
      </c>
      <c r="F63" s="334" t="str">
        <f>IF('Age-Level'!$G$55="C","/","")</f>
        <v/>
      </c>
      <c r="G63" s="327" t="str">
        <f>IF('Age-Level'!$G$56="C","/","")</f>
        <v/>
      </c>
      <c r="H63" s="327" t="str">
        <f>IF('Age-Level'!$G$57="C","/","")</f>
        <v/>
      </c>
      <c r="I63" s="333" t="str">
        <f>IF(Summary!$H$72="E","E","")</f>
        <v/>
      </c>
      <c r="J63" s="333" t="str">
        <f>IF(Summary!$I$72="Y","R","")</f>
        <v/>
      </c>
      <c r="L63" s="640" t="str">
        <f>'Fun Patches'!$C37</f>
        <v>&lt;LIST PATCH HERE&gt;</v>
      </c>
      <c r="M63" s="640"/>
      <c r="N63" s="640"/>
      <c r="O63" s="640"/>
      <c r="P63" s="640"/>
      <c r="Q63" s="640"/>
      <c r="R63" s="641"/>
      <c r="S63" s="331" t="str">
        <f>IF(Summary!$H$127="E","E","")</f>
        <v/>
      </c>
      <c r="T63" s="331" t="str">
        <f>IF(Summary!$I$127="Y","R","")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IF(Summary!$H$73="E","E","")</f>
        <v/>
      </c>
      <c r="J64" s="329" t="str">
        <f>IF(Summary!$I$73="Y","R","")</f>
        <v/>
      </c>
      <c r="L64" s="640" t="str">
        <f>'Fun Patches'!$C38</f>
        <v>&lt;LIST PATCH HERE&gt;</v>
      </c>
      <c r="M64" s="640"/>
      <c r="N64" s="640"/>
      <c r="O64" s="640"/>
      <c r="P64" s="640"/>
      <c r="Q64" s="640"/>
      <c r="R64" s="641"/>
      <c r="S64" s="331" t="str">
        <f>IF(Summary!$H$128="E","E","")</f>
        <v/>
      </c>
      <c r="T64" s="331" t="str">
        <f>IF(Summary!$I$128="Y","R","")</f>
        <v/>
      </c>
      <c r="U64" s="642"/>
      <c r="W64" s="389"/>
      <c r="X64" s="390"/>
      <c r="Y64" s="464"/>
      <c r="AA64" s="389"/>
      <c r="AB64" s="390"/>
      <c r="AC64" s="464"/>
    </row>
    <row r="65" spans="1:29" ht="12.95" customHeight="1">
      <c r="B65" s="370"/>
      <c r="C65" s="382" t="s">
        <v>634</v>
      </c>
      <c r="D65" s="451"/>
      <c r="E65" s="451"/>
      <c r="F65" s="451"/>
      <c r="G65" s="451"/>
      <c r="H65" s="452"/>
      <c r="I65" s="333" t="str">
        <f>IF(Summary!$H$74="E","E","")</f>
        <v/>
      </c>
      <c r="J65" s="333" t="str">
        <f>IF(Summary!$I$74="Y","R","")</f>
        <v/>
      </c>
      <c r="L65" s="640" t="str">
        <f>'Fun Patches'!$C39</f>
        <v>&lt;LIST PATCH HERE&gt;</v>
      </c>
      <c r="M65" s="640"/>
      <c r="N65" s="640"/>
      <c r="O65" s="640"/>
      <c r="P65" s="640"/>
      <c r="Q65" s="640"/>
      <c r="R65" s="641"/>
      <c r="S65" s="331" t="str">
        <f>IF(Summary!$H$129="E","E","")</f>
        <v/>
      </c>
      <c r="T65" s="331" t="str">
        <f>IF(Summary!$I$129="Y","R","")</f>
        <v/>
      </c>
      <c r="U65" s="642"/>
      <c r="W65" s="389"/>
      <c r="X65" s="390"/>
      <c r="Y65" s="464"/>
      <c r="AA65" s="389"/>
      <c r="AB65" s="390"/>
      <c r="AC65" s="464"/>
    </row>
    <row r="66" spans="1:29" ht="12.95" customHeight="1">
      <c r="B66" s="370"/>
      <c r="C66" s="376" t="s">
        <v>635</v>
      </c>
      <c r="D66" s="457"/>
      <c r="E66" s="457"/>
      <c r="F66" s="457"/>
      <c r="G66" s="457"/>
      <c r="H66" s="458"/>
      <c r="I66" s="328" t="str">
        <f>IF(Summary!$H$92="E","E","")</f>
        <v/>
      </c>
      <c r="J66" s="328" t="str">
        <f>IF(Summary!$I$92="Y","R","")</f>
        <v/>
      </c>
      <c r="L66" s="640" t="str">
        <f>'Fun Patches'!$C40</f>
        <v>&lt;LIST PATCH HERE&gt;</v>
      </c>
      <c r="M66" s="640"/>
      <c r="N66" s="640"/>
      <c r="O66" s="640"/>
      <c r="P66" s="640"/>
      <c r="Q66" s="640"/>
      <c r="R66" s="641"/>
      <c r="S66" s="331" t="str">
        <f>IF(Summary!$H$130="E","E","")</f>
        <v/>
      </c>
      <c r="T66" s="331" t="str">
        <f>IF(Summary!$I$130="Y","R","")</f>
        <v/>
      </c>
      <c r="U66" s="642"/>
      <c r="W66" s="389"/>
      <c r="X66" s="390"/>
      <c r="Y66" s="464"/>
      <c r="AA66" s="389"/>
      <c r="AB66" s="390"/>
      <c r="AC66" s="464"/>
    </row>
    <row r="67" spans="1:29" ht="12.95" customHeight="1">
      <c r="B67" s="370"/>
      <c r="C67" s="461" t="s">
        <v>636</v>
      </c>
      <c r="D67" s="462"/>
      <c r="E67" s="462"/>
      <c r="F67" s="332" t="str">
        <f>IF(Bridging!$G$10="A","/","")</f>
        <v/>
      </c>
      <c r="G67" s="332" t="str">
        <f>IF(Bridging!$G$14="A","/","")</f>
        <v/>
      </c>
      <c r="H67" s="332" t="str">
        <f>IF(Bridging!$G$16="A","/","")</f>
        <v/>
      </c>
      <c r="I67" s="333" t="str">
        <f>IF(Summary!$H$93="E","E","")</f>
        <v/>
      </c>
      <c r="J67" s="333" t="str">
        <f>IF(Summary!$I$93="Y","R","")</f>
        <v/>
      </c>
      <c r="L67" s="640" t="str">
        <f>'Fun Patches'!$C41</f>
        <v>&lt;LIST PATCH HERE&gt;</v>
      </c>
      <c r="M67" s="640"/>
      <c r="N67" s="640"/>
      <c r="O67" s="640"/>
      <c r="P67" s="640"/>
      <c r="Q67" s="640"/>
      <c r="R67" s="641"/>
      <c r="S67" s="331" t="str">
        <f>IF(Summary!$H$131="E","E","")</f>
        <v/>
      </c>
      <c r="T67" s="331" t="str">
        <f>IF(Summary!$I$131="Y","R","")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IF(Summary!$H$132="E","E","")</f>
        <v/>
      </c>
      <c r="T68" s="331" t="str">
        <f>IF(Summary!$I$132="Y","R","")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IF(Summary!$H$133="E","E","")</f>
        <v/>
      </c>
      <c r="T69" s="331" t="str">
        <f>IF(Summary!$I$133="Y","R","")</f>
        <v/>
      </c>
      <c r="U69" s="642"/>
      <c r="V69" s="351"/>
      <c r="W69" s="389"/>
      <c r="X69" s="390"/>
      <c r="Y69" s="464"/>
      <c r="Z69" s="352"/>
      <c r="AA69" s="389"/>
      <c r="AB69" s="390"/>
      <c r="AC69" s="464"/>
    </row>
    <row r="70" spans="1:29" s="355" customFormat="1" ht="12.95" customHeight="1">
      <c r="A70" s="351"/>
      <c r="B70" s="370"/>
      <c r="C70" s="382" t="s">
        <v>637</v>
      </c>
      <c r="D70" s="327" t="str">
        <f>IF('Age-Level'!$G$67="A","/","")</f>
        <v/>
      </c>
      <c r="E70" s="327" t="str">
        <f>IF('Age-Level'!$G$71="A","/","")</f>
        <v/>
      </c>
      <c r="F70" s="327" t="str">
        <f>IF('Age-Level'!$G$75="A","/","")</f>
        <v/>
      </c>
      <c r="G70" s="327" t="str">
        <f>IF('Age-Level'!$G$80="A","/","")</f>
        <v/>
      </c>
      <c r="H70" s="327" t="str">
        <f>IF('Age-Level'!$G$82="A","/","")</f>
        <v/>
      </c>
      <c r="I70" s="328" t="str">
        <f>IF(Summary!$H$75="E","E","")</f>
        <v/>
      </c>
      <c r="J70" s="328" t="str">
        <f>IF(Summary!$I$75="Y","R","")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IF('Age-Level'!$G$85="A","/","")</f>
        <v/>
      </c>
      <c r="E71" s="313" t="str">
        <f>IF('Age-Level'!$G$89="A","/","")</f>
        <v/>
      </c>
      <c r="F71" s="313" t="str">
        <f>IF('Age-Level'!$G$93="A","/","")</f>
        <v/>
      </c>
      <c r="G71" s="313" t="str">
        <f>IF('Age-Level'!$G$98="A","/","")</f>
        <v/>
      </c>
      <c r="H71" s="313" t="str">
        <f>IF('Age-Level'!$G$100="A","/","")</f>
        <v/>
      </c>
      <c r="I71" s="329" t="str">
        <f>IF(Summary!$H$76="E","E","")</f>
        <v/>
      </c>
      <c r="J71" s="329" t="str">
        <f>IF(Summary!$I$76="Y","R","")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IF('Age-Level'!$G$103="A","/","")</f>
        <v/>
      </c>
      <c r="E72" s="332" t="str">
        <f>IF('Age-Level'!$G$107="A","/","")</f>
        <v/>
      </c>
      <c r="F72" s="332" t="str">
        <f>IF('Age-Level'!$G$111="A","/","")</f>
        <v/>
      </c>
      <c r="G72" s="332" t="str">
        <f>IF('Age-Level'!$G$116="A","/","")</f>
        <v/>
      </c>
      <c r="H72" s="332" t="str">
        <f>IF('Age-Level'!$G$118="A","/","")</f>
        <v/>
      </c>
      <c r="I72" s="333" t="str">
        <f>IF(Summary!$H$77="E","E","")</f>
        <v/>
      </c>
      <c r="J72" s="333" t="str">
        <f>IF(Summary!$I$77="Y","R","")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IF('Age-Level'!$G$121="A","/","")</f>
        <v/>
      </c>
      <c r="E73" s="327" t="str">
        <f>IF('Age-Level'!$G$125="A","/","")</f>
        <v/>
      </c>
      <c r="F73" s="327" t="str">
        <f>IF('Age-Level'!$G$129="A","/","")</f>
        <v/>
      </c>
      <c r="G73" s="327" t="str">
        <f>IF('Age-Level'!$G$134="A","/","")</f>
        <v/>
      </c>
      <c r="H73" s="327" t="str">
        <f>IF('Age-Level'!$G$136="A","/","")</f>
        <v/>
      </c>
      <c r="I73" s="331" t="str">
        <f>IF(Summary!$H$78="E","E","")</f>
        <v/>
      </c>
      <c r="J73" s="331" t="str">
        <f>IF(Summary!$I$78="Y","R","")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5q9Yz6nmtt7ECL6XPJaQa4Zd9gLbeteZbEivPF3IZx/y4ETyyLG3mrYEFXKuiEqg6sTJxrzJmwxob2R70u0kEQ==" saltValue="VnJQGS0vmFl1SEh+3AbydQ=="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84" priority="3">
      <formula>LEFT($U$1,11)="Ambassador_"</formula>
    </cfRule>
  </conditionalFormatting>
  <conditionalFormatting sqref="H45:H51 H1:H41">
    <cfRule type="expression" dxfId="83" priority="2">
      <formula>LEFT($U$1,11)&lt;&gt;"Ambassador_"</formula>
    </cfRule>
  </conditionalFormatting>
  <conditionalFormatting sqref="I1:T2">
    <cfRule type="expression" dxfId="82" priority="4">
      <formula>LEFT($U$1,11)&lt;&gt;"Ambassador_"</formula>
    </cfRule>
  </conditionalFormatting>
  <conditionalFormatting sqref="L29:L30 L14:L15 W4:W73 AA4:AA73">
    <cfRule type="duplicateValues" dxfId="81" priority="6"/>
  </conditionalFormatting>
  <conditionalFormatting sqref="L16:L28">
    <cfRule type="duplicateValues" dxfId="80" priority="1"/>
  </conditionalFormatting>
  <pageMargins left="0.5" right="0.3" top="0.3" bottom="0.3" header="0.3" footer="0.3"/>
  <pageSetup scale="75" fitToWidth="2" orientation="portrait" r:id="rId1"/>
  <colBreaks count="1" manualBreakCount="1">
    <brk id="21" max="72"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G240"/>
  <sheetViews>
    <sheetView showGridLines="0" zoomScaleNormal="100" workbookViewId="0">
      <selection activeCell="B1" sqref="B1"/>
    </sheetView>
  </sheetViews>
  <sheetFormatPr defaultRowHeight="12.75"/>
  <cols>
    <col min="1" max="1" width="18.28515625" bestFit="1" customWidth="1"/>
    <col min="2" max="2" width="26.42578125" bestFit="1" customWidth="1"/>
    <col min="3" max="3" width="15.140625" customWidth="1"/>
    <col min="4" max="4" width="24.7109375" customWidth="1"/>
    <col min="5" max="5" width="2.7109375" style="6" customWidth="1"/>
    <col min="6" max="6" width="14" bestFit="1" customWidth="1"/>
    <col min="7" max="7" width="24.85546875" customWidth="1"/>
  </cols>
  <sheetData>
    <row r="1" spans="1:7" ht="28.5" customHeight="1">
      <c r="A1" s="38" t="str">
        <f ca="1">Ambassador_1!$U$1</f>
        <v>Ambassador_1</v>
      </c>
      <c r="B1" s="39" t="s">
        <v>17</v>
      </c>
      <c r="C1" s="56" t="s">
        <v>18</v>
      </c>
      <c r="D1" s="40"/>
      <c r="E1" s="557" t="s">
        <v>59</v>
      </c>
      <c r="F1" s="34"/>
      <c r="G1" s="35"/>
    </row>
    <row r="2" spans="1:7">
      <c r="A2" s="7" t="s">
        <v>74</v>
      </c>
      <c r="B2" s="48"/>
      <c r="C2" s="47" t="s">
        <v>38</v>
      </c>
      <c r="D2" s="93"/>
      <c r="E2" s="557"/>
      <c r="F2" s="34"/>
      <c r="G2" s="35"/>
    </row>
    <row r="3" spans="1:7">
      <c r="A3" s="560" t="s">
        <v>29</v>
      </c>
      <c r="B3" s="560"/>
      <c r="C3" s="560" t="s">
        <v>30</v>
      </c>
      <c r="D3" s="560"/>
      <c r="E3" s="558"/>
      <c r="F3" s="4" t="s">
        <v>33</v>
      </c>
      <c r="G3" s="36"/>
    </row>
    <row r="4" spans="1:7">
      <c r="A4" s="4" t="s">
        <v>31</v>
      </c>
      <c r="B4" s="87"/>
      <c r="C4" s="4" t="s">
        <v>31</v>
      </c>
      <c r="D4" s="19"/>
      <c r="E4" s="558"/>
      <c r="G4" s="5"/>
    </row>
    <row r="5" spans="1:7">
      <c r="A5" s="4" t="s">
        <v>33</v>
      </c>
      <c r="B5" s="87"/>
      <c r="C5" s="4" t="s">
        <v>33</v>
      </c>
      <c r="D5" s="19"/>
      <c r="E5" s="558"/>
      <c r="F5" s="4" t="s">
        <v>60</v>
      </c>
      <c r="G5" s="19"/>
    </row>
    <row r="6" spans="1:7">
      <c r="A6" s="4" t="s">
        <v>34</v>
      </c>
      <c r="B6" s="87"/>
      <c r="C6" s="4" t="s">
        <v>34</v>
      </c>
      <c r="D6" s="19"/>
      <c r="E6" s="558"/>
      <c r="G6" s="5"/>
    </row>
    <row r="7" spans="1:7">
      <c r="A7" s="4" t="s">
        <v>32</v>
      </c>
      <c r="B7" s="17"/>
      <c r="C7" s="4" t="s">
        <v>32</v>
      </c>
      <c r="D7" s="19"/>
      <c r="E7" s="558"/>
      <c r="F7" s="4" t="s">
        <v>36</v>
      </c>
      <c r="G7" s="84"/>
    </row>
    <row r="8" spans="1:7">
      <c r="A8" s="4" t="s">
        <v>36</v>
      </c>
      <c r="B8" s="83"/>
      <c r="C8" s="4" t="s">
        <v>36</v>
      </c>
      <c r="D8" s="84"/>
      <c r="E8" s="558"/>
      <c r="G8" s="5"/>
    </row>
    <row r="9" spans="1:7">
      <c r="A9" s="4" t="s">
        <v>35</v>
      </c>
      <c r="B9" s="83"/>
      <c r="C9" s="4" t="s">
        <v>35</v>
      </c>
      <c r="D9" s="84"/>
      <c r="E9" s="558"/>
      <c r="F9" s="4" t="s">
        <v>35</v>
      </c>
      <c r="G9" s="84"/>
    </row>
    <row r="10" spans="1:7">
      <c r="A10" s="4" t="s">
        <v>38</v>
      </c>
      <c r="B10" s="83"/>
      <c r="C10" s="4" t="s">
        <v>38</v>
      </c>
      <c r="D10" s="84"/>
      <c r="E10" s="558"/>
      <c r="G10" s="5"/>
    </row>
    <row r="11" spans="1:7">
      <c r="A11" s="4" t="s">
        <v>39</v>
      </c>
      <c r="B11" s="17"/>
      <c r="C11" s="4" t="s">
        <v>39</v>
      </c>
      <c r="D11" s="19"/>
      <c r="E11" s="558"/>
      <c r="F11" s="4" t="s">
        <v>38</v>
      </c>
      <c r="G11" s="84"/>
    </row>
    <row r="12" spans="1:7">
      <c r="A12" s="16" t="s">
        <v>37</v>
      </c>
      <c r="B12" s="18"/>
      <c r="C12" s="16" t="s">
        <v>37</v>
      </c>
      <c r="D12" s="20"/>
      <c r="E12" s="559"/>
      <c r="F12" s="16"/>
      <c r="G12" s="37"/>
    </row>
    <row r="13" spans="1:7" ht="28.5" customHeight="1">
      <c r="A13" s="38" t="str">
        <f ca="1">Ambassador_2!$U$1</f>
        <v>Ambassador_2</v>
      </c>
      <c r="B13" s="39" t="s">
        <v>17</v>
      </c>
      <c r="C13" s="56" t="s">
        <v>18</v>
      </c>
      <c r="D13" s="40"/>
      <c r="E13" s="557" t="s">
        <v>59</v>
      </c>
      <c r="F13" s="34"/>
      <c r="G13" s="35"/>
    </row>
    <row r="14" spans="1:7">
      <c r="A14" s="7" t="s">
        <v>74</v>
      </c>
      <c r="B14" s="48"/>
      <c r="C14" s="47" t="s">
        <v>38</v>
      </c>
      <c r="D14" s="93"/>
      <c r="E14" s="557"/>
      <c r="F14" s="34"/>
      <c r="G14" s="35"/>
    </row>
    <row r="15" spans="1:7">
      <c r="A15" s="560" t="s">
        <v>29</v>
      </c>
      <c r="B15" s="560"/>
      <c r="C15" s="560" t="s">
        <v>30</v>
      </c>
      <c r="D15" s="560"/>
      <c r="E15" s="558"/>
      <c r="F15" s="4" t="s">
        <v>33</v>
      </c>
      <c r="G15" s="36"/>
    </row>
    <row r="16" spans="1:7">
      <c r="A16" s="4" t="s">
        <v>31</v>
      </c>
      <c r="B16" s="87"/>
      <c r="C16" s="4" t="s">
        <v>31</v>
      </c>
      <c r="D16" s="19"/>
      <c r="E16" s="558"/>
      <c r="G16" s="5"/>
    </row>
    <row r="17" spans="1:7">
      <c r="A17" s="4" t="s">
        <v>33</v>
      </c>
      <c r="B17" s="87"/>
      <c r="C17" s="4" t="s">
        <v>33</v>
      </c>
      <c r="D17" s="19"/>
      <c r="E17" s="558"/>
      <c r="F17" s="4" t="s">
        <v>60</v>
      </c>
      <c r="G17" s="19"/>
    </row>
    <row r="18" spans="1:7">
      <c r="A18" s="4" t="s">
        <v>34</v>
      </c>
      <c r="B18" s="87"/>
      <c r="C18" s="4" t="s">
        <v>34</v>
      </c>
      <c r="D18" s="19"/>
      <c r="E18" s="558"/>
      <c r="G18" s="5"/>
    </row>
    <row r="19" spans="1:7">
      <c r="A19" s="4" t="s">
        <v>32</v>
      </c>
      <c r="B19" s="17"/>
      <c r="C19" s="4" t="s">
        <v>32</v>
      </c>
      <c r="D19" s="19"/>
      <c r="E19" s="558"/>
      <c r="F19" s="4" t="s">
        <v>36</v>
      </c>
      <c r="G19" s="84"/>
    </row>
    <row r="20" spans="1:7">
      <c r="A20" s="4" t="s">
        <v>36</v>
      </c>
      <c r="B20" s="83"/>
      <c r="C20" s="4" t="s">
        <v>36</v>
      </c>
      <c r="D20" s="84"/>
      <c r="E20" s="558"/>
      <c r="G20" s="5"/>
    </row>
    <row r="21" spans="1:7">
      <c r="A21" s="4" t="s">
        <v>35</v>
      </c>
      <c r="B21" s="83"/>
      <c r="C21" s="4" t="s">
        <v>35</v>
      </c>
      <c r="D21" s="84"/>
      <c r="E21" s="558"/>
      <c r="F21" s="4" t="s">
        <v>35</v>
      </c>
      <c r="G21" s="84"/>
    </row>
    <row r="22" spans="1:7">
      <c r="A22" s="4" t="s">
        <v>38</v>
      </c>
      <c r="B22" s="83"/>
      <c r="C22" s="4" t="s">
        <v>38</v>
      </c>
      <c r="D22" s="84"/>
      <c r="E22" s="558"/>
      <c r="G22" s="5"/>
    </row>
    <row r="23" spans="1:7">
      <c r="A23" s="4" t="s">
        <v>39</v>
      </c>
      <c r="B23" s="17"/>
      <c r="C23" s="4" t="s">
        <v>39</v>
      </c>
      <c r="D23" s="19"/>
      <c r="E23" s="558"/>
      <c r="F23" s="4" t="s">
        <v>38</v>
      </c>
      <c r="G23" s="84"/>
    </row>
    <row r="24" spans="1:7">
      <c r="A24" s="16" t="s">
        <v>37</v>
      </c>
      <c r="B24" s="18"/>
      <c r="C24" s="16" t="s">
        <v>37</v>
      </c>
      <c r="D24" s="20"/>
      <c r="E24" s="559"/>
      <c r="F24" s="16"/>
      <c r="G24" s="37"/>
    </row>
    <row r="25" spans="1:7" ht="28.5" customHeight="1">
      <c r="A25" s="38" t="str">
        <f ca="1">Ambassador_3!$U$1</f>
        <v>Ambassador_3</v>
      </c>
      <c r="B25" s="39" t="s">
        <v>17</v>
      </c>
      <c r="C25" s="56" t="s">
        <v>18</v>
      </c>
      <c r="D25" s="40"/>
      <c r="E25" s="557" t="s">
        <v>59</v>
      </c>
      <c r="F25" s="34"/>
      <c r="G25" s="35"/>
    </row>
    <row r="26" spans="1:7">
      <c r="A26" s="181" t="s">
        <v>74</v>
      </c>
      <c r="B26" s="48"/>
      <c r="C26" s="47" t="s">
        <v>38</v>
      </c>
      <c r="D26" s="93"/>
      <c r="E26" s="557"/>
      <c r="F26" s="34"/>
      <c r="G26" s="35"/>
    </row>
    <row r="27" spans="1:7">
      <c r="A27" s="560" t="s">
        <v>29</v>
      </c>
      <c r="B27" s="560"/>
      <c r="C27" s="560" t="s">
        <v>30</v>
      </c>
      <c r="D27" s="560"/>
      <c r="E27" s="558"/>
      <c r="F27" s="4" t="s">
        <v>33</v>
      </c>
      <c r="G27" s="36"/>
    </row>
    <row r="28" spans="1:7">
      <c r="A28" s="4" t="s">
        <v>31</v>
      </c>
      <c r="B28" s="87"/>
      <c r="C28" s="4" t="s">
        <v>31</v>
      </c>
      <c r="D28" s="19"/>
      <c r="E28" s="558"/>
      <c r="G28" s="5"/>
    </row>
    <row r="29" spans="1:7">
      <c r="A29" s="4" t="s">
        <v>33</v>
      </c>
      <c r="B29" s="87"/>
      <c r="C29" s="4" t="s">
        <v>33</v>
      </c>
      <c r="D29" s="19"/>
      <c r="E29" s="558"/>
      <c r="F29" s="4" t="s">
        <v>60</v>
      </c>
      <c r="G29" s="19"/>
    </row>
    <row r="30" spans="1:7">
      <c r="A30" s="4" t="s">
        <v>34</v>
      </c>
      <c r="B30" s="87"/>
      <c r="C30" s="4" t="s">
        <v>34</v>
      </c>
      <c r="D30" s="19"/>
      <c r="E30" s="558"/>
      <c r="G30" s="5"/>
    </row>
    <row r="31" spans="1:7">
      <c r="A31" s="4" t="s">
        <v>32</v>
      </c>
      <c r="B31" s="17"/>
      <c r="C31" s="4" t="s">
        <v>32</v>
      </c>
      <c r="D31" s="19"/>
      <c r="E31" s="558"/>
      <c r="F31" s="4" t="s">
        <v>36</v>
      </c>
      <c r="G31" s="84"/>
    </row>
    <row r="32" spans="1:7">
      <c r="A32" s="4" t="s">
        <v>36</v>
      </c>
      <c r="B32" s="83"/>
      <c r="C32" s="4" t="s">
        <v>36</v>
      </c>
      <c r="D32" s="84"/>
      <c r="E32" s="558"/>
      <c r="G32" s="5"/>
    </row>
    <row r="33" spans="1:7">
      <c r="A33" s="4" t="s">
        <v>35</v>
      </c>
      <c r="B33" s="83"/>
      <c r="C33" s="4" t="s">
        <v>35</v>
      </c>
      <c r="D33" s="84"/>
      <c r="E33" s="558"/>
      <c r="F33" s="4" t="s">
        <v>35</v>
      </c>
      <c r="G33" s="84"/>
    </row>
    <row r="34" spans="1:7">
      <c r="A34" s="4" t="s">
        <v>38</v>
      </c>
      <c r="B34" s="83"/>
      <c r="C34" s="4" t="s">
        <v>38</v>
      </c>
      <c r="D34" s="84"/>
      <c r="E34" s="558"/>
      <c r="G34" s="5"/>
    </row>
    <row r="35" spans="1:7">
      <c r="A35" s="4" t="s">
        <v>39</v>
      </c>
      <c r="B35" s="17"/>
      <c r="C35" s="4" t="s">
        <v>39</v>
      </c>
      <c r="D35" s="19"/>
      <c r="E35" s="558"/>
      <c r="F35" s="4" t="s">
        <v>38</v>
      </c>
      <c r="G35" s="84"/>
    </row>
    <row r="36" spans="1:7">
      <c r="A36" s="16" t="s">
        <v>37</v>
      </c>
      <c r="B36" s="18"/>
      <c r="C36" s="16" t="s">
        <v>37</v>
      </c>
      <c r="D36" s="20"/>
      <c r="E36" s="559"/>
      <c r="F36" s="16"/>
      <c r="G36" s="37"/>
    </row>
    <row r="37" spans="1:7" ht="28.5" customHeight="1">
      <c r="A37" s="38" t="str">
        <f ca="1">Ambassador_4!$U$1</f>
        <v>Ambassador_4</v>
      </c>
      <c r="B37" s="39" t="s">
        <v>17</v>
      </c>
      <c r="C37" s="56" t="s">
        <v>18</v>
      </c>
      <c r="D37" s="40"/>
      <c r="E37" s="557" t="s">
        <v>59</v>
      </c>
      <c r="F37" s="34"/>
      <c r="G37" s="35"/>
    </row>
    <row r="38" spans="1:7">
      <c r="A38" s="7" t="s">
        <v>74</v>
      </c>
      <c r="B38" s="48"/>
      <c r="C38" s="47" t="s">
        <v>38</v>
      </c>
      <c r="D38" s="93"/>
      <c r="E38" s="557"/>
      <c r="F38" s="34"/>
      <c r="G38" s="35"/>
    </row>
    <row r="39" spans="1:7">
      <c r="A39" s="561" t="s">
        <v>29</v>
      </c>
      <c r="B39" s="561"/>
      <c r="C39" s="560" t="s">
        <v>30</v>
      </c>
      <c r="D39" s="560"/>
      <c r="E39" s="558"/>
      <c r="F39" s="4" t="s">
        <v>33</v>
      </c>
      <c r="G39" s="36"/>
    </row>
    <row r="40" spans="1:7">
      <c r="A40" s="4" t="s">
        <v>31</v>
      </c>
      <c r="B40" s="87"/>
      <c r="C40" s="4" t="s">
        <v>31</v>
      </c>
      <c r="D40" s="19"/>
      <c r="E40" s="558"/>
      <c r="G40" s="5"/>
    </row>
    <row r="41" spans="1:7">
      <c r="A41" s="4" t="s">
        <v>33</v>
      </c>
      <c r="B41" s="87"/>
      <c r="C41" s="4" t="s">
        <v>33</v>
      </c>
      <c r="D41" s="19"/>
      <c r="E41" s="558"/>
      <c r="F41" s="4" t="s">
        <v>60</v>
      </c>
      <c r="G41" s="19"/>
    </row>
    <row r="42" spans="1:7">
      <c r="A42" s="4" t="s">
        <v>34</v>
      </c>
      <c r="B42" s="87"/>
      <c r="C42" s="4" t="s">
        <v>34</v>
      </c>
      <c r="D42" s="19"/>
      <c r="E42" s="558"/>
      <c r="G42" s="5"/>
    </row>
    <row r="43" spans="1:7">
      <c r="A43" s="4" t="s">
        <v>32</v>
      </c>
      <c r="B43" s="87"/>
      <c r="C43" s="4" t="s">
        <v>32</v>
      </c>
      <c r="D43" s="19"/>
      <c r="E43" s="558"/>
      <c r="F43" s="4" t="s">
        <v>36</v>
      </c>
      <c r="G43" s="84"/>
    </row>
    <row r="44" spans="1:7">
      <c r="A44" s="4" t="s">
        <v>36</v>
      </c>
      <c r="B44" s="83"/>
      <c r="C44" s="4" t="s">
        <v>36</v>
      </c>
      <c r="D44" s="84"/>
      <c r="E44" s="558"/>
      <c r="G44" s="5"/>
    </row>
    <row r="45" spans="1:7">
      <c r="A45" s="4" t="s">
        <v>35</v>
      </c>
      <c r="B45" s="83"/>
      <c r="C45" s="4" t="s">
        <v>35</v>
      </c>
      <c r="D45" s="84"/>
      <c r="E45" s="558"/>
      <c r="F45" s="4" t="s">
        <v>35</v>
      </c>
      <c r="G45" s="84"/>
    </row>
    <row r="46" spans="1:7">
      <c r="A46" s="4" t="s">
        <v>38</v>
      </c>
      <c r="B46" s="83"/>
      <c r="C46" s="4" t="s">
        <v>38</v>
      </c>
      <c r="D46" s="84"/>
      <c r="E46" s="558"/>
      <c r="G46" s="5"/>
    </row>
    <row r="47" spans="1:7">
      <c r="A47" s="4" t="s">
        <v>39</v>
      </c>
      <c r="B47" s="17"/>
      <c r="C47" s="4" t="s">
        <v>39</v>
      </c>
      <c r="D47" s="19"/>
      <c r="E47" s="558"/>
      <c r="F47" s="4" t="s">
        <v>38</v>
      </c>
      <c r="G47" s="84"/>
    </row>
    <row r="48" spans="1:7">
      <c r="A48" s="16" t="s">
        <v>37</v>
      </c>
      <c r="B48" s="18"/>
      <c r="C48" s="16" t="s">
        <v>37</v>
      </c>
      <c r="D48" s="20"/>
      <c r="E48" s="559"/>
      <c r="F48" s="16"/>
      <c r="G48" s="37"/>
    </row>
    <row r="49" spans="1:7" ht="28.5" customHeight="1">
      <c r="A49" s="38" t="str">
        <f ca="1">Ambassador_5!$U$1</f>
        <v>Ambassador_5</v>
      </c>
      <c r="B49" s="39" t="s">
        <v>17</v>
      </c>
      <c r="C49" s="56" t="s">
        <v>18</v>
      </c>
      <c r="D49" s="41"/>
      <c r="E49" s="557" t="s">
        <v>59</v>
      </c>
      <c r="F49" s="34"/>
      <c r="G49" s="35"/>
    </row>
    <row r="50" spans="1:7">
      <c r="A50" s="7" t="s">
        <v>74</v>
      </c>
      <c r="B50" s="214"/>
      <c r="C50" s="47" t="s">
        <v>38</v>
      </c>
      <c r="D50" s="93"/>
      <c r="E50" s="557"/>
      <c r="F50" s="34"/>
      <c r="G50" s="35"/>
    </row>
    <row r="51" spans="1:7">
      <c r="A51" s="560" t="s">
        <v>29</v>
      </c>
      <c r="B51" s="560"/>
      <c r="C51" s="560" t="s">
        <v>30</v>
      </c>
      <c r="D51" s="560"/>
      <c r="E51" s="558"/>
      <c r="F51" s="4" t="s">
        <v>33</v>
      </c>
      <c r="G51" s="36"/>
    </row>
    <row r="52" spans="1:7">
      <c r="A52" s="4" t="s">
        <v>31</v>
      </c>
      <c r="B52" s="87"/>
      <c r="C52" s="4" t="s">
        <v>31</v>
      </c>
      <c r="D52" s="19"/>
      <c r="E52" s="558"/>
      <c r="G52" s="5"/>
    </row>
    <row r="53" spans="1:7">
      <c r="A53" s="4" t="s">
        <v>33</v>
      </c>
      <c r="B53" s="87"/>
      <c r="C53" s="4" t="s">
        <v>33</v>
      </c>
      <c r="D53" s="19"/>
      <c r="E53" s="558"/>
      <c r="F53" s="4" t="s">
        <v>60</v>
      </c>
      <c r="G53" s="19"/>
    </row>
    <row r="54" spans="1:7">
      <c r="A54" s="4" t="s">
        <v>34</v>
      </c>
      <c r="B54" s="87"/>
      <c r="C54" s="4" t="s">
        <v>34</v>
      </c>
      <c r="D54" s="19"/>
      <c r="E54" s="558"/>
      <c r="G54" s="5"/>
    </row>
    <row r="55" spans="1:7">
      <c r="A55" s="4" t="s">
        <v>32</v>
      </c>
      <c r="B55" s="87"/>
      <c r="C55" s="4" t="s">
        <v>32</v>
      </c>
      <c r="D55" s="19"/>
      <c r="E55" s="558"/>
      <c r="F55" s="4" t="s">
        <v>36</v>
      </c>
      <c r="G55" s="84"/>
    </row>
    <row r="56" spans="1:7">
      <c r="A56" s="4" t="s">
        <v>36</v>
      </c>
      <c r="B56" s="83"/>
      <c r="C56" s="4" t="s">
        <v>36</v>
      </c>
      <c r="D56" s="84"/>
      <c r="E56" s="558"/>
      <c r="G56" s="5"/>
    </row>
    <row r="57" spans="1:7">
      <c r="A57" s="4" t="s">
        <v>35</v>
      </c>
      <c r="B57" s="83"/>
      <c r="C57" s="4" t="s">
        <v>35</v>
      </c>
      <c r="D57" s="84"/>
      <c r="E57" s="558"/>
      <c r="F57" s="4" t="s">
        <v>35</v>
      </c>
      <c r="G57" s="84"/>
    </row>
    <row r="58" spans="1:7">
      <c r="A58" s="4" t="s">
        <v>38</v>
      </c>
      <c r="B58" s="83"/>
      <c r="C58" s="4" t="s">
        <v>38</v>
      </c>
      <c r="D58" s="84"/>
      <c r="E58" s="558"/>
      <c r="G58" s="5"/>
    </row>
    <row r="59" spans="1:7">
      <c r="A59" s="4" t="s">
        <v>39</v>
      </c>
      <c r="B59" s="17"/>
      <c r="C59" s="4" t="s">
        <v>39</v>
      </c>
      <c r="D59" s="19"/>
      <c r="E59" s="558"/>
      <c r="F59" s="4" t="s">
        <v>38</v>
      </c>
      <c r="G59" s="84"/>
    </row>
    <row r="60" spans="1:7">
      <c r="A60" s="16" t="s">
        <v>37</v>
      </c>
      <c r="B60" s="18"/>
      <c r="C60" s="16" t="s">
        <v>37</v>
      </c>
      <c r="D60" s="20"/>
      <c r="E60" s="559"/>
      <c r="F60" s="16"/>
      <c r="G60" s="37"/>
    </row>
    <row r="61" spans="1:7" ht="28.5" customHeight="1">
      <c r="A61" s="38" t="str">
        <f ca="1">Ambassador_6!$U$1</f>
        <v>Ambassador_6</v>
      </c>
      <c r="B61" s="39" t="s">
        <v>17</v>
      </c>
      <c r="C61" s="56" t="s">
        <v>18</v>
      </c>
      <c r="D61" s="40"/>
      <c r="E61" s="557" t="s">
        <v>59</v>
      </c>
      <c r="F61" s="34"/>
      <c r="G61" s="35"/>
    </row>
    <row r="62" spans="1:7">
      <c r="A62" s="7" t="s">
        <v>74</v>
      </c>
      <c r="B62" s="48"/>
      <c r="C62" s="47" t="s">
        <v>38</v>
      </c>
      <c r="D62" s="93"/>
      <c r="E62" s="557"/>
      <c r="F62" s="34"/>
      <c r="G62" s="35"/>
    </row>
    <row r="63" spans="1:7">
      <c r="A63" s="560" t="s">
        <v>29</v>
      </c>
      <c r="B63" s="560"/>
      <c r="C63" s="560" t="s">
        <v>30</v>
      </c>
      <c r="D63" s="560"/>
      <c r="E63" s="558"/>
      <c r="F63" s="4" t="s">
        <v>33</v>
      </c>
      <c r="G63" s="36"/>
    </row>
    <row r="64" spans="1:7">
      <c r="A64" s="4" t="s">
        <v>31</v>
      </c>
      <c r="B64" s="87"/>
      <c r="C64" s="4" t="s">
        <v>31</v>
      </c>
      <c r="D64" s="19"/>
      <c r="E64" s="558"/>
      <c r="G64" s="5"/>
    </row>
    <row r="65" spans="1:7">
      <c r="A65" s="4" t="s">
        <v>33</v>
      </c>
      <c r="B65" s="87"/>
      <c r="C65" s="4" t="s">
        <v>33</v>
      </c>
      <c r="D65" s="19"/>
      <c r="E65" s="558"/>
      <c r="F65" s="4" t="s">
        <v>60</v>
      </c>
      <c r="G65" s="19"/>
    </row>
    <row r="66" spans="1:7">
      <c r="A66" s="4" t="s">
        <v>34</v>
      </c>
      <c r="B66" s="87"/>
      <c r="C66" s="4" t="s">
        <v>34</v>
      </c>
      <c r="D66" s="19"/>
      <c r="E66" s="558"/>
      <c r="G66" s="5"/>
    </row>
    <row r="67" spans="1:7">
      <c r="A67" s="4" t="s">
        <v>32</v>
      </c>
      <c r="B67" s="17"/>
      <c r="C67" s="4" t="s">
        <v>32</v>
      </c>
      <c r="D67" s="19"/>
      <c r="E67" s="558"/>
      <c r="F67" s="4" t="s">
        <v>36</v>
      </c>
      <c r="G67" s="84"/>
    </row>
    <row r="68" spans="1:7">
      <c r="A68" s="4" t="s">
        <v>36</v>
      </c>
      <c r="B68" s="83"/>
      <c r="C68" s="4" t="s">
        <v>36</v>
      </c>
      <c r="D68" s="84"/>
      <c r="E68" s="558"/>
      <c r="G68" s="5"/>
    </row>
    <row r="69" spans="1:7">
      <c r="A69" s="4" t="s">
        <v>35</v>
      </c>
      <c r="B69" s="83"/>
      <c r="C69" s="4" t="s">
        <v>35</v>
      </c>
      <c r="D69" s="84"/>
      <c r="E69" s="558"/>
      <c r="F69" s="4" t="s">
        <v>35</v>
      </c>
      <c r="G69" s="84"/>
    </row>
    <row r="70" spans="1:7">
      <c r="A70" s="4" t="s">
        <v>38</v>
      </c>
      <c r="B70" s="83"/>
      <c r="C70" s="4" t="s">
        <v>38</v>
      </c>
      <c r="D70" s="84"/>
      <c r="E70" s="558"/>
      <c r="G70" s="5"/>
    </row>
    <row r="71" spans="1:7">
      <c r="A71" s="4" t="s">
        <v>39</v>
      </c>
      <c r="B71" s="17"/>
      <c r="C71" s="4" t="s">
        <v>39</v>
      </c>
      <c r="D71" s="19"/>
      <c r="E71" s="558"/>
      <c r="F71" s="4" t="s">
        <v>38</v>
      </c>
      <c r="G71" s="84"/>
    </row>
    <row r="72" spans="1:7">
      <c r="A72" s="16" t="s">
        <v>37</v>
      </c>
      <c r="B72" s="18"/>
      <c r="C72" s="16" t="s">
        <v>37</v>
      </c>
      <c r="D72" s="20"/>
      <c r="E72" s="559"/>
      <c r="F72" s="16"/>
      <c r="G72" s="37"/>
    </row>
    <row r="73" spans="1:7" ht="28.5" customHeight="1">
      <c r="A73" s="38" t="str">
        <f ca="1">Ambassador_7!$U$1</f>
        <v>Ambassador_7</v>
      </c>
      <c r="B73" s="39" t="s">
        <v>17</v>
      </c>
      <c r="C73" s="56" t="s">
        <v>18</v>
      </c>
      <c r="D73" s="40"/>
      <c r="E73" s="557" t="s">
        <v>59</v>
      </c>
      <c r="F73" s="34"/>
      <c r="G73" s="35"/>
    </row>
    <row r="74" spans="1:7">
      <c r="A74" s="7" t="s">
        <v>74</v>
      </c>
      <c r="B74" s="48"/>
      <c r="C74" s="47" t="s">
        <v>38</v>
      </c>
      <c r="D74" s="93"/>
      <c r="E74" s="557"/>
      <c r="F74" s="34"/>
      <c r="G74" s="35"/>
    </row>
    <row r="75" spans="1:7">
      <c r="A75" s="560" t="s">
        <v>29</v>
      </c>
      <c r="B75" s="560"/>
      <c r="C75" s="560" t="s">
        <v>30</v>
      </c>
      <c r="D75" s="560"/>
      <c r="E75" s="558"/>
      <c r="F75" s="4" t="s">
        <v>33</v>
      </c>
      <c r="G75" s="36"/>
    </row>
    <row r="76" spans="1:7">
      <c r="A76" s="4" t="s">
        <v>31</v>
      </c>
      <c r="B76" s="87"/>
      <c r="C76" s="4" t="s">
        <v>31</v>
      </c>
      <c r="D76" s="19"/>
      <c r="E76" s="558"/>
      <c r="G76" s="5"/>
    </row>
    <row r="77" spans="1:7">
      <c r="A77" s="4" t="s">
        <v>33</v>
      </c>
      <c r="B77" s="87"/>
      <c r="C77" s="4" t="s">
        <v>33</v>
      </c>
      <c r="D77" s="19"/>
      <c r="E77" s="558"/>
      <c r="F77" s="4" t="s">
        <v>60</v>
      </c>
      <c r="G77" s="19"/>
    </row>
    <row r="78" spans="1:7">
      <c r="A78" s="4" t="s">
        <v>34</v>
      </c>
      <c r="B78" s="87"/>
      <c r="C78" s="4" t="s">
        <v>34</v>
      </c>
      <c r="D78" s="19"/>
      <c r="E78" s="558"/>
      <c r="G78" s="5"/>
    </row>
    <row r="79" spans="1:7">
      <c r="A79" s="4" t="s">
        <v>32</v>
      </c>
      <c r="B79" s="87"/>
      <c r="C79" s="4" t="s">
        <v>32</v>
      </c>
      <c r="D79" s="19"/>
      <c r="E79" s="558"/>
      <c r="F79" s="4" t="s">
        <v>36</v>
      </c>
      <c r="G79" s="84"/>
    </row>
    <row r="80" spans="1:7">
      <c r="A80" s="4" t="s">
        <v>36</v>
      </c>
      <c r="B80" s="83"/>
      <c r="C80" s="4" t="s">
        <v>36</v>
      </c>
      <c r="D80" s="84"/>
      <c r="E80" s="558"/>
      <c r="G80" s="5"/>
    </row>
    <row r="81" spans="1:7">
      <c r="A81" s="4" t="s">
        <v>35</v>
      </c>
      <c r="B81" s="83"/>
      <c r="C81" s="4" t="s">
        <v>35</v>
      </c>
      <c r="D81" s="84"/>
      <c r="E81" s="558"/>
      <c r="F81" s="4" t="s">
        <v>35</v>
      </c>
      <c r="G81" s="84"/>
    </row>
    <row r="82" spans="1:7">
      <c r="A82" s="4" t="s">
        <v>38</v>
      </c>
      <c r="B82" s="83"/>
      <c r="C82" s="4" t="s">
        <v>38</v>
      </c>
      <c r="D82" s="84"/>
      <c r="E82" s="558"/>
      <c r="G82" s="5"/>
    </row>
    <row r="83" spans="1:7">
      <c r="A83" s="4" t="s">
        <v>39</v>
      </c>
      <c r="B83" s="17"/>
      <c r="C83" s="4" t="s">
        <v>39</v>
      </c>
      <c r="D83" s="19"/>
      <c r="E83" s="558"/>
      <c r="F83" s="4" t="s">
        <v>38</v>
      </c>
      <c r="G83" s="84"/>
    </row>
    <row r="84" spans="1:7">
      <c r="A84" s="16" t="s">
        <v>37</v>
      </c>
      <c r="B84" s="18"/>
      <c r="C84" s="16" t="s">
        <v>37</v>
      </c>
      <c r="D84" s="20"/>
      <c r="E84" s="559"/>
      <c r="F84" s="16"/>
      <c r="G84" s="37"/>
    </row>
    <row r="85" spans="1:7" ht="28.5" customHeight="1">
      <c r="A85" s="38" t="str">
        <f ca="1">Ambassador_8!$U$1</f>
        <v>Ambassador_8</v>
      </c>
      <c r="B85" s="39" t="s">
        <v>17</v>
      </c>
      <c r="C85" s="56" t="s">
        <v>18</v>
      </c>
      <c r="D85" s="40"/>
      <c r="E85" s="557" t="s">
        <v>59</v>
      </c>
      <c r="F85" s="34"/>
      <c r="G85" s="35"/>
    </row>
    <row r="86" spans="1:7">
      <c r="A86" s="7" t="s">
        <v>74</v>
      </c>
      <c r="B86" s="48"/>
      <c r="C86" s="47" t="s">
        <v>38</v>
      </c>
      <c r="D86" s="93"/>
      <c r="E86" s="557"/>
      <c r="F86" s="34"/>
      <c r="G86" s="35"/>
    </row>
    <row r="87" spans="1:7">
      <c r="A87" s="560" t="s">
        <v>29</v>
      </c>
      <c r="B87" s="560"/>
      <c r="C87" s="560" t="s">
        <v>30</v>
      </c>
      <c r="D87" s="560"/>
      <c r="E87" s="558"/>
      <c r="F87" s="4" t="s">
        <v>33</v>
      </c>
      <c r="G87" s="36"/>
    </row>
    <row r="88" spans="1:7">
      <c r="A88" s="4" t="s">
        <v>31</v>
      </c>
      <c r="B88" s="87"/>
      <c r="C88" s="4" t="s">
        <v>31</v>
      </c>
      <c r="D88" s="19"/>
      <c r="E88" s="558"/>
      <c r="G88" s="5"/>
    </row>
    <row r="89" spans="1:7">
      <c r="A89" s="4" t="s">
        <v>33</v>
      </c>
      <c r="B89" s="87"/>
      <c r="C89" s="4" t="s">
        <v>33</v>
      </c>
      <c r="D89" s="19"/>
      <c r="E89" s="558"/>
      <c r="F89" s="4" t="s">
        <v>60</v>
      </c>
      <c r="G89" s="19"/>
    </row>
    <row r="90" spans="1:7">
      <c r="A90" s="4" t="s">
        <v>34</v>
      </c>
      <c r="B90" s="87"/>
      <c r="C90" s="4" t="s">
        <v>34</v>
      </c>
      <c r="D90" s="19"/>
      <c r="E90" s="558"/>
      <c r="G90" s="5"/>
    </row>
    <row r="91" spans="1:7">
      <c r="A91" s="4" t="s">
        <v>32</v>
      </c>
      <c r="B91" s="87"/>
      <c r="C91" s="4" t="s">
        <v>32</v>
      </c>
      <c r="D91" s="19"/>
      <c r="E91" s="558"/>
      <c r="F91" s="4" t="s">
        <v>36</v>
      </c>
      <c r="G91" s="84"/>
    </row>
    <row r="92" spans="1:7">
      <c r="A92" s="4" t="s">
        <v>36</v>
      </c>
      <c r="B92" s="83"/>
      <c r="C92" s="4" t="s">
        <v>36</v>
      </c>
      <c r="D92" s="84"/>
      <c r="E92" s="558"/>
      <c r="G92" s="5"/>
    </row>
    <row r="93" spans="1:7">
      <c r="A93" s="4" t="s">
        <v>35</v>
      </c>
      <c r="B93" s="83"/>
      <c r="C93" s="4" t="s">
        <v>35</v>
      </c>
      <c r="D93" s="84"/>
      <c r="E93" s="558"/>
      <c r="F93" s="4" t="s">
        <v>35</v>
      </c>
      <c r="G93" s="84"/>
    </row>
    <row r="94" spans="1:7">
      <c r="A94" s="4" t="s">
        <v>38</v>
      </c>
      <c r="B94" s="83"/>
      <c r="C94" s="4" t="s">
        <v>38</v>
      </c>
      <c r="D94" s="84"/>
      <c r="E94" s="558"/>
      <c r="G94" s="5"/>
    </row>
    <row r="95" spans="1:7">
      <c r="A95" s="4" t="s">
        <v>39</v>
      </c>
      <c r="B95" s="17"/>
      <c r="C95" s="4" t="s">
        <v>39</v>
      </c>
      <c r="D95" s="19"/>
      <c r="E95" s="558"/>
      <c r="F95" s="4" t="s">
        <v>38</v>
      </c>
      <c r="G95" s="84"/>
    </row>
    <row r="96" spans="1:7">
      <c r="A96" s="16" t="s">
        <v>37</v>
      </c>
      <c r="B96" s="18"/>
      <c r="C96" s="16" t="s">
        <v>37</v>
      </c>
      <c r="D96" s="20"/>
      <c r="E96" s="559"/>
      <c r="F96" s="16"/>
      <c r="G96" s="37"/>
    </row>
    <row r="97" spans="1:7" ht="28.5" customHeight="1">
      <c r="A97" s="38" t="str">
        <f ca="1">Ambassador_9!$U$1</f>
        <v>Ambassador_9</v>
      </c>
      <c r="B97" s="39" t="s">
        <v>17</v>
      </c>
      <c r="C97" s="56" t="s">
        <v>18</v>
      </c>
      <c r="D97" s="40"/>
      <c r="E97" s="557" t="s">
        <v>59</v>
      </c>
      <c r="F97" s="34"/>
      <c r="G97" s="35"/>
    </row>
    <row r="98" spans="1:7">
      <c r="A98" s="7" t="s">
        <v>74</v>
      </c>
      <c r="B98" s="48"/>
      <c r="C98" s="47" t="s">
        <v>38</v>
      </c>
      <c r="D98" s="93"/>
      <c r="E98" s="557"/>
      <c r="F98" s="34"/>
      <c r="G98" s="35"/>
    </row>
    <row r="99" spans="1:7">
      <c r="A99" s="560" t="s">
        <v>29</v>
      </c>
      <c r="B99" s="560"/>
      <c r="C99" s="560" t="s">
        <v>30</v>
      </c>
      <c r="D99" s="560"/>
      <c r="E99" s="558"/>
      <c r="F99" s="4" t="s">
        <v>33</v>
      </c>
      <c r="G99" s="36"/>
    </row>
    <row r="100" spans="1:7">
      <c r="A100" s="4" t="s">
        <v>31</v>
      </c>
      <c r="B100" s="87"/>
      <c r="C100" s="4" t="s">
        <v>31</v>
      </c>
      <c r="D100" s="19"/>
      <c r="E100" s="558"/>
      <c r="G100" s="5"/>
    </row>
    <row r="101" spans="1:7">
      <c r="A101" s="4" t="s">
        <v>33</v>
      </c>
      <c r="B101" s="87"/>
      <c r="C101" s="4" t="s">
        <v>33</v>
      </c>
      <c r="D101" s="19"/>
      <c r="E101" s="558"/>
      <c r="F101" s="4" t="s">
        <v>60</v>
      </c>
      <c r="G101" s="19"/>
    </row>
    <row r="102" spans="1:7">
      <c r="A102" s="4" t="s">
        <v>34</v>
      </c>
      <c r="B102" s="87"/>
      <c r="C102" s="4" t="s">
        <v>34</v>
      </c>
      <c r="D102" s="19"/>
      <c r="E102" s="558"/>
      <c r="G102" s="5"/>
    </row>
    <row r="103" spans="1:7">
      <c r="A103" s="4" t="s">
        <v>32</v>
      </c>
      <c r="B103" s="17"/>
      <c r="C103" s="4" t="s">
        <v>32</v>
      </c>
      <c r="D103" s="19"/>
      <c r="E103" s="558"/>
      <c r="F103" s="4" t="s">
        <v>36</v>
      </c>
      <c r="G103" s="84"/>
    </row>
    <row r="104" spans="1:7">
      <c r="A104" s="4" t="s">
        <v>36</v>
      </c>
      <c r="B104" s="83"/>
      <c r="C104" s="4" t="s">
        <v>36</v>
      </c>
      <c r="D104" s="84"/>
      <c r="E104" s="558"/>
      <c r="G104" s="5"/>
    </row>
    <row r="105" spans="1:7">
      <c r="A105" s="4" t="s">
        <v>35</v>
      </c>
      <c r="B105" s="83"/>
      <c r="C105" s="4" t="s">
        <v>35</v>
      </c>
      <c r="D105" s="84"/>
      <c r="E105" s="558"/>
      <c r="F105" s="4" t="s">
        <v>35</v>
      </c>
      <c r="G105" s="84"/>
    </row>
    <row r="106" spans="1:7">
      <c r="A106" s="4" t="s">
        <v>38</v>
      </c>
      <c r="B106" s="83"/>
      <c r="C106" s="4" t="s">
        <v>38</v>
      </c>
      <c r="D106" s="84"/>
      <c r="E106" s="558"/>
      <c r="G106" s="5"/>
    </row>
    <row r="107" spans="1:7">
      <c r="A107" s="4" t="s">
        <v>39</v>
      </c>
      <c r="B107" s="17"/>
      <c r="C107" s="4" t="s">
        <v>39</v>
      </c>
      <c r="D107" s="19"/>
      <c r="E107" s="558"/>
      <c r="F107" s="4" t="s">
        <v>38</v>
      </c>
      <c r="G107" s="84"/>
    </row>
    <row r="108" spans="1:7">
      <c r="A108" s="16" t="s">
        <v>37</v>
      </c>
      <c r="B108" s="18"/>
      <c r="C108" s="16" t="s">
        <v>37</v>
      </c>
      <c r="D108" s="20"/>
      <c r="E108" s="559"/>
      <c r="F108" s="16"/>
      <c r="G108" s="37"/>
    </row>
    <row r="109" spans="1:7" ht="28.5" customHeight="1">
      <c r="A109" s="38" t="str">
        <f ca="1">Ambassador_10!$U$1</f>
        <v>Ambassador_10</v>
      </c>
      <c r="B109" s="39" t="s">
        <v>17</v>
      </c>
      <c r="C109" s="56" t="s">
        <v>18</v>
      </c>
      <c r="D109" s="40"/>
      <c r="E109" s="557" t="s">
        <v>59</v>
      </c>
      <c r="F109" s="34"/>
      <c r="G109" s="35"/>
    </row>
    <row r="110" spans="1:7">
      <c r="A110" s="7" t="s">
        <v>74</v>
      </c>
      <c r="B110" s="48"/>
      <c r="C110" s="47" t="s">
        <v>38</v>
      </c>
      <c r="D110" s="93"/>
      <c r="E110" s="557"/>
      <c r="F110" s="34"/>
      <c r="G110" s="35"/>
    </row>
    <row r="111" spans="1:7">
      <c r="A111" s="560" t="s">
        <v>29</v>
      </c>
      <c r="B111" s="560"/>
      <c r="C111" s="560" t="s">
        <v>30</v>
      </c>
      <c r="D111" s="560"/>
      <c r="E111" s="558"/>
      <c r="F111" s="4" t="s">
        <v>33</v>
      </c>
      <c r="G111" s="36"/>
    </row>
    <row r="112" spans="1:7">
      <c r="A112" s="4" t="s">
        <v>31</v>
      </c>
      <c r="B112" s="87"/>
      <c r="C112" s="4" t="s">
        <v>31</v>
      </c>
      <c r="D112" s="19"/>
      <c r="E112" s="558"/>
      <c r="G112" s="5"/>
    </row>
    <row r="113" spans="1:7">
      <c r="A113" s="4" t="s">
        <v>33</v>
      </c>
      <c r="B113" s="87"/>
      <c r="C113" s="4" t="s">
        <v>33</v>
      </c>
      <c r="D113" s="19"/>
      <c r="E113" s="558"/>
      <c r="F113" s="4" t="s">
        <v>60</v>
      </c>
      <c r="G113" s="19"/>
    </row>
    <row r="114" spans="1:7">
      <c r="A114" s="4" t="s">
        <v>34</v>
      </c>
      <c r="B114" s="87"/>
      <c r="C114" s="4" t="s">
        <v>34</v>
      </c>
      <c r="D114" s="19"/>
      <c r="E114" s="558"/>
      <c r="G114" s="5"/>
    </row>
    <row r="115" spans="1:7">
      <c r="A115" s="4" t="s">
        <v>32</v>
      </c>
      <c r="B115" s="17"/>
      <c r="C115" s="4" t="s">
        <v>32</v>
      </c>
      <c r="D115" s="19"/>
      <c r="E115" s="558"/>
      <c r="F115" s="4" t="s">
        <v>36</v>
      </c>
      <c r="G115" s="84"/>
    </row>
    <row r="116" spans="1:7">
      <c r="A116" s="4" t="s">
        <v>36</v>
      </c>
      <c r="B116" s="83"/>
      <c r="C116" s="4" t="s">
        <v>36</v>
      </c>
      <c r="D116" s="84"/>
      <c r="E116" s="558"/>
      <c r="G116" s="5"/>
    </row>
    <row r="117" spans="1:7">
      <c r="A117" s="4" t="s">
        <v>35</v>
      </c>
      <c r="B117" s="83"/>
      <c r="C117" s="4" t="s">
        <v>35</v>
      </c>
      <c r="D117" s="84"/>
      <c r="E117" s="558"/>
      <c r="F117" s="4" t="s">
        <v>35</v>
      </c>
      <c r="G117" s="84"/>
    </row>
    <row r="118" spans="1:7">
      <c r="A118" s="4" t="s">
        <v>38</v>
      </c>
      <c r="B118" s="83"/>
      <c r="C118" s="4" t="s">
        <v>38</v>
      </c>
      <c r="D118" s="84"/>
      <c r="E118" s="558"/>
      <c r="G118" s="5"/>
    </row>
    <row r="119" spans="1:7">
      <c r="A119" s="4" t="s">
        <v>39</v>
      </c>
      <c r="B119" s="17"/>
      <c r="C119" s="4" t="s">
        <v>39</v>
      </c>
      <c r="D119" s="19"/>
      <c r="E119" s="558"/>
      <c r="F119" s="4" t="s">
        <v>38</v>
      </c>
      <c r="G119" s="84"/>
    </row>
    <row r="120" spans="1:7">
      <c r="A120" s="16" t="s">
        <v>37</v>
      </c>
      <c r="B120" s="18"/>
      <c r="C120" s="16" t="s">
        <v>37</v>
      </c>
      <c r="D120" s="20"/>
      <c r="E120" s="559"/>
      <c r="F120" s="16"/>
      <c r="G120" s="37"/>
    </row>
    <row r="121" spans="1:7" ht="28.5" customHeight="1">
      <c r="A121" s="38" t="str">
        <f ca="1">Ambassador_11!$U$1</f>
        <v>Ambassador_11</v>
      </c>
      <c r="B121" s="39" t="s">
        <v>17</v>
      </c>
      <c r="C121" s="56" t="s">
        <v>18</v>
      </c>
      <c r="D121" s="40"/>
      <c r="E121" s="557" t="s">
        <v>59</v>
      </c>
      <c r="F121" s="34"/>
      <c r="G121" s="35"/>
    </row>
    <row r="122" spans="1:7">
      <c r="A122" s="7" t="s">
        <v>74</v>
      </c>
      <c r="B122" s="48"/>
      <c r="C122" s="47" t="s">
        <v>38</v>
      </c>
      <c r="D122" s="93"/>
      <c r="E122" s="557"/>
      <c r="F122" s="34"/>
      <c r="G122" s="35"/>
    </row>
    <row r="123" spans="1:7">
      <c r="A123" s="560" t="s">
        <v>29</v>
      </c>
      <c r="B123" s="560"/>
      <c r="C123" s="560" t="s">
        <v>30</v>
      </c>
      <c r="D123" s="560"/>
      <c r="E123" s="558"/>
      <c r="F123" s="4" t="s">
        <v>33</v>
      </c>
      <c r="G123" s="36"/>
    </row>
    <row r="124" spans="1:7">
      <c r="A124" s="4" t="s">
        <v>31</v>
      </c>
      <c r="B124" s="87"/>
      <c r="C124" s="4" t="s">
        <v>31</v>
      </c>
      <c r="D124" s="19"/>
      <c r="E124" s="558"/>
      <c r="G124" s="5"/>
    </row>
    <row r="125" spans="1:7">
      <c r="A125" s="4" t="s">
        <v>33</v>
      </c>
      <c r="B125" s="87"/>
      <c r="C125" s="4" t="s">
        <v>33</v>
      </c>
      <c r="D125" s="19"/>
      <c r="E125" s="558"/>
      <c r="F125" s="4" t="s">
        <v>60</v>
      </c>
      <c r="G125" s="19"/>
    </row>
    <row r="126" spans="1:7">
      <c r="A126" s="4" t="s">
        <v>34</v>
      </c>
      <c r="B126" s="87"/>
      <c r="C126" s="4" t="s">
        <v>34</v>
      </c>
      <c r="D126" s="19"/>
      <c r="E126" s="558"/>
      <c r="G126" s="5"/>
    </row>
    <row r="127" spans="1:7">
      <c r="A127" s="4" t="s">
        <v>32</v>
      </c>
      <c r="B127" s="17"/>
      <c r="C127" s="4" t="s">
        <v>32</v>
      </c>
      <c r="D127" s="19"/>
      <c r="E127" s="558"/>
      <c r="F127" s="4" t="s">
        <v>36</v>
      </c>
      <c r="G127" s="84"/>
    </row>
    <row r="128" spans="1:7">
      <c r="A128" s="4" t="s">
        <v>36</v>
      </c>
      <c r="B128" s="83"/>
      <c r="C128" s="4" t="s">
        <v>36</v>
      </c>
      <c r="D128" s="84"/>
      <c r="E128" s="558"/>
      <c r="G128" s="5"/>
    </row>
    <row r="129" spans="1:7">
      <c r="A129" s="4" t="s">
        <v>35</v>
      </c>
      <c r="B129" s="83"/>
      <c r="C129" s="4" t="s">
        <v>35</v>
      </c>
      <c r="D129" s="84"/>
      <c r="E129" s="558"/>
      <c r="F129" s="4" t="s">
        <v>35</v>
      </c>
      <c r="G129" s="84"/>
    </row>
    <row r="130" spans="1:7">
      <c r="A130" s="4" t="s">
        <v>38</v>
      </c>
      <c r="B130" s="83"/>
      <c r="C130" s="4" t="s">
        <v>38</v>
      </c>
      <c r="D130" s="84"/>
      <c r="E130" s="558"/>
      <c r="G130" s="5"/>
    </row>
    <row r="131" spans="1:7">
      <c r="A131" s="4" t="s">
        <v>39</v>
      </c>
      <c r="B131" s="17"/>
      <c r="C131" s="4" t="s">
        <v>39</v>
      </c>
      <c r="D131" s="19"/>
      <c r="E131" s="558"/>
      <c r="F131" s="4" t="s">
        <v>38</v>
      </c>
      <c r="G131" s="84"/>
    </row>
    <row r="132" spans="1:7">
      <c r="A132" s="16" t="s">
        <v>37</v>
      </c>
      <c r="B132" s="18"/>
      <c r="C132" s="16" t="s">
        <v>37</v>
      </c>
      <c r="D132" s="20"/>
      <c r="E132" s="559"/>
      <c r="F132" s="16"/>
      <c r="G132" s="37"/>
    </row>
    <row r="133" spans="1:7" ht="28.5" customHeight="1">
      <c r="A133" s="38" t="str">
        <f ca="1">Ambassador_12!$U$1</f>
        <v>Ambassador_12</v>
      </c>
      <c r="B133" s="39" t="s">
        <v>17</v>
      </c>
      <c r="C133" s="56" t="s">
        <v>18</v>
      </c>
      <c r="D133" s="40"/>
      <c r="E133" s="557" t="s">
        <v>59</v>
      </c>
      <c r="F133" s="34"/>
      <c r="G133" s="35"/>
    </row>
    <row r="134" spans="1:7">
      <c r="A134" s="7" t="s">
        <v>74</v>
      </c>
      <c r="B134" s="48"/>
      <c r="C134" s="47" t="s">
        <v>38</v>
      </c>
      <c r="D134" s="93"/>
      <c r="E134" s="557"/>
      <c r="F134" s="34"/>
      <c r="G134" s="35"/>
    </row>
    <row r="135" spans="1:7">
      <c r="A135" s="560" t="s">
        <v>29</v>
      </c>
      <c r="B135" s="560"/>
      <c r="C135" s="560" t="s">
        <v>30</v>
      </c>
      <c r="D135" s="560"/>
      <c r="E135" s="558"/>
      <c r="F135" s="4" t="s">
        <v>33</v>
      </c>
      <c r="G135" s="36"/>
    </row>
    <row r="136" spans="1:7">
      <c r="A136" s="4" t="s">
        <v>31</v>
      </c>
      <c r="B136" s="87"/>
      <c r="C136" s="4" t="s">
        <v>31</v>
      </c>
      <c r="D136" s="19"/>
      <c r="E136" s="558"/>
      <c r="G136" s="5"/>
    </row>
    <row r="137" spans="1:7">
      <c r="A137" s="4" t="s">
        <v>33</v>
      </c>
      <c r="B137" s="87"/>
      <c r="C137" s="4" t="s">
        <v>33</v>
      </c>
      <c r="D137" s="19"/>
      <c r="E137" s="558"/>
      <c r="F137" s="4" t="s">
        <v>60</v>
      </c>
      <c r="G137" s="19"/>
    </row>
    <row r="138" spans="1:7">
      <c r="A138" s="4" t="s">
        <v>34</v>
      </c>
      <c r="B138" s="87"/>
      <c r="C138" s="4" t="s">
        <v>34</v>
      </c>
      <c r="D138" s="19"/>
      <c r="E138" s="558"/>
      <c r="G138" s="5"/>
    </row>
    <row r="139" spans="1:7">
      <c r="A139" s="4" t="s">
        <v>32</v>
      </c>
      <c r="B139" s="17"/>
      <c r="C139" s="4" t="s">
        <v>32</v>
      </c>
      <c r="D139" s="19"/>
      <c r="E139" s="558"/>
      <c r="F139" s="4" t="s">
        <v>36</v>
      </c>
      <c r="G139" s="84"/>
    </row>
    <row r="140" spans="1:7">
      <c r="A140" s="4" t="s">
        <v>36</v>
      </c>
      <c r="B140" s="83"/>
      <c r="C140" s="4" t="s">
        <v>36</v>
      </c>
      <c r="D140" s="84"/>
      <c r="E140" s="558"/>
      <c r="G140" s="5"/>
    </row>
    <row r="141" spans="1:7">
      <c r="A141" s="4" t="s">
        <v>35</v>
      </c>
      <c r="B141" s="83"/>
      <c r="C141" s="4" t="s">
        <v>35</v>
      </c>
      <c r="D141" s="84"/>
      <c r="E141" s="558"/>
      <c r="F141" s="4" t="s">
        <v>35</v>
      </c>
      <c r="G141" s="84"/>
    </row>
    <row r="142" spans="1:7">
      <c r="A142" s="4" t="s">
        <v>38</v>
      </c>
      <c r="B142" s="83"/>
      <c r="C142" s="4" t="s">
        <v>38</v>
      </c>
      <c r="D142" s="84"/>
      <c r="E142" s="558"/>
      <c r="G142" s="5"/>
    </row>
    <row r="143" spans="1:7">
      <c r="A143" s="4" t="s">
        <v>39</v>
      </c>
      <c r="B143" s="17"/>
      <c r="C143" s="4" t="s">
        <v>39</v>
      </c>
      <c r="D143" s="19"/>
      <c r="E143" s="558"/>
      <c r="F143" s="4" t="s">
        <v>38</v>
      </c>
      <c r="G143" s="84"/>
    </row>
    <row r="144" spans="1:7">
      <c r="A144" s="16" t="s">
        <v>37</v>
      </c>
      <c r="B144" s="18"/>
      <c r="C144" s="16" t="s">
        <v>37</v>
      </c>
      <c r="D144" s="20"/>
      <c r="E144" s="559"/>
      <c r="F144" s="16"/>
      <c r="G144" s="37"/>
    </row>
    <row r="145" spans="1:7" ht="28.5" customHeight="1">
      <c r="A145" s="38" t="str">
        <f ca="1">Ambassador_13!$U$1</f>
        <v>Ambassador_13</v>
      </c>
      <c r="B145" s="39" t="s">
        <v>17</v>
      </c>
      <c r="C145" s="56" t="s">
        <v>18</v>
      </c>
      <c r="D145" s="40"/>
      <c r="E145" s="557" t="s">
        <v>59</v>
      </c>
      <c r="F145" s="34"/>
      <c r="G145" s="35"/>
    </row>
    <row r="146" spans="1:7">
      <c r="A146" s="181" t="s">
        <v>74</v>
      </c>
      <c r="B146" s="48"/>
      <c r="C146" s="47" t="s">
        <v>38</v>
      </c>
      <c r="D146" s="93"/>
      <c r="E146" s="557"/>
      <c r="F146" s="34"/>
      <c r="G146" s="35"/>
    </row>
    <row r="147" spans="1:7">
      <c r="A147" s="560" t="s">
        <v>29</v>
      </c>
      <c r="B147" s="560"/>
      <c r="C147" s="560" t="s">
        <v>30</v>
      </c>
      <c r="D147" s="560"/>
      <c r="E147" s="558"/>
      <c r="F147" s="4" t="s">
        <v>33</v>
      </c>
      <c r="G147" s="36"/>
    </row>
    <row r="148" spans="1:7">
      <c r="A148" s="4" t="s">
        <v>31</v>
      </c>
      <c r="B148" s="87"/>
      <c r="C148" s="4" t="s">
        <v>31</v>
      </c>
      <c r="D148" s="19"/>
      <c r="E148" s="558"/>
      <c r="G148" s="5"/>
    </row>
    <row r="149" spans="1:7">
      <c r="A149" s="4" t="s">
        <v>33</v>
      </c>
      <c r="B149" s="87"/>
      <c r="C149" s="4" t="s">
        <v>33</v>
      </c>
      <c r="D149" s="19"/>
      <c r="E149" s="558"/>
      <c r="F149" s="4" t="s">
        <v>60</v>
      </c>
      <c r="G149" s="19"/>
    </row>
    <row r="150" spans="1:7">
      <c r="A150" s="4" t="s">
        <v>34</v>
      </c>
      <c r="B150" s="87"/>
      <c r="C150" s="4" t="s">
        <v>34</v>
      </c>
      <c r="D150" s="19"/>
      <c r="E150" s="558"/>
      <c r="G150" s="5"/>
    </row>
    <row r="151" spans="1:7">
      <c r="A151" s="4" t="s">
        <v>32</v>
      </c>
      <c r="B151" s="17"/>
      <c r="C151" s="4" t="s">
        <v>32</v>
      </c>
      <c r="D151" s="19"/>
      <c r="E151" s="558"/>
      <c r="F151" s="4" t="s">
        <v>36</v>
      </c>
      <c r="G151" s="84"/>
    </row>
    <row r="152" spans="1:7">
      <c r="A152" s="4" t="s">
        <v>36</v>
      </c>
      <c r="B152" s="83"/>
      <c r="C152" s="4" t="s">
        <v>36</v>
      </c>
      <c r="D152" s="84"/>
      <c r="E152" s="558"/>
      <c r="G152" s="5"/>
    </row>
    <row r="153" spans="1:7">
      <c r="A153" s="4" t="s">
        <v>35</v>
      </c>
      <c r="B153" s="83"/>
      <c r="C153" s="4" t="s">
        <v>35</v>
      </c>
      <c r="D153" s="84"/>
      <c r="E153" s="558"/>
      <c r="F153" s="4" t="s">
        <v>35</v>
      </c>
      <c r="G153" s="84"/>
    </row>
    <row r="154" spans="1:7">
      <c r="A154" s="4" t="s">
        <v>38</v>
      </c>
      <c r="B154" s="83"/>
      <c r="C154" s="4" t="s">
        <v>38</v>
      </c>
      <c r="D154" s="84"/>
      <c r="E154" s="558"/>
      <c r="G154" s="5"/>
    </row>
    <row r="155" spans="1:7">
      <c r="A155" s="4" t="s">
        <v>39</v>
      </c>
      <c r="B155" s="17"/>
      <c r="C155" s="4" t="s">
        <v>39</v>
      </c>
      <c r="D155" s="19"/>
      <c r="E155" s="558"/>
      <c r="F155" s="4" t="s">
        <v>38</v>
      </c>
      <c r="G155" s="84"/>
    </row>
    <row r="156" spans="1:7">
      <c r="A156" s="16" t="s">
        <v>37</v>
      </c>
      <c r="B156" s="18"/>
      <c r="C156" s="16" t="s">
        <v>37</v>
      </c>
      <c r="D156" s="20"/>
      <c r="E156" s="559"/>
      <c r="F156" s="16"/>
      <c r="G156" s="37"/>
    </row>
    <row r="157" spans="1:7" ht="28.5" customHeight="1">
      <c r="A157" s="38" t="str">
        <f ca="1">Ambassador_14!$U$1</f>
        <v>Ambassador_14</v>
      </c>
      <c r="B157" s="39" t="s">
        <v>17</v>
      </c>
      <c r="C157" s="56" t="s">
        <v>18</v>
      </c>
      <c r="D157" s="40"/>
      <c r="E157" s="557" t="s">
        <v>59</v>
      </c>
      <c r="F157" s="34"/>
      <c r="G157" s="35"/>
    </row>
    <row r="158" spans="1:7">
      <c r="A158" s="7" t="s">
        <v>74</v>
      </c>
      <c r="B158" s="48"/>
      <c r="C158" s="47" t="s">
        <v>38</v>
      </c>
      <c r="D158" s="93"/>
      <c r="E158" s="557"/>
      <c r="F158" s="34"/>
      <c r="G158" s="35"/>
    </row>
    <row r="159" spans="1:7">
      <c r="A159" s="561" t="s">
        <v>29</v>
      </c>
      <c r="B159" s="561"/>
      <c r="C159" s="560" t="s">
        <v>30</v>
      </c>
      <c r="D159" s="560"/>
      <c r="E159" s="558"/>
      <c r="F159" s="4" t="s">
        <v>33</v>
      </c>
      <c r="G159" s="36"/>
    </row>
    <row r="160" spans="1:7">
      <c r="A160" s="4" t="s">
        <v>31</v>
      </c>
      <c r="B160" s="87"/>
      <c r="C160" s="4" t="s">
        <v>31</v>
      </c>
      <c r="D160" s="19"/>
      <c r="E160" s="558"/>
      <c r="G160" s="5"/>
    </row>
    <row r="161" spans="1:7">
      <c r="A161" s="4" t="s">
        <v>33</v>
      </c>
      <c r="B161" s="87"/>
      <c r="C161" s="4" t="s">
        <v>33</v>
      </c>
      <c r="D161" s="19"/>
      <c r="E161" s="558"/>
      <c r="F161" s="4" t="s">
        <v>60</v>
      </c>
      <c r="G161" s="19"/>
    </row>
    <row r="162" spans="1:7">
      <c r="A162" s="4" t="s">
        <v>34</v>
      </c>
      <c r="B162" s="87"/>
      <c r="C162" s="4" t="s">
        <v>34</v>
      </c>
      <c r="D162" s="19"/>
      <c r="E162" s="558"/>
      <c r="G162" s="5"/>
    </row>
    <row r="163" spans="1:7">
      <c r="A163" s="4" t="s">
        <v>32</v>
      </c>
      <c r="B163" s="87"/>
      <c r="C163" s="4" t="s">
        <v>32</v>
      </c>
      <c r="D163" s="19"/>
      <c r="E163" s="558"/>
      <c r="F163" s="4" t="s">
        <v>36</v>
      </c>
      <c r="G163" s="84"/>
    </row>
    <row r="164" spans="1:7">
      <c r="A164" s="4" t="s">
        <v>36</v>
      </c>
      <c r="B164" s="83"/>
      <c r="C164" s="4" t="s">
        <v>36</v>
      </c>
      <c r="D164" s="84"/>
      <c r="E164" s="558"/>
      <c r="G164" s="5"/>
    </row>
    <row r="165" spans="1:7">
      <c r="A165" s="4" t="s">
        <v>35</v>
      </c>
      <c r="B165" s="83"/>
      <c r="C165" s="4" t="s">
        <v>35</v>
      </c>
      <c r="D165" s="84"/>
      <c r="E165" s="558"/>
      <c r="F165" s="4" t="s">
        <v>35</v>
      </c>
      <c r="G165" s="84"/>
    </row>
    <row r="166" spans="1:7">
      <c r="A166" s="4" t="s">
        <v>38</v>
      </c>
      <c r="B166" s="83"/>
      <c r="C166" s="4" t="s">
        <v>38</v>
      </c>
      <c r="D166" s="84"/>
      <c r="E166" s="558"/>
      <c r="G166" s="5"/>
    </row>
    <row r="167" spans="1:7">
      <c r="A167" s="4" t="s">
        <v>39</v>
      </c>
      <c r="B167" s="17"/>
      <c r="C167" s="4" t="s">
        <v>39</v>
      </c>
      <c r="D167" s="19"/>
      <c r="E167" s="558"/>
      <c r="F167" s="4" t="s">
        <v>38</v>
      </c>
      <c r="G167" s="84"/>
    </row>
    <row r="168" spans="1:7">
      <c r="A168" s="16" t="s">
        <v>37</v>
      </c>
      <c r="B168" s="18"/>
      <c r="C168" s="16" t="s">
        <v>37</v>
      </c>
      <c r="D168" s="20"/>
      <c r="E168" s="559"/>
      <c r="F168" s="16"/>
      <c r="G168" s="37"/>
    </row>
    <row r="169" spans="1:7" ht="28.5" customHeight="1">
      <c r="A169" s="38" t="str">
        <f ca="1">Ambassador_15!$U$1</f>
        <v>Ambassador_15</v>
      </c>
      <c r="B169" s="39" t="s">
        <v>17</v>
      </c>
      <c r="C169" s="56" t="s">
        <v>18</v>
      </c>
      <c r="D169" s="336"/>
      <c r="E169" s="557" t="s">
        <v>59</v>
      </c>
      <c r="F169" s="34"/>
      <c r="G169" s="35"/>
    </row>
    <row r="170" spans="1:7">
      <c r="A170" s="7" t="s">
        <v>74</v>
      </c>
      <c r="B170" s="214"/>
      <c r="C170" s="47" t="s">
        <v>38</v>
      </c>
      <c r="D170" s="93"/>
      <c r="E170" s="557"/>
      <c r="F170" s="34"/>
      <c r="G170" s="35"/>
    </row>
    <row r="171" spans="1:7">
      <c r="A171" s="560" t="s">
        <v>29</v>
      </c>
      <c r="B171" s="560"/>
      <c r="C171" s="560" t="s">
        <v>30</v>
      </c>
      <c r="D171" s="560"/>
      <c r="E171" s="558"/>
      <c r="F171" s="4" t="s">
        <v>33</v>
      </c>
      <c r="G171" s="36"/>
    </row>
    <row r="172" spans="1:7">
      <c r="A172" s="4" t="s">
        <v>31</v>
      </c>
      <c r="B172" s="87"/>
      <c r="C172" s="4" t="s">
        <v>31</v>
      </c>
      <c r="D172" s="19"/>
      <c r="E172" s="558"/>
      <c r="G172" s="5"/>
    </row>
    <row r="173" spans="1:7">
      <c r="A173" s="4" t="s">
        <v>33</v>
      </c>
      <c r="B173" s="87"/>
      <c r="C173" s="4" t="s">
        <v>33</v>
      </c>
      <c r="D173" s="19"/>
      <c r="E173" s="558"/>
      <c r="F173" s="4" t="s">
        <v>60</v>
      </c>
      <c r="G173" s="19"/>
    </row>
    <row r="174" spans="1:7">
      <c r="A174" s="4" t="s">
        <v>34</v>
      </c>
      <c r="B174" s="87"/>
      <c r="C174" s="4" t="s">
        <v>34</v>
      </c>
      <c r="D174" s="19"/>
      <c r="E174" s="558"/>
      <c r="G174" s="5"/>
    </row>
    <row r="175" spans="1:7">
      <c r="A175" s="4" t="s">
        <v>32</v>
      </c>
      <c r="B175" s="87"/>
      <c r="C175" s="4" t="s">
        <v>32</v>
      </c>
      <c r="D175" s="19"/>
      <c r="E175" s="558"/>
      <c r="F175" s="4" t="s">
        <v>36</v>
      </c>
      <c r="G175" s="84"/>
    </row>
    <row r="176" spans="1:7">
      <c r="A176" s="4" t="s">
        <v>36</v>
      </c>
      <c r="B176" s="83"/>
      <c r="C176" s="4" t="s">
        <v>36</v>
      </c>
      <c r="D176" s="84"/>
      <c r="E176" s="558"/>
      <c r="G176" s="5"/>
    </row>
    <row r="177" spans="1:7">
      <c r="A177" s="4" t="s">
        <v>35</v>
      </c>
      <c r="B177" s="83"/>
      <c r="C177" s="4" t="s">
        <v>35</v>
      </c>
      <c r="D177" s="84"/>
      <c r="E177" s="558"/>
      <c r="F177" s="4" t="s">
        <v>35</v>
      </c>
      <c r="G177" s="84"/>
    </row>
    <row r="178" spans="1:7">
      <c r="A178" s="4" t="s">
        <v>38</v>
      </c>
      <c r="B178" s="83"/>
      <c r="C178" s="4" t="s">
        <v>38</v>
      </c>
      <c r="D178" s="84"/>
      <c r="E178" s="558"/>
      <c r="G178" s="5"/>
    </row>
    <row r="179" spans="1:7">
      <c r="A179" s="4" t="s">
        <v>39</v>
      </c>
      <c r="B179" s="17"/>
      <c r="C179" s="4" t="s">
        <v>39</v>
      </c>
      <c r="D179" s="19"/>
      <c r="E179" s="558"/>
      <c r="F179" s="4" t="s">
        <v>38</v>
      </c>
      <c r="G179" s="84"/>
    </row>
    <row r="180" spans="1:7">
      <c r="A180" s="16" t="s">
        <v>37</v>
      </c>
      <c r="B180" s="18"/>
      <c r="C180" s="16" t="s">
        <v>37</v>
      </c>
      <c r="D180" s="20"/>
      <c r="E180" s="559"/>
      <c r="F180" s="16"/>
      <c r="G180" s="37"/>
    </row>
    <row r="181" spans="1:7" ht="28.5" customHeight="1">
      <c r="A181" s="38" t="str">
        <f ca="1">Ambassador_16!$U$1</f>
        <v>Ambassador_16</v>
      </c>
      <c r="B181" s="39" t="s">
        <v>17</v>
      </c>
      <c r="C181" s="56" t="s">
        <v>18</v>
      </c>
      <c r="D181" s="40"/>
      <c r="E181" s="557" t="s">
        <v>59</v>
      </c>
      <c r="F181" s="34"/>
      <c r="G181" s="35"/>
    </row>
    <row r="182" spans="1:7">
      <c r="A182" s="7" t="s">
        <v>74</v>
      </c>
      <c r="B182" s="48"/>
      <c r="C182" s="47" t="s">
        <v>38</v>
      </c>
      <c r="D182" s="93"/>
      <c r="E182" s="557"/>
      <c r="F182" s="34"/>
      <c r="G182" s="35"/>
    </row>
    <row r="183" spans="1:7">
      <c r="A183" s="560" t="s">
        <v>29</v>
      </c>
      <c r="B183" s="560"/>
      <c r="C183" s="560" t="s">
        <v>30</v>
      </c>
      <c r="D183" s="560"/>
      <c r="E183" s="558"/>
      <c r="F183" s="4" t="s">
        <v>33</v>
      </c>
      <c r="G183" s="36"/>
    </row>
    <row r="184" spans="1:7">
      <c r="A184" s="4" t="s">
        <v>31</v>
      </c>
      <c r="B184" s="87"/>
      <c r="C184" s="4" t="s">
        <v>31</v>
      </c>
      <c r="D184" s="19"/>
      <c r="E184" s="558"/>
      <c r="G184" s="5"/>
    </row>
    <row r="185" spans="1:7">
      <c r="A185" s="4" t="s">
        <v>33</v>
      </c>
      <c r="B185" s="87"/>
      <c r="C185" s="4" t="s">
        <v>33</v>
      </c>
      <c r="D185" s="19"/>
      <c r="E185" s="558"/>
      <c r="F185" s="4" t="s">
        <v>60</v>
      </c>
      <c r="G185" s="19"/>
    </row>
    <row r="186" spans="1:7">
      <c r="A186" s="4" t="s">
        <v>34</v>
      </c>
      <c r="B186" s="87"/>
      <c r="C186" s="4" t="s">
        <v>34</v>
      </c>
      <c r="D186" s="19"/>
      <c r="E186" s="558"/>
      <c r="G186" s="5"/>
    </row>
    <row r="187" spans="1:7">
      <c r="A187" s="4" t="s">
        <v>32</v>
      </c>
      <c r="B187" s="17"/>
      <c r="C187" s="4" t="s">
        <v>32</v>
      </c>
      <c r="D187" s="19"/>
      <c r="E187" s="558"/>
      <c r="F187" s="4" t="s">
        <v>36</v>
      </c>
      <c r="G187" s="84"/>
    </row>
    <row r="188" spans="1:7">
      <c r="A188" s="4" t="s">
        <v>36</v>
      </c>
      <c r="B188" s="83"/>
      <c r="C188" s="4" t="s">
        <v>36</v>
      </c>
      <c r="D188" s="84"/>
      <c r="E188" s="558"/>
      <c r="G188" s="5"/>
    </row>
    <row r="189" spans="1:7">
      <c r="A189" s="4" t="s">
        <v>35</v>
      </c>
      <c r="B189" s="83"/>
      <c r="C189" s="4" t="s">
        <v>35</v>
      </c>
      <c r="D189" s="84"/>
      <c r="E189" s="558"/>
      <c r="F189" s="4" t="s">
        <v>35</v>
      </c>
      <c r="G189" s="84"/>
    </row>
    <row r="190" spans="1:7">
      <c r="A190" s="4" t="s">
        <v>38</v>
      </c>
      <c r="B190" s="83"/>
      <c r="C190" s="4" t="s">
        <v>38</v>
      </c>
      <c r="D190" s="84"/>
      <c r="E190" s="558"/>
      <c r="G190" s="5"/>
    </row>
    <row r="191" spans="1:7">
      <c r="A191" s="4" t="s">
        <v>39</v>
      </c>
      <c r="B191" s="17"/>
      <c r="C191" s="4" t="s">
        <v>39</v>
      </c>
      <c r="D191" s="19"/>
      <c r="E191" s="558"/>
      <c r="F191" s="4" t="s">
        <v>38</v>
      </c>
      <c r="G191" s="84"/>
    </row>
    <row r="192" spans="1:7">
      <c r="A192" s="16" t="s">
        <v>37</v>
      </c>
      <c r="B192" s="18"/>
      <c r="C192" s="16" t="s">
        <v>37</v>
      </c>
      <c r="D192" s="20"/>
      <c r="E192" s="559"/>
      <c r="F192" s="16"/>
      <c r="G192" s="37"/>
    </row>
    <row r="193" spans="1:7" ht="28.5" customHeight="1">
      <c r="A193" s="38" t="str">
        <f ca="1">Ambassador_17!$U$1</f>
        <v>Ambassador_17</v>
      </c>
      <c r="B193" s="39" t="s">
        <v>17</v>
      </c>
      <c r="C193" s="56" t="s">
        <v>18</v>
      </c>
      <c r="D193" s="40"/>
      <c r="E193" s="557" t="s">
        <v>59</v>
      </c>
      <c r="F193" s="34"/>
      <c r="G193" s="35"/>
    </row>
    <row r="194" spans="1:7">
      <c r="A194" s="7" t="s">
        <v>74</v>
      </c>
      <c r="B194" s="48"/>
      <c r="C194" s="47" t="s">
        <v>38</v>
      </c>
      <c r="D194" s="93"/>
      <c r="E194" s="557"/>
      <c r="F194" s="34"/>
      <c r="G194" s="35"/>
    </row>
    <row r="195" spans="1:7">
      <c r="A195" s="560" t="s">
        <v>29</v>
      </c>
      <c r="B195" s="560"/>
      <c r="C195" s="560" t="s">
        <v>30</v>
      </c>
      <c r="D195" s="560"/>
      <c r="E195" s="558"/>
      <c r="F195" s="4" t="s">
        <v>33</v>
      </c>
      <c r="G195" s="36"/>
    </row>
    <row r="196" spans="1:7">
      <c r="A196" s="4" t="s">
        <v>31</v>
      </c>
      <c r="B196" s="87"/>
      <c r="C196" s="4" t="s">
        <v>31</v>
      </c>
      <c r="D196" s="19"/>
      <c r="E196" s="558"/>
      <c r="G196" s="5"/>
    </row>
    <row r="197" spans="1:7">
      <c r="A197" s="4" t="s">
        <v>33</v>
      </c>
      <c r="B197" s="87"/>
      <c r="C197" s="4" t="s">
        <v>33</v>
      </c>
      <c r="D197" s="19"/>
      <c r="E197" s="558"/>
      <c r="F197" s="4" t="s">
        <v>60</v>
      </c>
      <c r="G197" s="19"/>
    </row>
    <row r="198" spans="1:7">
      <c r="A198" s="4" t="s">
        <v>34</v>
      </c>
      <c r="B198" s="87"/>
      <c r="C198" s="4" t="s">
        <v>34</v>
      </c>
      <c r="D198" s="19"/>
      <c r="E198" s="558"/>
      <c r="G198" s="5"/>
    </row>
    <row r="199" spans="1:7">
      <c r="A199" s="4" t="s">
        <v>32</v>
      </c>
      <c r="B199" s="87"/>
      <c r="C199" s="4" t="s">
        <v>32</v>
      </c>
      <c r="D199" s="19"/>
      <c r="E199" s="558"/>
      <c r="F199" s="4" t="s">
        <v>36</v>
      </c>
      <c r="G199" s="84"/>
    </row>
    <row r="200" spans="1:7">
      <c r="A200" s="4" t="s">
        <v>36</v>
      </c>
      <c r="B200" s="83"/>
      <c r="C200" s="4" t="s">
        <v>36</v>
      </c>
      <c r="D200" s="84"/>
      <c r="E200" s="558"/>
      <c r="G200" s="5"/>
    </row>
    <row r="201" spans="1:7">
      <c r="A201" s="4" t="s">
        <v>35</v>
      </c>
      <c r="B201" s="83"/>
      <c r="C201" s="4" t="s">
        <v>35</v>
      </c>
      <c r="D201" s="84"/>
      <c r="E201" s="558"/>
      <c r="F201" s="4" t="s">
        <v>35</v>
      </c>
      <c r="G201" s="84"/>
    </row>
    <row r="202" spans="1:7">
      <c r="A202" s="4" t="s">
        <v>38</v>
      </c>
      <c r="B202" s="83"/>
      <c r="C202" s="4" t="s">
        <v>38</v>
      </c>
      <c r="D202" s="84"/>
      <c r="E202" s="558"/>
      <c r="G202" s="5"/>
    </row>
    <row r="203" spans="1:7">
      <c r="A203" s="4" t="s">
        <v>39</v>
      </c>
      <c r="B203" s="17"/>
      <c r="C203" s="4" t="s">
        <v>39</v>
      </c>
      <c r="D203" s="19"/>
      <c r="E203" s="558"/>
      <c r="F203" s="4" t="s">
        <v>38</v>
      </c>
      <c r="G203" s="84"/>
    </row>
    <row r="204" spans="1:7">
      <c r="A204" s="16" t="s">
        <v>37</v>
      </c>
      <c r="B204" s="18"/>
      <c r="C204" s="16" t="s">
        <v>37</v>
      </c>
      <c r="D204" s="20"/>
      <c r="E204" s="559"/>
      <c r="F204" s="16"/>
      <c r="G204" s="37"/>
    </row>
    <row r="205" spans="1:7" ht="28.5" customHeight="1">
      <c r="A205" s="38" t="str">
        <f ca="1">Ambassador_18!$U$1</f>
        <v>Ambassador_18</v>
      </c>
      <c r="B205" s="39" t="s">
        <v>17</v>
      </c>
      <c r="C205" s="56" t="s">
        <v>18</v>
      </c>
      <c r="D205" s="40"/>
      <c r="E205" s="557" t="s">
        <v>59</v>
      </c>
      <c r="F205" s="34"/>
      <c r="G205" s="35"/>
    </row>
    <row r="206" spans="1:7">
      <c r="A206" s="7" t="s">
        <v>74</v>
      </c>
      <c r="B206" s="48"/>
      <c r="C206" s="47" t="s">
        <v>38</v>
      </c>
      <c r="D206" s="93"/>
      <c r="E206" s="557"/>
      <c r="F206" s="34"/>
      <c r="G206" s="35"/>
    </row>
    <row r="207" spans="1:7">
      <c r="A207" s="560" t="s">
        <v>29</v>
      </c>
      <c r="B207" s="560"/>
      <c r="C207" s="560" t="s">
        <v>30</v>
      </c>
      <c r="D207" s="560"/>
      <c r="E207" s="558"/>
      <c r="F207" s="4" t="s">
        <v>33</v>
      </c>
      <c r="G207" s="36"/>
    </row>
    <row r="208" spans="1:7">
      <c r="A208" s="4" t="s">
        <v>31</v>
      </c>
      <c r="B208" s="87"/>
      <c r="C208" s="4" t="s">
        <v>31</v>
      </c>
      <c r="D208" s="19"/>
      <c r="E208" s="558"/>
      <c r="G208" s="5"/>
    </row>
    <row r="209" spans="1:7">
      <c r="A209" s="4" t="s">
        <v>33</v>
      </c>
      <c r="B209" s="87"/>
      <c r="C209" s="4" t="s">
        <v>33</v>
      </c>
      <c r="D209" s="19"/>
      <c r="E209" s="558"/>
      <c r="F209" s="4" t="s">
        <v>60</v>
      </c>
      <c r="G209" s="19"/>
    </row>
    <row r="210" spans="1:7">
      <c r="A210" s="4" t="s">
        <v>34</v>
      </c>
      <c r="B210" s="87"/>
      <c r="C210" s="4" t="s">
        <v>34</v>
      </c>
      <c r="D210" s="19"/>
      <c r="E210" s="558"/>
      <c r="G210" s="5"/>
    </row>
    <row r="211" spans="1:7">
      <c r="A211" s="4" t="s">
        <v>32</v>
      </c>
      <c r="B211" s="87"/>
      <c r="C211" s="4" t="s">
        <v>32</v>
      </c>
      <c r="D211" s="19"/>
      <c r="E211" s="558"/>
      <c r="F211" s="4" t="s">
        <v>36</v>
      </c>
      <c r="G211" s="84"/>
    </row>
    <row r="212" spans="1:7">
      <c r="A212" s="4" t="s">
        <v>36</v>
      </c>
      <c r="B212" s="83"/>
      <c r="C212" s="4" t="s">
        <v>36</v>
      </c>
      <c r="D212" s="84"/>
      <c r="E212" s="558"/>
      <c r="G212" s="5"/>
    </row>
    <row r="213" spans="1:7">
      <c r="A213" s="4" t="s">
        <v>35</v>
      </c>
      <c r="B213" s="83"/>
      <c r="C213" s="4" t="s">
        <v>35</v>
      </c>
      <c r="D213" s="84"/>
      <c r="E213" s="558"/>
      <c r="F213" s="4" t="s">
        <v>35</v>
      </c>
      <c r="G213" s="84"/>
    </row>
    <row r="214" spans="1:7">
      <c r="A214" s="4" t="s">
        <v>38</v>
      </c>
      <c r="B214" s="83"/>
      <c r="C214" s="4" t="s">
        <v>38</v>
      </c>
      <c r="D214" s="84"/>
      <c r="E214" s="558"/>
      <c r="G214" s="5"/>
    </row>
    <row r="215" spans="1:7">
      <c r="A215" s="4" t="s">
        <v>39</v>
      </c>
      <c r="B215" s="17"/>
      <c r="C215" s="4" t="s">
        <v>39</v>
      </c>
      <c r="D215" s="19"/>
      <c r="E215" s="558"/>
      <c r="F215" s="4" t="s">
        <v>38</v>
      </c>
      <c r="G215" s="84"/>
    </row>
    <row r="216" spans="1:7">
      <c r="A216" s="16" t="s">
        <v>37</v>
      </c>
      <c r="B216" s="18"/>
      <c r="C216" s="16" t="s">
        <v>37</v>
      </c>
      <c r="D216" s="20"/>
      <c r="E216" s="559"/>
      <c r="F216" s="16"/>
      <c r="G216" s="37"/>
    </row>
    <row r="217" spans="1:7" ht="28.5" customHeight="1">
      <c r="A217" s="38" t="str">
        <f ca="1">Ambassador_19!$U$1</f>
        <v>Ambassador_19</v>
      </c>
      <c r="B217" s="39" t="s">
        <v>17</v>
      </c>
      <c r="C217" s="56" t="s">
        <v>18</v>
      </c>
      <c r="D217" s="40"/>
      <c r="E217" s="557" t="s">
        <v>59</v>
      </c>
      <c r="F217" s="34"/>
      <c r="G217" s="35"/>
    </row>
    <row r="218" spans="1:7">
      <c r="A218" s="7" t="s">
        <v>74</v>
      </c>
      <c r="B218" s="48"/>
      <c r="C218" s="47" t="s">
        <v>38</v>
      </c>
      <c r="D218" s="93"/>
      <c r="E218" s="557"/>
      <c r="F218" s="34"/>
      <c r="G218" s="35"/>
    </row>
    <row r="219" spans="1:7">
      <c r="A219" s="560" t="s">
        <v>29</v>
      </c>
      <c r="B219" s="560"/>
      <c r="C219" s="560" t="s">
        <v>30</v>
      </c>
      <c r="D219" s="560"/>
      <c r="E219" s="558"/>
      <c r="F219" s="4" t="s">
        <v>33</v>
      </c>
      <c r="G219" s="36"/>
    </row>
    <row r="220" spans="1:7">
      <c r="A220" s="4" t="s">
        <v>31</v>
      </c>
      <c r="B220" s="87"/>
      <c r="C220" s="4" t="s">
        <v>31</v>
      </c>
      <c r="D220" s="19"/>
      <c r="E220" s="558"/>
      <c r="G220" s="5"/>
    </row>
    <row r="221" spans="1:7">
      <c r="A221" s="4" t="s">
        <v>33</v>
      </c>
      <c r="B221" s="87"/>
      <c r="C221" s="4" t="s">
        <v>33</v>
      </c>
      <c r="D221" s="19"/>
      <c r="E221" s="558"/>
      <c r="F221" s="4" t="s">
        <v>60</v>
      </c>
      <c r="G221" s="19"/>
    </row>
    <row r="222" spans="1:7">
      <c r="A222" s="4" t="s">
        <v>34</v>
      </c>
      <c r="B222" s="87"/>
      <c r="C222" s="4" t="s">
        <v>34</v>
      </c>
      <c r="D222" s="19"/>
      <c r="E222" s="558"/>
      <c r="G222" s="5"/>
    </row>
    <row r="223" spans="1:7">
      <c r="A223" s="4" t="s">
        <v>32</v>
      </c>
      <c r="B223" s="17"/>
      <c r="C223" s="4" t="s">
        <v>32</v>
      </c>
      <c r="D223" s="19"/>
      <c r="E223" s="558"/>
      <c r="F223" s="4" t="s">
        <v>36</v>
      </c>
      <c r="G223" s="84"/>
    </row>
    <row r="224" spans="1:7">
      <c r="A224" s="4" t="s">
        <v>36</v>
      </c>
      <c r="B224" s="83"/>
      <c r="C224" s="4" t="s">
        <v>36</v>
      </c>
      <c r="D224" s="84"/>
      <c r="E224" s="558"/>
      <c r="G224" s="5"/>
    </row>
    <row r="225" spans="1:7">
      <c r="A225" s="4" t="s">
        <v>35</v>
      </c>
      <c r="B225" s="83"/>
      <c r="C225" s="4" t="s">
        <v>35</v>
      </c>
      <c r="D225" s="84"/>
      <c r="E225" s="558"/>
      <c r="F225" s="4" t="s">
        <v>35</v>
      </c>
      <c r="G225" s="84"/>
    </row>
    <row r="226" spans="1:7">
      <c r="A226" s="4" t="s">
        <v>38</v>
      </c>
      <c r="B226" s="83"/>
      <c r="C226" s="4" t="s">
        <v>38</v>
      </c>
      <c r="D226" s="84"/>
      <c r="E226" s="558"/>
      <c r="G226" s="5"/>
    </row>
    <row r="227" spans="1:7">
      <c r="A227" s="4" t="s">
        <v>39</v>
      </c>
      <c r="B227" s="17"/>
      <c r="C227" s="4" t="s">
        <v>39</v>
      </c>
      <c r="D227" s="19"/>
      <c r="E227" s="558"/>
      <c r="F227" s="4" t="s">
        <v>38</v>
      </c>
      <c r="G227" s="84"/>
    </row>
    <row r="228" spans="1:7">
      <c r="A228" s="16" t="s">
        <v>37</v>
      </c>
      <c r="B228" s="18"/>
      <c r="C228" s="16" t="s">
        <v>37</v>
      </c>
      <c r="D228" s="20"/>
      <c r="E228" s="559"/>
      <c r="F228" s="16"/>
      <c r="G228" s="37"/>
    </row>
    <row r="229" spans="1:7" ht="28.5" customHeight="1">
      <c r="A229" s="38" t="str">
        <f ca="1">Ambassador_20!$U$1</f>
        <v>Ambassador_20</v>
      </c>
      <c r="B229" s="39" t="s">
        <v>17</v>
      </c>
      <c r="C229" s="56" t="s">
        <v>18</v>
      </c>
      <c r="D229" s="40"/>
      <c r="E229" s="557" t="s">
        <v>59</v>
      </c>
      <c r="F229" s="34"/>
      <c r="G229" s="35"/>
    </row>
    <row r="230" spans="1:7">
      <c r="A230" s="7" t="s">
        <v>74</v>
      </c>
      <c r="B230" s="48"/>
      <c r="C230" s="47" t="s">
        <v>38</v>
      </c>
      <c r="D230" s="93"/>
      <c r="E230" s="557"/>
      <c r="F230" s="34"/>
      <c r="G230" s="35"/>
    </row>
    <row r="231" spans="1:7">
      <c r="A231" s="560" t="s">
        <v>29</v>
      </c>
      <c r="B231" s="560"/>
      <c r="C231" s="560" t="s">
        <v>30</v>
      </c>
      <c r="D231" s="560"/>
      <c r="E231" s="558"/>
      <c r="F231" s="4" t="s">
        <v>33</v>
      </c>
      <c r="G231" s="36"/>
    </row>
    <row r="232" spans="1:7">
      <c r="A232" s="4" t="s">
        <v>31</v>
      </c>
      <c r="B232" s="87"/>
      <c r="C232" s="4" t="s">
        <v>31</v>
      </c>
      <c r="D232" s="19"/>
      <c r="E232" s="558"/>
      <c r="G232" s="5"/>
    </row>
    <row r="233" spans="1:7">
      <c r="A233" s="4" t="s">
        <v>33</v>
      </c>
      <c r="B233" s="87"/>
      <c r="C233" s="4" t="s">
        <v>33</v>
      </c>
      <c r="D233" s="19"/>
      <c r="E233" s="558"/>
      <c r="F233" s="4" t="s">
        <v>60</v>
      </c>
      <c r="G233" s="19"/>
    </row>
    <row r="234" spans="1:7">
      <c r="A234" s="4" t="s">
        <v>34</v>
      </c>
      <c r="B234" s="87"/>
      <c r="C234" s="4" t="s">
        <v>34</v>
      </c>
      <c r="D234" s="19"/>
      <c r="E234" s="558"/>
      <c r="G234" s="5"/>
    </row>
    <row r="235" spans="1:7">
      <c r="A235" s="4" t="s">
        <v>32</v>
      </c>
      <c r="B235" s="17"/>
      <c r="C235" s="4" t="s">
        <v>32</v>
      </c>
      <c r="D235" s="19"/>
      <c r="E235" s="558"/>
      <c r="F235" s="4" t="s">
        <v>36</v>
      </c>
      <c r="G235" s="84"/>
    </row>
    <row r="236" spans="1:7">
      <c r="A236" s="4" t="s">
        <v>36</v>
      </c>
      <c r="B236" s="83"/>
      <c r="C236" s="4" t="s">
        <v>36</v>
      </c>
      <c r="D236" s="84"/>
      <c r="E236" s="558"/>
      <c r="G236" s="5"/>
    </row>
    <row r="237" spans="1:7">
      <c r="A237" s="4" t="s">
        <v>35</v>
      </c>
      <c r="B237" s="83"/>
      <c r="C237" s="4" t="s">
        <v>35</v>
      </c>
      <c r="D237" s="84"/>
      <c r="E237" s="558"/>
      <c r="F237" s="4" t="s">
        <v>35</v>
      </c>
      <c r="G237" s="84"/>
    </row>
    <row r="238" spans="1:7">
      <c r="A238" s="4" t="s">
        <v>38</v>
      </c>
      <c r="B238" s="83"/>
      <c r="C238" s="4" t="s">
        <v>38</v>
      </c>
      <c r="D238" s="84"/>
      <c r="E238" s="558"/>
      <c r="G238" s="5"/>
    </row>
    <row r="239" spans="1:7">
      <c r="A239" s="4" t="s">
        <v>39</v>
      </c>
      <c r="B239" s="17"/>
      <c r="C239" s="4" t="s">
        <v>39</v>
      </c>
      <c r="D239" s="19"/>
      <c r="E239" s="558"/>
      <c r="F239" s="4" t="s">
        <v>38</v>
      </c>
      <c r="G239" s="84"/>
    </row>
    <row r="240" spans="1:7">
      <c r="A240" s="16" t="s">
        <v>37</v>
      </c>
      <c r="B240" s="18"/>
      <c r="C240" s="16" t="s">
        <v>37</v>
      </c>
      <c r="D240" s="20"/>
      <c r="E240" s="559"/>
      <c r="F240" s="16"/>
      <c r="G240" s="37"/>
    </row>
  </sheetData>
  <sheetProtection algorithmName="SHA-512" hashValue="LM/DaLVWvkgR+drLO3MNiVe9KDVXWcBBWaeMVO8SDCLK8v5360jWCX7lJzZ5K1ulY61f/barzy4CJpTaUaIwug==" saltValue="dckdh/FWkb4ABjk9UXstYw==" spinCount="100000" sheet="1" objects="1" scenarios="1" selectLockedCells="1"/>
  <protectedRanges>
    <protectedRange sqref="D61:G62 D109:G110 D85:G86 D1:G2 D25:G26 D13:G14 D49:G50 D73:G74 D97:G98 D37:G38 D181:G182 D229:G230 D205:G206 D121:G122 D145:G146 D133:G134 D169:G170 D193:G194 D217:G218 D157:G158" name="Range2"/>
    <protectedRange sqref="B1:B2 B73:B74 B25:B26 B49:B50 B61:B62 B85:B86 B37:B38 B97:B98 B109:B110 B13:B14 B121:B122 B193:B194 B145:B146 B169:B170 B181:B182 B205:B206 B157:B158 B217:B218 B229:B230 B133:B134" name="Range1"/>
  </protectedRanges>
  <mergeCells count="60">
    <mergeCell ref="E217:E228"/>
    <mergeCell ref="A219:B219"/>
    <mergeCell ref="C219:D219"/>
    <mergeCell ref="E229:E240"/>
    <mergeCell ref="A231:B231"/>
    <mergeCell ref="C231:D231"/>
    <mergeCell ref="E193:E204"/>
    <mergeCell ref="A195:B195"/>
    <mergeCell ref="C195:D195"/>
    <mergeCell ref="E205:E216"/>
    <mergeCell ref="A207:B207"/>
    <mergeCell ref="C207:D207"/>
    <mergeCell ref="E169:E180"/>
    <mergeCell ref="A171:B171"/>
    <mergeCell ref="C171:D171"/>
    <mergeCell ref="E181:E192"/>
    <mergeCell ref="A183:B183"/>
    <mergeCell ref="C183:D183"/>
    <mergeCell ref="E145:E156"/>
    <mergeCell ref="A147:B147"/>
    <mergeCell ref="C147:D147"/>
    <mergeCell ref="E157:E168"/>
    <mergeCell ref="A159:B159"/>
    <mergeCell ref="C159:D159"/>
    <mergeCell ref="E121:E132"/>
    <mergeCell ref="A123:B123"/>
    <mergeCell ref="C123:D123"/>
    <mergeCell ref="E133:E144"/>
    <mergeCell ref="A135:B135"/>
    <mergeCell ref="C135:D135"/>
    <mergeCell ref="A111:B111"/>
    <mergeCell ref="C111:D111"/>
    <mergeCell ref="A51:B51"/>
    <mergeCell ref="C51:D51"/>
    <mergeCell ref="C63:D63"/>
    <mergeCell ref="A63:B63"/>
    <mergeCell ref="A75:B75"/>
    <mergeCell ref="C75:D75"/>
    <mergeCell ref="C87:D87"/>
    <mergeCell ref="A87:B87"/>
    <mergeCell ref="A99:B99"/>
    <mergeCell ref="C99:D99"/>
    <mergeCell ref="C39:D39"/>
    <mergeCell ref="A39:B39"/>
    <mergeCell ref="A3:B3"/>
    <mergeCell ref="C3:D3"/>
    <mergeCell ref="C15:D15"/>
    <mergeCell ref="A15:B15"/>
    <mergeCell ref="A27:B27"/>
    <mergeCell ref="C27:D27"/>
    <mergeCell ref="E109:E120"/>
    <mergeCell ref="E1:E12"/>
    <mergeCell ref="E13:E24"/>
    <mergeCell ref="E25:E36"/>
    <mergeCell ref="E37:E48"/>
    <mergeCell ref="E49:E60"/>
    <mergeCell ref="E61:E72"/>
    <mergeCell ref="E73:E84"/>
    <mergeCell ref="E85:E96"/>
    <mergeCell ref="E97:E108"/>
  </mergeCells>
  <phoneticPr fontId="2" type="noConversion"/>
  <pageMargins left="0.5" right="0.5" top="1" bottom="0.75" header="0.5" footer="0.5"/>
  <pageSetup scale="77" orientation="portrait" horizontalDpi="4294967293" r:id="rId1"/>
  <headerFooter alignWithMargins="0">
    <oddHeader>&amp;C&amp;"Arial,Bold"&amp;14AmbassadorTrax&amp;"Arial,Regular"&amp;10
&amp;"Arial,Bold"&amp;12Parent Contact Info - &amp;D</oddHeader>
    <oddFooter>&amp;CPage &amp;P</oddFooter>
  </headerFooter>
  <rowBreaks count="3" manualBreakCount="3">
    <brk id="60" max="16383" man="1"/>
    <brk id="120" max="16383" man="1"/>
    <brk id="18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FCFD6-5C16-4F0D-9110-CC40432E62DA}">
  <sheetPr codeName="Sheet20">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Ambassador_5</v>
      </c>
      <c r="U1" s="430" t="str">
        <f ca="1">MID(CELL("filename",A1),FIND(IF(ISERROR(FIND("]",CELL("filename",A1))),"$","]"),CELL("filename",A1))+1,256)</f>
        <v>Ambassador_5</v>
      </c>
      <c r="W1" s="344" t="str">
        <f ca="1">IF(T1&lt;&gt;"",T1,"")</f>
        <v>Ambassador_5</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IF(Badges!$H$33="A","/","")</f>
        <v/>
      </c>
      <c r="E4" s="327" t="str">
        <f>IF(Badges!$H$37="A","/","")</f>
        <v/>
      </c>
      <c r="F4" s="327" t="str">
        <f>IF(Badges!$H$41="A","/","")</f>
        <v/>
      </c>
      <c r="G4" s="327" t="str">
        <f>IF(Badges!$H$45="A","/","")</f>
        <v/>
      </c>
      <c r="H4" s="327" t="str">
        <f>IF(Badges!$H$49="A","/","")</f>
        <v/>
      </c>
      <c r="I4" s="330" t="str">
        <f>IF(Summary!$J$5="E","E","")</f>
        <v/>
      </c>
      <c r="J4" s="330" t="str">
        <f>IF(Summary!$K$5="Y","R","")</f>
        <v/>
      </c>
      <c r="L4" s="639" t="str">
        <f>'Council Own'!$B6</f>
        <v>&lt;&lt;List Badge 1 Here&gt;&gt;</v>
      </c>
      <c r="M4" s="639"/>
      <c r="N4" s="327" t="str">
        <f>IF('Council Own'!$H$11="A","/","")</f>
        <v/>
      </c>
      <c r="O4" s="327" t="str">
        <f>IF('Council Own'!$H$15="A","/","")</f>
        <v/>
      </c>
      <c r="P4" s="327" t="str">
        <f>IF('Council Own'!$H$19="A","/","")</f>
        <v/>
      </c>
      <c r="Q4" s="327" t="str">
        <f>IF('Council Own'!$H$23="A","/","")</f>
        <v/>
      </c>
      <c r="R4" s="327" t="str">
        <f>IF('Council Own'!$H$27="A","/","")</f>
        <v/>
      </c>
      <c r="S4" s="326" t="str">
        <f>IF(Summary!$J$52="E","E","")</f>
        <v/>
      </c>
      <c r="T4" s="326" t="str">
        <f>IF(Summary!$K$52="Y","R","")</f>
        <v/>
      </c>
      <c r="U4" s="432"/>
      <c r="W4" s="387"/>
      <c r="X4" s="388"/>
      <c r="Y4" s="463"/>
      <c r="AA4" s="387"/>
      <c r="AB4" s="388"/>
      <c r="AC4" s="463"/>
    </row>
    <row r="5" spans="1:30" ht="12.95" customHeight="1">
      <c r="A5" s="342"/>
      <c r="C5" s="359" t="s">
        <v>404</v>
      </c>
      <c r="D5" s="327" t="str">
        <f>IF(Badges!$H$56="A","/","")</f>
        <v/>
      </c>
      <c r="E5" s="327" t="str">
        <f>IF(Badges!$H$60="A","/","")</f>
        <v/>
      </c>
      <c r="F5" s="327" t="str">
        <f>IF(Badges!$H$64="A","/","")</f>
        <v/>
      </c>
      <c r="G5" s="327" t="str">
        <f>IF(Badges!$H$68="A","/","")</f>
        <v/>
      </c>
      <c r="H5" s="327" t="str">
        <f>IF(Badges!$H$72="A","/","")</f>
        <v/>
      </c>
      <c r="I5" s="330" t="str">
        <f>IF(Summary!$J$6="E","E","")</f>
        <v/>
      </c>
      <c r="J5" s="330" t="str">
        <f>IF(Summary!$K$6="Y","R","")</f>
        <v/>
      </c>
      <c r="K5" s="360" t="str">
        <f>IF(COUNT(I39:I39)=1,MAX(I39:I39),"")</f>
        <v/>
      </c>
      <c r="L5" s="640" t="str">
        <f>'Council Own'!$B29</f>
        <v>&lt;&lt;List Badge 2 Here&gt;&gt;</v>
      </c>
      <c r="M5" s="641"/>
      <c r="N5" s="327" t="str">
        <f>IF('Council Own'!$H$34="A","/","")</f>
        <v/>
      </c>
      <c r="O5" s="327" t="str">
        <f>IF('Council Own'!$H$38="A","/","")</f>
        <v/>
      </c>
      <c r="P5" s="327" t="str">
        <f>IF('Council Own'!$H$42="A","/","")</f>
        <v/>
      </c>
      <c r="Q5" s="327" t="str">
        <f>IF('Council Own'!$H$46="A","/","")</f>
        <v/>
      </c>
      <c r="R5" s="327" t="str">
        <f>IF('Council Own'!$H$50="A","/","")</f>
        <v/>
      </c>
      <c r="S5" s="328" t="str">
        <f>IF(Summary!$J$53="E","E","")</f>
        <v/>
      </c>
      <c r="T5" s="328" t="str">
        <f>IF(Summary!$K$53="Y","R","")</f>
        <v/>
      </c>
      <c r="U5" s="432"/>
      <c r="W5" s="389"/>
      <c r="X5" s="390"/>
      <c r="Y5" s="464"/>
      <c r="AA5" s="389"/>
      <c r="AB5" s="390"/>
      <c r="AC5" s="464"/>
    </row>
    <row r="6" spans="1:30" ht="12.95" customHeight="1" thickBot="1">
      <c r="A6" s="342"/>
      <c r="C6" s="361" t="s">
        <v>698</v>
      </c>
      <c r="D6" s="327" t="str">
        <f>IF(Badges!$H$79="A","/","")</f>
        <v/>
      </c>
      <c r="E6" s="327" t="str">
        <f>IF(Badges!$H$83="A","/","")</f>
        <v/>
      </c>
      <c r="F6" s="327" t="str">
        <f>IF(Badges!$H$87="A","/","")</f>
        <v/>
      </c>
      <c r="G6" s="327" t="str">
        <f>IF(Badges!$H$91="A","/","")</f>
        <v/>
      </c>
      <c r="H6" s="327" t="str">
        <f>IF(Badges!$H$95="A","/","")</f>
        <v/>
      </c>
      <c r="I6" s="330" t="str">
        <f>IF(Summary!$J$7="E","E","")</f>
        <v/>
      </c>
      <c r="J6" s="330" t="str">
        <f>IF(Summary!$K$7="Y","R","")</f>
        <v/>
      </c>
      <c r="K6" s="360" t="str">
        <f>IF(COUNT(I40:I40)=1,MAX(I40:I40),"")</f>
        <v/>
      </c>
      <c r="L6" s="640" t="str">
        <f>'Council Own'!$B52</f>
        <v>&lt;&lt;List Badge 3 Here&gt;&gt;</v>
      </c>
      <c r="M6" s="641"/>
      <c r="N6" s="327" t="str">
        <f>IF('Council Own'!$H$57="A","/","")</f>
        <v/>
      </c>
      <c r="O6" s="327" t="str">
        <f>IF('Council Own'!$H$61="A","/","")</f>
        <v/>
      </c>
      <c r="P6" s="327" t="str">
        <f>IF('Council Own'!$H$65="A","/","")</f>
        <v/>
      </c>
      <c r="Q6" s="327" t="str">
        <f>IF('Council Own'!$H$69="A","/","")</f>
        <v/>
      </c>
      <c r="R6" s="327" t="str">
        <f>IF('Council Own'!$H$73="A","/","")</f>
        <v/>
      </c>
      <c r="S6" s="328" t="str">
        <f>IF(Summary!$J$54="E","E","")</f>
        <v/>
      </c>
      <c r="T6" s="328" t="str">
        <f>IF(Summary!$K$54="Y","R","")</f>
        <v/>
      </c>
      <c r="U6" s="432"/>
      <c r="W6" s="389"/>
      <c r="X6" s="390"/>
      <c r="Y6" s="464"/>
      <c r="AA6" s="389"/>
      <c r="AB6" s="390"/>
      <c r="AC6" s="464"/>
    </row>
    <row r="7" spans="1:30" ht="12.95" customHeight="1">
      <c r="A7" s="342"/>
      <c r="C7" s="363" t="s">
        <v>104</v>
      </c>
      <c r="D7" s="337" t="str">
        <f>IF(Badges!$H$102="A","/","")</f>
        <v/>
      </c>
      <c r="E7" s="337" t="str">
        <f>IF(Badges!$H$106="A","/","")</f>
        <v/>
      </c>
      <c r="F7" s="337" t="str">
        <f>IF(Badges!$H$110="A","/","")</f>
        <v/>
      </c>
      <c r="G7" s="337" t="str">
        <f>IF(Badges!$H$114="A","/","")</f>
        <v/>
      </c>
      <c r="H7" s="337" t="str">
        <f>IF(Badges!$H$118="A","/","")</f>
        <v/>
      </c>
      <c r="I7" s="338" t="str">
        <f>IF(Summary!$J$8="E","E","")</f>
        <v/>
      </c>
      <c r="J7" s="338" t="str">
        <f>IF(Summary!$K$8="Y","R","")</f>
        <v/>
      </c>
      <c r="K7" s="360" t="str">
        <f>IF(COUNT(I41:I41)=1,MAX(I41:I41),"")</f>
        <v/>
      </c>
      <c r="L7" s="640" t="str">
        <f>'Council Own'!$B75</f>
        <v>&lt;&lt;List Badge 4 Here&gt;&gt;</v>
      </c>
      <c r="M7" s="641"/>
      <c r="N7" s="327" t="str">
        <f>IF('Council Own'!$H$80="A","/","")</f>
        <v/>
      </c>
      <c r="O7" s="327" t="str">
        <f>IF('Council Own'!$H$84="A","/","")</f>
        <v/>
      </c>
      <c r="P7" s="327" t="str">
        <f>IF('Council Own'!$H$88="A","/","")</f>
        <v/>
      </c>
      <c r="Q7" s="327" t="str">
        <f>IF('Council Own'!$H$92="A","/","")</f>
        <v/>
      </c>
      <c r="R7" s="327" t="str">
        <f>IF('Council Own'!$H$96="A","/","")</f>
        <v/>
      </c>
      <c r="S7" s="328" t="str">
        <f>IF(Summary!$J$55="E","E","")</f>
        <v/>
      </c>
      <c r="T7" s="328" t="str">
        <f>IF(Summary!$K$55="Y","R","")</f>
        <v/>
      </c>
      <c r="U7" s="432"/>
      <c r="W7" s="389"/>
      <c r="X7" s="390"/>
      <c r="Y7" s="464"/>
      <c r="AA7" s="389"/>
      <c r="AB7" s="390"/>
      <c r="AC7" s="464"/>
    </row>
    <row r="8" spans="1:30" ht="12.95" customHeight="1">
      <c r="A8" s="342"/>
      <c r="C8" s="359" t="s">
        <v>422</v>
      </c>
      <c r="D8" s="327" t="str">
        <f>IF(Badges!$H$125="A","/","")</f>
        <v/>
      </c>
      <c r="E8" s="327" t="str">
        <f>IF(Badges!$H$129="A","/","")</f>
        <v/>
      </c>
      <c r="F8" s="327" t="str">
        <f>IF(Badges!$H$133="A","/","")</f>
        <v/>
      </c>
      <c r="G8" s="327" t="str">
        <f>IF(Badges!$H$137="A","/","")</f>
        <v/>
      </c>
      <c r="H8" s="327" t="str">
        <f>IF(Badges!$H$141="A","/","")</f>
        <v/>
      </c>
      <c r="I8" s="328" t="str">
        <f>IF(Summary!$J$9="E","E","")</f>
        <v/>
      </c>
      <c r="J8" s="328" t="str">
        <f>IF(Summary!$K$9="Y","R","")</f>
        <v/>
      </c>
      <c r="K8" s="360" t="str">
        <f>IF(COUNT(I42:I45)=4,MAX(I42:I45),"")</f>
        <v/>
      </c>
      <c r="L8" s="640" t="str">
        <f>'Council Own'!$B98</f>
        <v>&lt;&lt;List Badge 5 Here&gt;&gt;</v>
      </c>
      <c r="M8" s="641"/>
      <c r="N8" s="327" t="str">
        <f>IF('Council Own'!$H$103="A","/","")</f>
        <v/>
      </c>
      <c r="O8" s="327" t="str">
        <f>IF('Council Own'!$H$107="A","/","")</f>
        <v/>
      </c>
      <c r="P8" s="327" t="str">
        <f>IF('Council Own'!$H$111="A","/","")</f>
        <v/>
      </c>
      <c r="Q8" s="327" t="str">
        <f>IF('Council Own'!$H$115="A","/","")</f>
        <v/>
      </c>
      <c r="R8" s="327" t="str">
        <f>IF('Council Own'!$H$119="A","/","")</f>
        <v/>
      </c>
      <c r="S8" s="331" t="str">
        <f>IF(Summary!$J$56="E","E","")</f>
        <v/>
      </c>
      <c r="T8" s="331" t="str">
        <f>IF(Summary!$K$56="Y","R","")</f>
        <v/>
      </c>
      <c r="U8" s="432"/>
      <c r="W8" s="389"/>
      <c r="X8" s="390"/>
      <c r="Y8" s="464"/>
      <c r="AA8" s="389"/>
      <c r="AB8" s="390"/>
      <c r="AC8" s="464"/>
    </row>
    <row r="9" spans="1:30" ht="12.95" customHeight="1" thickBot="1">
      <c r="A9" s="342"/>
      <c r="C9" s="364" t="s">
        <v>699</v>
      </c>
      <c r="D9" s="313" t="str">
        <f>IF(Badges!$H$148="A","/","")</f>
        <v/>
      </c>
      <c r="E9" s="313" t="str">
        <f>IF(Badges!$H$152="A","/","")</f>
        <v/>
      </c>
      <c r="F9" s="313" t="str">
        <f>IF(Badges!$H$156="A","/","")</f>
        <v/>
      </c>
      <c r="G9" s="313" t="str">
        <f>IF(Badges!$H$160="A","/","")</f>
        <v/>
      </c>
      <c r="H9" s="313" t="str">
        <f>IF(Badges!$H$164="A","/","")</f>
        <v/>
      </c>
      <c r="I9" s="433"/>
      <c r="J9" s="434"/>
      <c r="K9" s="360"/>
      <c r="L9" s="639" t="str">
        <f>'Council Own'!$B121</f>
        <v>&lt;&lt;List Badge 6 Here&gt;&gt;</v>
      </c>
      <c r="M9" s="639"/>
      <c r="N9" s="327" t="str">
        <f>IF('Council Own'!$H$126="A","/","")</f>
        <v/>
      </c>
      <c r="O9" s="327" t="str">
        <f>IF('Council Own'!$H$130="A","/","")</f>
        <v/>
      </c>
      <c r="P9" s="327" t="str">
        <f>IF('Council Own'!$H$134="A","/","")</f>
        <v/>
      </c>
      <c r="Q9" s="327" t="str">
        <f>IF('Council Own'!$H$138="A","/","")</f>
        <v/>
      </c>
      <c r="R9" s="327" t="str">
        <f>IF('Council Own'!$H$142="A","/","")</f>
        <v/>
      </c>
      <c r="S9" s="328" t="str">
        <f>IF(Summary!$J$57="E","E","")</f>
        <v/>
      </c>
      <c r="T9" s="328" t="str">
        <f>IF(Summary!$K$57="Y","R","")</f>
        <v/>
      </c>
      <c r="U9" s="432"/>
      <c r="W9" s="389"/>
      <c r="X9" s="390"/>
      <c r="Y9" s="464"/>
      <c r="AA9" s="389"/>
      <c r="AB9" s="390"/>
      <c r="AC9" s="464"/>
    </row>
    <row r="10" spans="1:30" ht="12.95" customHeight="1">
      <c r="A10" s="342"/>
      <c r="C10" s="356" t="s">
        <v>606</v>
      </c>
      <c r="D10" s="332" t="str">
        <f>IF(Badges!$H$171="A","/","")</f>
        <v/>
      </c>
      <c r="E10" s="332" t="str">
        <f>IF(Badges!$H$175="A","/","")</f>
        <v/>
      </c>
      <c r="F10" s="332" t="str">
        <f>IF(Badges!$H$179="A","/","")</f>
        <v/>
      </c>
      <c r="G10" s="332" t="str">
        <f>IF(Badges!$H$183="A","/","")</f>
        <v/>
      </c>
      <c r="H10" s="332" t="str">
        <f>IF(Badges!$H$187="A","/","")</f>
        <v/>
      </c>
      <c r="I10" s="328" t="str">
        <f>IF(Summary!$J$11="E","E","")</f>
        <v/>
      </c>
      <c r="J10" s="328" t="str">
        <f>IF(Summary!$K$11="Y","R","")</f>
        <v/>
      </c>
      <c r="K10" s="360"/>
      <c r="L10" s="640" t="str">
        <f>'Council Own'!$B144</f>
        <v>&lt;&lt;List Badge 7 Here&gt;&gt;</v>
      </c>
      <c r="M10" s="641"/>
      <c r="N10" s="327" t="str">
        <f>IF('Council Own'!$H$149="A","/","")</f>
        <v/>
      </c>
      <c r="O10" s="327" t="str">
        <f>IF('Council Own'!$H$153="A","/","")</f>
        <v/>
      </c>
      <c r="P10" s="327" t="str">
        <f>IF('Council Own'!$H$157="A","/","")</f>
        <v/>
      </c>
      <c r="Q10" s="327" t="str">
        <f>IF('Council Own'!$H$161="A","/","")</f>
        <v/>
      </c>
      <c r="R10" s="327" t="str">
        <f>IF('Council Own'!$H$165="A","/","")</f>
        <v/>
      </c>
      <c r="S10" s="328" t="str">
        <f>IF(Summary!$J$58="E","E","")</f>
        <v/>
      </c>
      <c r="T10" s="328" t="str">
        <f>IF(Summary!$K$58="Y","R","")</f>
        <v/>
      </c>
      <c r="U10" s="432"/>
      <c r="W10" s="389"/>
      <c r="X10" s="390"/>
      <c r="Y10" s="464"/>
      <c r="AA10" s="389"/>
      <c r="AB10" s="390"/>
      <c r="AC10" s="464"/>
    </row>
    <row r="11" spans="1:30" ht="12.95" customHeight="1">
      <c r="A11" s="342"/>
      <c r="C11" s="359" t="s">
        <v>607</v>
      </c>
      <c r="D11" s="334" t="str">
        <f>IF(Badges!$H$194="A","/","")</f>
        <v/>
      </c>
      <c r="E11" s="334" t="str">
        <f>IF(Badges!$H$198="A","/","")</f>
        <v/>
      </c>
      <c r="F11" s="334" t="str">
        <f>IF(Badges!$H$202="A","/","")</f>
        <v/>
      </c>
      <c r="G11" s="334" t="str">
        <f>IF(Badges!$H$206="A","/","")</f>
        <v/>
      </c>
      <c r="H11" s="334" t="str">
        <f>IF(Badges!$H$210="A","/","")</f>
        <v/>
      </c>
      <c r="I11" s="331" t="str">
        <f>IF(Summary!$J$12="E","E","")</f>
        <v/>
      </c>
      <c r="J11" s="331" t="str">
        <f>IF(Summary!$K$12="Y","R","")</f>
        <v/>
      </c>
      <c r="K11" s="360"/>
      <c r="L11" s="640" t="str">
        <f>'Council Own'!$B167</f>
        <v>&lt;&lt;List Badge 8 Here&gt;&gt;</v>
      </c>
      <c r="M11" s="641"/>
      <c r="N11" s="327" t="str">
        <f>IF('Council Own'!$H$172="A","/","")</f>
        <v/>
      </c>
      <c r="O11" s="327" t="str">
        <f>IF('Council Own'!$H$176="A","/","")</f>
        <v/>
      </c>
      <c r="P11" s="327" t="str">
        <f>IF('Council Own'!$H$180="A","/","")</f>
        <v/>
      </c>
      <c r="Q11" s="327" t="str">
        <f>IF('Council Own'!$H$184="A","/","")</f>
        <v/>
      </c>
      <c r="R11" s="327" t="str">
        <f>IF('Council Own'!$H$188="A","/","")</f>
        <v/>
      </c>
      <c r="S11" s="328" t="str">
        <f>IF(Summary!$J$59="E","E","")</f>
        <v/>
      </c>
      <c r="T11" s="328" t="str">
        <f>IF(Summary!$K$59="Y","R","")</f>
        <v/>
      </c>
      <c r="U11" s="432"/>
      <c r="W11" s="389"/>
      <c r="X11" s="390"/>
      <c r="Y11" s="464"/>
      <c r="AA11" s="389"/>
      <c r="AB11" s="390"/>
      <c r="AC11" s="464"/>
    </row>
    <row r="12" spans="1:30" ht="12.95" customHeight="1" thickBot="1">
      <c r="A12" s="342"/>
      <c r="C12" s="361" t="s">
        <v>608</v>
      </c>
      <c r="D12" s="313" t="str">
        <f>IF(Badges!$H$298="A","/","")</f>
        <v/>
      </c>
      <c r="E12" s="313" t="str">
        <f>IF(Badges!$H$302="A","/","")</f>
        <v/>
      </c>
      <c r="F12" s="313" t="str">
        <f>IF(Badges!$H$306="A","/","")</f>
        <v/>
      </c>
      <c r="G12" s="313" t="str">
        <f>IF(Badges!$H$310="A","/","")</f>
        <v/>
      </c>
      <c r="H12" s="313" t="str">
        <f>IF(Badges!$H$314="A","/","")</f>
        <v/>
      </c>
      <c r="I12" s="329" t="str">
        <f>IF(Summary!$J$17="E","E","")</f>
        <v/>
      </c>
      <c r="J12" s="329" t="str">
        <f>IF(Summary!$K$17="Y","R","")</f>
        <v/>
      </c>
      <c r="K12" s="360" t="str">
        <f>IF(COUNT(I46:I47)=2,MAX(I46:I47),"")</f>
        <v/>
      </c>
      <c r="L12" s="640" t="str">
        <f>'Council Own'!$B190</f>
        <v>&lt;&lt;List Badge 9 Here&gt;&gt;</v>
      </c>
      <c r="M12" s="641"/>
      <c r="N12" s="327" t="str">
        <f>IF('Council Own'!$H$195="A","/","")</f>
        <v/>
      </c>
      <c r="O12" s="327" t="str">
        <f>IF('Council Own'!$H$199="A","/","")</f>
        <v/>
      </c>
      <c r="P12" s="327" t="str">
        <f>IF('Council Own'!$H$203="A","/","")</f>
        <v/>
      </c>
      <c r="Q12" s="327" t="str">
        <f>IF('Council Own'!$H$207="A","/","")</f>
        <v/>
      </c>
      <c r="R12" s="327" t="str">
        <f>IF('Council Own'!$H$211="A","/","")</f>
        <v/>
      </c>
      <c r="S12" s="328" t="str">
        <f>IF(Summary!$J$60="E","E","")</f>
        <v/>
      </c>
      <c r="T12" s="328" t="str">
        <f>IF(Summary!$K$60="Y","R","")</f>
        <v/>
      </c>
      <c r="U12" s="432"/>
      <c r="W12" s="389"/>
      <c r="X12" s="390"/>
      <c r="Y12" s="464"/>
      <c r="AA12" s="389"/>
      <c r="AB12" s="390"/>
      <c r="AC12" s="464"/>
    </row>
    <row r="13" spans="1:30" ht="12.95" customHeight="1">
      <c r="A13" s="342"/>
      <c r="C13" s="363" t="s">
        <v>103</v>
      </c>
      <c r="D13" s="332" t="str">
        <f>IF(Badges!$H$321="A","/","")</f>
        <v/>
      </c>
      <c r="E13" s="332" t="str">
        <f>IF(Badges!$H$325="A","/","")</f>
        <v/>
      </c>
      <c r="F13" s="332" t="str">
        <f>IF(Badges!$H$329="A","/","")</f>
        <v/>
      </c>
      <c r="G13" s="332" t="str">
        <f>IF(Badges!$H$333="A","/","")</f>
        <v/>
      </c>
      <c r="H13" s="332" t="str">
        <f>IF(Badges!$H$337="A","/","")</f>
        <v/>
      </c>
      <c r="I13" s="330" t="str">
        <f>IF(Summary!$J$18="E","E","")</f>
        <v/>
      </c>
      <c r="J13" s="330" t="str">
        <f>IF(Summary!$K$18="Y","R","")</f>
        <v/>
      </c>
      <c r="K13" s="360"/>
      <c r="L13" s="640" t="str">
        <f>'Council Own'!$B213</f>
        <v>&lt;&lt;List Badge 10 Here&gt;&gt;</v>
      </c>
      <c r="M13" s="641"/>
      <c r="N13" s="327" t="str">
        <f>IF('Council Own'!$H$218="A","/","")</f>
        <v/>
      </c>
      <c r="O13" s="327" t="str">
        <f>IF('Council Own'!$H$222="A","/","")</f>
        <v/>
      </c>
      <c r="P13" s="327" t="str">
        <f>IF('Council Own'!$H$226="A","/","")</f>
        <v/>
      </c>
      <c r="Q13" s="327" t="str">
        <f>IF('Council Own'!$H$230="A","/","")</f>
        <v/>
      </c>
      <c r="R13" s="327" t="str">
        <f>IF('Council Own'!$H$234="A","/","")</f>
        <v/>
      </c>
      <c r="S13" s="328" t="str">
        <f>IF(Summary!$J$61="E","E","")</f>
        <v/>
      </c>
      <c r="T13" s="328" t="str">
        <f>IF(Summary!$K$61="Y","R","")</f>
        <v/>
      </c>
      <c r="U13" s="432"/>
      <c r="W13" s="389"/>
      <c r="X13" s="390"/>
      <c r="Y13" s="464"/>
      <c r="AA13" s="389"/>
      <c r="AB13" s="390"/>
      <c r="AC13" s="464"/>
    </row>
    <row r="14" spans="1:30" ht="12.95" customHeight="1">
      <c r="A14" s="342"/>
      <c r="C14" s="359" t="s">
        <v>609</v>
      </c>
      <c r="D14" s="334" t="str">
        <f>IF(Badges!$H$10="A","/","")</f>
        <v/>
      </c>
      <c r="E14" s="334" t="str">
        <f>IF(Badges!$H$14="A","/","")</f>
        <v/>
      </c>
      <c r="F14" s="334" t="str">
        <f>IF(Badges!$H$18="A","/","")</f>
        <v/>
      </c>
      <c r="G14" s="334" t="str">
        <f>IF(Badges!$H$22="A","/","")</f>
        <v/>
      </c>
      <c r="H14" s="334" t="str">
        <f>IF(Badges!$H$26="A","/","")</f>
        <v/>
      </c>
      <c r="I14" s="331" t="str">
        <f>IF(Summary!$J$4="E","E","")</f>
        <v/>
      </c>
      <c r="J14" s="331" t="str">
        <f>IF(Summary!$K$4="Y","R","")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IF(Badges!$H$356="A","/","")</f>
        <v/>
      </c>
      <c r="E15" s="313" t="str">
        <f>IF(Badges!$H$360="A","/","")</f>
        <v/>
      </c>
      <c r="F15" s="313" t="str">
        <f>IF(Badges!$H$364="A","/","")</f>
        <v/>
      </c>
      <c r="G15" s="313" t="str">
        <f>IF(Badges!$H$368="A","/","")</f>
        <v/>
      </c>
      <c r="H15" s="313" t="str">
        <f>IF(Badges!$H$372="A","/","")</f>
        <v/>
      </c>
      <c r="I15" s="329" t="str">
        <f>IF(Summary!$J$20="E","E","")</f>
        <v/>
      </c>
      <c r="J15" s="329" t="str">
        <f>IF(Summary!$K$20="Y","R","")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IF(Badges!$H$379="A","/","")</f>
        <v/>
      </c>
      <c r="E16" s="332" t="str">
        <f>IF(Badges!$H$383="A","/","")</f>
        <v/>
      </c>
      <c r="F16" s="332" t="str">
        <f>IF(Badges!$H$387="A","/","")</f>
        <v/>
      </c>
      <c r="G16" s="332" t="str">
        <f>IF(Badges!$H$391="A","/","")</f>
        <v/>
      </c>
      <c r="H16" s="332" t="str">
        <f>IF(Badges!$H$395="A","/","")</f>
        <v/>
      </c>
      <c r="I16" s="333" t="str">
        <f>IF(Summary!$J$21="E","E","")</f>
        <v/>
      </c>
      <c r="J16" s="333" t="str">
        <f>IF(Summary!$K$21="Y","R","")</f>
        <v/>
      </c>
      <c r="K16" s="360" t="str">
        <f>IF(COUNT(I50:I51)=2,MAX(I50:I51),"")</f>
        <v/>
      </c>
      <c r="L16" s="640" t="str">
        <f>'Age-Level'!$C140</f>
        <v>Investiture</v>
      </c>
      <c r="M16" s="640"/>
      <c r="N16" s="640"/>
      <c r="O16" s="640"/>
      <c r="P16" s="640"/>
      <c r="Q16" s="640"/>
      <c r="R16" s="641"/>
      <c r="S16" s="328" t="str">
        <f>IF(Summary!$J$79="E","E","")</f>
        <v/>
      </c>
      <c r="T16" s="328" t="str">
        <f>IF(Summary!$K$79="Y","R","")</f>
        <v/>
      </c>
      <c r="U16" s="432"/>
      <c r="W16" s="389"/>
      <c r="X16" s="390"/>
      <c r="Y16" s="464"/>
      <c r="AA16" s="389"/>
      <c r="AB16" s="390"/>
      <c r="AC16" s="464"/>
    </row>
    <row r="17" spans="1:29" ht="12.95" customHeight="1">
      <c r="A17" s="342"/>
      <c r="C17" s="359" t="s">
        <v>611</v>
      </c>
      <c r="D17" s="334" t="str">
        <f>IF(Badges!$H$425="A","/","")</f>
        <v/>
      </c>
      <c r="E17" s="334" t="str">
        <f>IF(Badges!$H$429="A","/","")</f>
        <v/>
      </c>
      <c r="F17" s="334" t="str">
        <f>IF(Badges!$H$433="A","/","")</f>
        <v/>
      </c>
      <c r="G17" s="334" t="str">
        <f>IF(Badges!$H$437="A","/","")</f>
        <v/>
      </c>
      <c r="H17" s="334" t="str">
        <f>IF(Badges!$H$441="A","/","")</f>
        <v/>
      </c>
      <c r="I17" s="331" t="str">
        <f>IF(Summary!$J$23="E","E","")</f>
        <v/>
      </c>
      <c r="J17" s="331" t="str">
        <f>IF(Summary!$K$23="Y","R","")</f>
        <v/>
      </c>
      <c r="K17" s="360"/>
      <c r="L17" s="640" t="str">
        <f>'Age-Level'!$C141</f>
        <v>Rededication (1st year)</v>
      </c>
      <c r="M17" s="640"/>
      <c r="N17" s="640"/>
      <c r="O17" s="640"/>
      <c r="P17" s="640"/>
      <c r="Q17" s="640"/>
      <c r="R17" s="641"/>
      <c r="S17" s="328" t="str">
        <f>IF(Summary!$J$80="E","E","")</f>
        <v/>
      </c>
      <c r="T17" s="328" t="str">
        <f>IF(Summary!$K$80="Y","R","")</f>
        <v/>
      </c>
      <c r="U17" s="432"/>
      <c r="W17" s="389"/>
      <c r="X17" s="390"/>
      <c r="Y17" s="464"/>
      <c r="AA17" s="389"/>
      <c r="AB17" s="390"/>
      <c r="AC17" s="464"/>
    </row>
    <row r="18" spans="1:29" ht="12.95" customHeight="1" thickBot="1">
      <c r="C18" s="361" t="s">
        <v>612</v>
      </c>
      <c r="D18" s="313" t="str">
        <f>IF(Badges!$H$448="A","/","")</f>
        <v/>
      </c>
      <c r="E18" s="313" t="str">
        <f>IF(Badges!$H$452="A","/","")</f>
        <v/>
      </c>
      <c r="F18" s="313" t="str">
        <f>IF(Badges!$H$456="A","/","")</f>
        <v/>
      </c>
      <c r="G18" s="313" t="str">
        <f>IF(Badges!$H$460="A","/","")</f>
        <v/>
      </c>
      <c r="H18" s="313" t="str">
        <f>IF(Badges!$H$464="A","/","")</f>
        <v/>
      </c>
      <c r="I18" s="329" t="str">
        <f>IF(Summary!$J$24="E","E","")</f>
        <v/>
      </c>
      <c r="J18" s="329" t="str">
        <f>IF(Summary!$K$24="Y","R","")</f>
        <v/>
      </c>
      <c r="L18" s="640" t="str">
        <f>'Age-Level'!$C142</f>
        <v>Rededication (2nd year)</v>
      </c>
      <c r="M18" s="640"/>
      <c r="N18" s="640"/>
      <c r="O18" s="640"/>
      <c r="P18" s="640"/>
      <c r="Q18" s="640"/>
      <c r="R18" s="641"/>
      <c r="S18" s="328" t="str">
        <f>IF(Summary!$J$81="E","E","")</f>
        <v/>
      </c>
      <c r="T18" s="328" t="str">
        <f>IF(Summary!$K$81="Y","R","")</f>
        <v/>
      </c>
      <c r="U18" s="432"/>
      <c r="W18" s="389"/>
      <c r="X18" s="390"/>
      <c r="Y18" s="464"/>
      <c r="AA18" s="389"/>
      <c r="AB18" s="390"/>
      <c r="AC18" s="464"/>
    </row>
    <row r="19" spans="1:29" ht="12.95" customHeight="1">
      <c r="C19" s="368" t="s">
        <v>328</v>
      </c>
      <c r="D19" s="332" t="str">
        <f>IF(Badges!$H$467="C","/","")</f>
        <v/>
      </c>
      <c r="E19" s="332" t="str">
        <f>IF(Badges!$H$468="C","/","")</f>
        <v/>
      </c>
      <c r="F19" s="332" t="str">
        <f>IF(Badges!$H$469="C","/","")</f>
        <v/>
      </c>
      <c r="G19" s="332" t="str">
        <f>IF(Badges!$H$470="C","/","")</f>
        <v/>
      </c>
      <c r="H19" s="332" t="str">
        <f>IF(Badges!$H$471="C","/","")</f>
        <v/>
      </c>
      <c r="I19" s="333" t="str">
        <f>IF(Summary!$J$25="E","E","")</f>
        <v/>
      </c>
      <c r="J19" s="333" t="str">
        <f>IF(Summary!$K$25="Y","R","")</f>
        <v/>
      </c>
      <c r="L19" s="640" t="str">
        <f>'Age-Level'!$C143</f>
        <v>Rededication (3rd year)</v>
      </c>
      <c r="M19" s="640"/>
      <c r="N19" s="640"/>
      <c r="O19" s="640"/>
      <c r="P19" s="640"/>
      <c r="Q19" s="640"/>
      <c r="R19" s="641"/>
      <c r="S19" s="328" t="str">
        <f>IF(Summary!$J$82="E","E","")</f>
        <v/>
      </c>
      <c r="T19" s="328" t="str">
        <f>IF(Summary!$K$82="Y","R","")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IF(Summary!$J$83="E","E","")</f>
        <v/>
      </c>
      <c r="T20" s="328" t="str">
        <f>IF(Summary!$K$83="Y","R","")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IF(Summary!$J$84="E","E","")</f>
        <v/>
      </c>
      <c r="T21" s="328" t="str">
        <f>IF(Summary!$K$84="Y","R","")</f>
        <v/>
      </c>
      <c r="U21" s="432"/>
      <c r="W21" s="389"/>
      <c r="X21" s="390"/>
      <c r="Y21" s="464"/>
      <c r="AA21" s="389"/>
      <c r="AB21" s="390"/>
      <c r="AC21" s="464"/>
    </row>
    <row r="22" spans="1:29" ht="12.95" customHeight="1">
      <c r="B22" s="370"/>
      <c r="C22" s="356" t="s">
        <v>106</v>
      </c>
      <c r="D22" s="327" t="str">
        <f>IF(Badges!$H$240="A","/","")</f>
        <v/>
      </c>
      <c r="E22" s="327" t="str">
        <f>IF(Badges!$H$244="A","/","")</f>
        <v/>
      </c>
      <c r="F22" s="327" t="str">
        <f>IF(Badges!$H$248="A","/","")</f>
        <v/>
      </c>
      <c r="G22" s="327" t="str">
        <f>IF(Badges!$H$252="A","/","")</f>
        <v/>
      </c>
      <c r="H22" s="327" t="str">
        <f>IF(Badges!$H$256="A","/","")</f>
        <v/>
      </c>
      <c r="I22" s="328" t="str">
        <f>IF(Summary!$J$14="E","E","")</f>
        <v/>
      </c>
      <c r="J22" s="328" t="str">
        <f>IF(Summary!$K$14="Y","R","")</f>
        <v/>
      </c>
      <c r="L22" s="640" t="str">
        <f>'Age-Level'!$C146</f>
        <v>Rededication (6th year)</v>
      </c>
      <c r="M22" s="640"/>
      <c r="N22" s="640"/>
      <c r="O22" s="640"/>
      <c r="P22" s="640"/>
      <c r="Q22" s="640"/>
      <c r="R22" s="641"/>
      <c r="S22" s="328" t="str">
        <f>IF(Summary!$J$85="E","E","")</f>
        <v/>
      </c>
      <c r="T22" s="328" t="str">
        <f>IF(Summary!$K$85="Y","R","")</f>
        <v/>
      </c>
      <c r="U22" s="432"/>
      <c r="W22" s="389"/>
      <c r="X22" s="390"/>
      <c r="Y22" s="464"/>
      <c r="AA22" s="389"/>
      <c r="AB22" s="390"/>
      <c r="AC22" s="464"/>
    </row>
    <row r="23" spans="1:29" ht="12.95" customHeight="1" thickBot="1">
      <c r="B23" s="370"/>
      <c r="C23" s="364" t="s">
        <v>107</v>
      </c>
      <c r="D23" s="313" t="str">
        <f>IF(Badges!$H$217="A","/","")</f>
        <v/>
      </c>
      <c r="E23" s="313" t="str">
        <f>IF(Badges!$H$221="A","/","")</f>
        <v/>
      </c>
      <c r="F23" s="313" t="str">
        <f>IF(Badges!$H$225="A","/","")</f>
        <v/>
      </c>
      <c r="G23" s="313" t="str">
        <f>IF(Badges!$H$229="A","/","")</f>
        <v/>
      </c>
      <c r="H23" s="313" t="str">
        <f>IF(Badges!$H$233="A","/","")</f>
        <v/>
      </c>
      <c r="I23" s="329" t="str">
        <f>IF(Summary!$J$13="E","E","")</f>
        <v/>
      </c>
      <c r="J23" s="329" t="str">
        <f>IF(Summary!$K$13="Y","R","")</f>
        <v/>
      </c>
      <c r="L23" s="640" t="str">
        <f>'Age-Level'!$C147</f>
        <v>Rededication (7th year)</v>
      </c>
      <c r="M23" s="640"/>
      <c r="N23" s="640"/>
      <c r="O23" s="640"/>
      <c r="P23" s="640"/>
      <c r="Q23" s="640"/>
      <c r="R23" s="641"/>
      <c r="S23" s="328" t="str">
        <f>IF(Summary!$J$86="E","E","")</f>
        <v/>
      </c>
      <c r="T23" s="328" t="str">
        <f>IF(Summary!$K$86="Y","R","")</f>
        <v/>
      </c>
      <c r="U23" s="642" t="s">
        <v>761</v>
      </c>
      <c r="W23" s="389"/>
      <c r="X23" s="390"/>
      <c r="Y23" s="464"/>
      <c r="AA23" s="389"/>
      <c r="AB23" s="390"/>
      <c r="AC23" s="464"/>
    </row>
    <row r="24" spans="1:29" ht="12.95" customHeight="1">
      <c r="B24" s="370"/>
      <c r="C24" s="356" t="s">
        <v>613</v>
      </c>
      <c r="D24" s="332" t="str">
        <f>IF(Badges!$H$341="C","/","")</f>
        <v/>
      </c>
      <c r="E24" s="332" t="str">
        <f>IF(Badges!$H$343="C","/","")</f>
        <v/>
      </c>
      <c r="F24" s="332" t="str">
        <f>IF(Badges!$H$345="C","/","")</f>
        <v/>
      </c>
      <c r="G24" s="332" t="str">
        <f>IF(Badges!$H$347="C","/","")</f>
        <v/>
      </c>
      <c r="H24" s="332" t="str">
        <f>IF(Badges!$H$349="C","/","")</f>
        <v/>
      </c>
      <c r="I24" s="333" t="str">
        <f>IF(Summary!$J$19="E","E","")</f>
        <v/>
      </c>
      <c r="J24" s="333" t="str">
        <f>IF(Summary!$K$19="Y","R","")</f>
        <v/>
      </c>
      <c r="L24" s="640" t="str">
        <f>'Age-Level'!$C148</f>
        <v>Rededication (8th year)</v>
      </c>
      <c r="M24" s="640"/>
      <c r="N24" s="640"/>
      <c r="O24" s="640"/>
      <c r="P24" s="640"/>
      <c r="Q24" s="640"/>
      <c r="R24" s="641"/>
      <c r="S24" s="328" t="str">
        <f>IF(Summary!$J$87="E","E","")</f>
        <v/>
      </c>
      <c r="T24" s="328" t="str">
        <f>IF(Summary!$K$87="Y","R","")</f>
        <v/>
      </c>
      <c r="U24" s="642"/>
      <c r="W24" s="389"/>
      <c r="X24" s="390"/>
      <c r="Y24" s="464"/>
      <c r="AA24" s="389"/>
      <c r="AB24" s="390"/>
      <c r="AC24" s="464"/>
    </row>
    <row r="25" spans="1:29" ht="12.95" customHeight="1">
      <c r="B25" s="370"/>
      <c r="C25" s="361" t="s">
        <v>614</v>
      </c>
      <c r="D25" s="327" t="str">
        <f>IF(Badges!$H$283="C","/","")</f>
        <v/>
      </c>
      <c r="E25" s="327" t="str">
        <f>IF(Badges!$H$285="C","/","")</f>
        <v/>
      </c>
      <c r="F25" s="327" t="str">
        <f>IF(Badges!$H$287="C","/","")</f>
        <v/>
      </c>
      <c r="G25" s="327" t="str">
        <f>IF(Badges!$H$289="C","/","")</f>
        <v/>
      </c>
      <c r="H25" s="327" t="str">
        <f>IF(Badges!$H$291="C","/","")</f>
        <v/>
      </c>
      <c r="I25" s="331" t="str">
        <f>IF(Summary!$J$16="E","E","")</f>
        <v/>
      </c>
      <c r="J25" s="331" t="str">
        <f>IF(Summary!$K$16="Y","R","")</f>
        <v/>
      </c>
      <c r="L25" s="640" t="str">
        <f>'Age-Level'!$C149</f>
        <v>Rededication (9th year)</v>
      </c>
      <c r="M25" s="640"/>
      <c r="N25" s="640"/>
      <c r="O25" s="640"/>
      <c r="P25" s="640"/>
      <c r="Q25" s="640"/>
      <c r="R25" s="641"/>
      <c r="S25" s="328" t="str">
        <f>IF(Summary!$J$88="E","E","")</f>
        <v/>
      </c>
      <c r="T25" s="328" t="str">
        <f>IF(Summary!$K$88="Y","R","")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IF(Summary!$J$89="E","E","")</f>
        <v/>
      </c>
      <c r="T26" s="328" t="str">
        <f>IF(Summary!$K$89="Y","R","")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IF(Summary!$J$90="E","E","")</f>
        <v/>
      </c>
      <c r="T27" s="328" t="str">
        <f>IF(Summary!$K$90="Y","R","")</f>
        <v/>
      </c>
      <c r="U27" s="642"/>
      <c r="W27" s="389"/>
      <c r="X27" s="390"/>
      <c r="Y27" s="464"/>
      <c r="AA27" s="389"/>
      <c r="AB27" s="390"/>
      <c r="AC27" s="464"/>
    </row>
    <row r="28" spans="1:29" ht="12.95" customHeight="1">
      <c r="B28" s="370"/>
      <c r="C28" s="371" t="s">
        <v>615</v>
      </c>
      <c r="D28" s="327" t="str">
        <f>IF(Badges!$H$500="C","/","")</f>
        <v/>
      </c>
      <c r="E28" s="327" t="str">
        <f>IF(Badges!$H$501="C","/","")</f>
        <v/>
      </c>
      <c r="F28" s="327" t="str">
        <f>IF(Badges!$H$502="C","/","")</f>
        <v/>
      </c>
      <c r="G28" s="327" t="str">
        <f>IF(Badges!$H$503="C","/","")</f>
        <v/>
      </c>
      <c r="H28" s="327" t="str">
        <f>IF(Badges!$H$504="C","/","")</f>
        <v/>
      </c>
      <c r="I28" s="328" t="str">
        <f>IF(Summary!$J$28="E","E","")</f>
        <v/>
      </c>
      <c r="J28" s="328" t="str">
        <f>IF(Summary!$K$28="Y","R","")</f>
        <v/>
      </c>
      <c r="L28" s="640" t="str">
        <f>'Age-Level'!$C152</f>
        <v>Rededication (12th year)</v>
      </c>
      <c r="M28" s="640"/>
      <c r="N28" s="640"/>
      <c r="O28" s="640"/>
      <c r="P28" s="640"/>
      <c r="Q28" s="640"/>
      <c r="R28" s="641"/>
      <c r="S28" s="328" t="str">
        <f>IF(Summary!$J$91="E","E","")</f>
        <v/>
      </c>
      <c r="T28" s="328" t="str">
        <f>IF(Summary!$K$91="Y","R","")</f>
        <v/>
      </c>
      <c r="U28" s="642"/>
      <c r="W28" s="389"/>
      <c r="X28" s="390"/>
      <c r="Y28" s="464"/>
      <c r="AA28" s="389"/>
      <c r="AB28" s="390"/>
      <c r="AC28" s="464"/>
    </row>
    <row r="29" spans="1:29" ht="12.95" customHeight="1">
      <c r="B29" s="370"/>
      <c r="C29" s="372" t="s">
        <v>616</v>
      </c>
      <c r="D29" s="327" t="str">
        <f>IF(Badges!$H$507="C","/","")</f>
        <v/>
      </c>
      <c r="E29" s="327" t="str">
        <f>IF(Badges!$H$508="C","/","")</f>
        <v/>
      </c>
      <c r="F29" s="327" t="str">
        <f>IF(Badges!$H$509="C","/","")</f>
        <v/>
      </c>
      <c r="G29" s="327" t="str">
        <f>IF(Badges!$H$510="C","/","")</f>
        <v/>
      </c>
      <c r="H29" s="327" t="str">
        <f>IF(Badges!$H$511="C","/","")</f>
        <v/>
      </c>
      <c r="I29" s="328" t="str">
        <f>IF(Summary!$J$29="E","E","")</f>
        <v/>
      </c>
      <c r="J29" s="328" t="str">
        <f>IF(Summary!$K$29="Y","R","")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IF(Badges!$H$514="C","/","")</f>
        <v/>
      </c>
      <c r="E30" s="313" t="str">
        <f>IF(Badges!$H$515="C","/","")</f>
        <v/>
      </c>
      <c r="F30" s="313" t="str">
        <f>IF(Badges!$H$516="C","/","")</f>
        <v/>
      </c>
      <c r="G30" s="313" t="str">
        <f>IF(Badges!$H$517="C","/","")</f>
        <v/>
      </c>
      <c r="H30" s="313" t="str">
        <f>IF(Badges!$H$518="C","/","")</f>
        <v/>
      </c>
      <c r="I30" s="329" t="str">
        <f>IF(Summary!$J$30="E","E","")</f>
        <v/>
      </c>
      <c r="J30" s="329" t="str">
        <f>IF(Summary!$K$30="Y","R","")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IF(Badges!$H$522="C","/","")</f>
        <v/>
      </c>
      <c r="E31" s="332" t="str">
        <f>IF(Badges!$H$523="C","/","")</f>
        <v/>
      </c>
      <c r="F31" s="332" t="str">
        <f>IF(Badges!$H$524="C","/","")</f>
        <v/>
      </c>
      <c r="G31" s="332" t="str">
        <f>IF(Badges!$H$525="C","/","")</f>
        <v/>
      </c>
      <c r="H31" s="332" t="str">
        <f>IF(Badges!$H$526="C","/","")</f>
        <v/>
      </c>
      <c r="I31" s="330" t="str">
        <f>IF(Summary!$J$32="E","E","")</f>
        <v/>
      </c>
      <c r="J31" s="330" t="str">
        <f>IF(Summary!$K$32="Y","R","")</f>
        <v/>
      </c>
      <c r="L31" s="640" t="str">
        <f>'Fun Patches'!$C5</f>
        <v>&lt;LIST PATCH HERE&gt;</v>
      </c>
      <c r="M31" s="640"/>
      <c r="N31" s="640"/>
      <c r="O31" s="640"/>
      <c r="P31" s="640"/>
      <c r="Q31" s="640"/>
      <c r="R31" s="641"/>
      <c r="S31" s="328" t="str">
        <f>IF(Summary!$J$95="E","E","")</f>
        <v/>
      </c>
      <c r="T31" s="328" t="str">
        <f>IF(Summary!$K$95="Y","R","")</f>
        <v/>
      </c>
      <c r="U31" s="642"/>
      <c r="W31" s="389"/>
      <c r="X31" s="390"/>
      <c r="Y31" s="464"/>
      <c r="AA31" s="389"/>
      <c r="AB31" s="390"/>
      <c r="AC31" s="464"/>
    </row>
    <row r="32" spans="1:29" ht="12.95" customHeight="1">
      <c r="B32" s="370"/>
      <c r="C32" s="372" t="s">
        <v>619</v>
      </c>
      <c r="D32" s="327" t="str">
        <f>IF(Badges!$H$529="C","/","")</f>
        <v/>
      </c>
      <c r="E32" s="327" t="str">
        <f>IF(Badges!$H$530="C","/","")</f>
        <v/>
      </c>
      <c r="F32" s="327" t="str">
        <f>IF(Badges!$H$531="C","/","")</f>
        <v/>
      </c>
      <c r="G32" s="327" t="str">
        <f>IF(Badges!$H$532="C","/","")</f>
        <v/>
      </c>
      <c r="H32" s="327" t="str">
        <f>IF(Badges!$H$533="C","/","")</f>
        <v/>
      </c>
      <c r="I32" s="328" t="str">
        <f>IF(Summary!$J$33="E","E","")</f>
        <v/>
      </c>
      <c r="J32" s="328" t="str">
        <f>IF(Summary!$K$33="Y","R","")</f>
        <v/>
      </c>
      <c r="L32" s="640" t="str">
        <f>'Fun Patches'!$C6</f>
        <v>&lt;LIST PATCH HERE&gt;</v>
      </c>
      <c r="M32" s="640"/>
      <c r="N32" s="640"/>
      <c r="O32" s="640"/>
      <c r="P32" s="640"/>
      <c r="Q32" s="640"/>
      <c r="R32" s="641"/>
      <c r="S32" s="328" t="str">
        <f>IF(Summary!$J$96="E","E","")</f>
        <v/>
      </c>
      <c r="T32" s="328" t="str">
        <f>IF(Summary!$K$96="Y","R","")</f>
        <v/>
      </c>
      <c r="U32" s="642"/>
      <c r="W32" s="389"/>
      <c r="X32" s="390"/>
      <c r="Y32" s="464"/>
      <c r="AA32" s="389"/>
      <c r="AB32" s="390"/>
      <c r="AC32" s="464"/>
    </row>
    <row r="33" spans="2:29" ht="12.95" customHeight="1" thickBot="1">
      <c r="B33" s="370"/>
      <c r="C33" s="373" t="s">
        <v>620</v>
      </c>
      <c r="D33" s="313" t="str">
        <f>IF(Badges!$H$536="C","/","")</f>
        <v/>
      </c>
      <c r="E33" s="313" t="str">
        <f>IF(Badges!$H$537="C","/","")</f>
        <v/>
      </c>
      <c r="F33" s="313" t="str">
        <f>IF(Badges!$H$538="C","/","")</f>
        <v/>
      </c>
      <c r="G33" s="313" t="str">
        <f>IF(Badges!$H$539="C","/","")</f>
        <v/>
      </c>
      <c r="H33" s="313" t="str">
        <f>IF(Badges!$H$540="C","/","")</f>
        <v/>
      </c>
      <c r="I33" s="329" t="str">
        <f>IF(Summary!$J$34="E","E","")</f>
        <v/>
      </c>
      <c r="J33" s="329" t="str">
        <f>IF(Summary!$K$34="Y","R","")</f>
        <v/>
      </c>
      <c r="L33" s="640" t="str">
        <f>'Fun Patches'!$C7</f>
        <v>&lt;LIST PATCH HERE&gt;</v>
      </c>
      <c r="M33" s="640"/>
      <c r="N33" s="640"/>
      <c r="O33" s="640"/>
      <c r="P33" s="640"/>
      <c r="Q33" s="640"/>
      <c r="R33" s="641"/>
      <c r="S33" s="328" t="str">
        <f>IF(Summary!$J$97="E","E","")</f>
        <v/>
      </c>
      <c r="T33" s="328" t="str">
        <f>IF(Summary!$K$97="Y","R","")</f>
        <v/>
      </c>
      <c r="U33" s="642"/>
      <c r="W33" s="389"/>
      <c r="X33" s="390"/>
      <c r="Y33" s="464"/>
      <c r="AA33" s="389"/>
      <c r="AB33" s="390"/>
      <c r="AC33" s="464"/>
    </row>
    <row r="34" spans="2:29" ht="12.95" customHeight="1">
      <c r="B34" s="370"/>
      <c r="C34" s="371" t="s">
        <v>621</v>
      </c>
      <c r="D34" s="332" t="str">
        <f>IF(Badges!$H$544="C","/","")</f>
        <v/>
      </c>
      <c r="E34" s="332" t="str">
        <f>IF(Badges!$H$545="C","/","")</f>
        <v/>
      </c>
      <c r="F34" s="332" t="str">
        <f>IF(Badges!$H$546="C","/","")</f>
        <v/>
      </c>
      <c r="G34" s="332" t="str">
        <f>IF(Badges!$H$547="C","/","")</f>
        <v/>
      </c>
      <c r="H34" s="332" t="str">
        <f>IF(Badges!$H$548="C","/","")</f>
        <v/>
      </c>
      <c r="I34" s="330" t="str">
        <f>IF(Summary!$J$36="E","E","")</f>
        <v/>
      </c>
      <c r="J34" s="330" t="str">
        <f>IF(Summary!$K$36="Y","R","")</f>
        <v/>
      </c>
      <c r="L34" s="640" t="str">
        <f>'Fun Patches'!$C8</f>
        <v>&lt;LIST PATCH HERE&gt;</v>
      </c>
      <c r="M34" s="640"/>
      <c r="N34" s="640"/>
      <c r="O34" s="640"/>
      <c r="P34" s="640"/>
      <c r="Q34" s="640"/>
      <c r="R34" s="641"/>
      <c r="S34" s="328" t="str">
        <f>IF(Summary!$J$98="E","E","")</f>
        <v/>
      </c>
      <c r="T34" s="328" t="str">
        <f>IF(Summary!$K$98="Y","R","")</f>
        <v/>
      </c>
      <c r="U34" s="642"/>
      <c r="W34" s="389"/>
      <c r="X34" s="390"/>
      <c r="Y34" s="464"/>
      <c r="AA34" s="389"/>
      <c r="AB34" s="390"/>
      <c r="AC34" s="464"/>
    </row>
    <row r="35" spans="2:29" ht="12.95" customHeight="1">
      <c r="B35" s="370"/>
      <c r="C35" s="372" t="s">
        <v>622</v>
      </c>
      <c r="D35" s="327" t="str">
        <f>IF(Badges!$H$551="C","/","")</f>
        <v/>
      </c>
      <c r="E35" s="327" t="str">
        <f>IF(Badges!$H$552="C","/","")</f>
        <v/>
      </c>
      <c r="F35" s="327" t="str">
        <f>IF(Badges!$H$553="C","/","")</f>
        <v/>
      </c>
      <c r="G35" s="327" t="str">
        <f>IF(Badges!$H$554="C","/","")</f>
        <v/>
      </c>
      <c r="H35" s="327" t="str">
        <f>IF(Badges!$H$555="C","/","")</f>
        <v/>
      </c>
      <c r="I35" s="328" t="str">
        <f>IF(Summary!$J$37="E","E","")</f>
        <v/>
      </c>
      <c r="J35" s="328" t="str">
        <f>IF(Summary!$K$37="Y","R","")</f>
        <v/>
      </c>
      <c r="L35" s="640" t="str">
        <f>'Fun Patches'!$C9</f>
        <v>&lt;LIST PATCH HERE&gt;</v>
      </c>
      <c r="M35" s="640"/>
      <c r="N35" s="640"/>
      <c r="O35" s="640"/>
      <c r="P35" s="640"/>
      <c r="Q35" s="640"/>
      <c r="R35" s="641"/>
      <c r="S35" s="328" t="str">
        <f>IF(Summary!$J$99="E","E","")</f>
        <v/>
      </c>
      <c r="T35" s="328" t="str">
        <f>IF(Summary!$K$99="Y","R","")</f>
        <v/>
      </c>
      <c r="U35" s="642"/>
      <c r="W35" s="389"/>
      <c r="X35" s="390"/>
      <c r="Y35" s="464"/>
      <c r="AA35" s="389"/>
      <c r="AB35" s="390"/>
      <c r="AC35" s="464"/>
    </row>
    <row r="36" spans="2:29" ht="12.95" customHeight="1">
      <c r="B36" s="370"/>
      <c r="C36" s="374" t="s">
        <v>623</v>
      </c>
      <c r="D36" s="327" t="str">
        <f>IF(Badges!$H$558="C","/","")</f>
        <v/>
      </c>
      <c r="E36" s="327" t="str">
        <f>IF(Badges!$H$559="C","/","")</f>
        <v/>
      </c>
      <c r="F36" s="327" t="str">
        <f>IF(Badges!$H$560="C","/","")</f>
        <v/>
      </c>
      <c r="G36" s="327" t="str">
        <f>IF(Badges!$H$561="C","/","")</f>
        <v/>
      </c>
      <c r="H36" s="327" t="str">
        <f>IF(Badges!$H$562="C","/","")</f>
        <v/>
      </c>
      <c r="I36" s="328" t="str">
        <f>IF(Summary!$J$38="E","E","")</f>
        <v/>
      </c>
      <c r="J36" s="328" t="str">
        <f>IF(Summary!$K$38="Y","R","")</f>
        <v/>
      </c>
      <c r="L36" s="640" t="str">
        <f>'Fun Patches'!$C10</f>
        <v>&lt;LIST PATCH HERE&gt;</v>
      </c>
      <c r="M36" s="640"/>
      <c r="N36" s="640"/>
      <c r="O36" s="640"/>
      <c r="P36" s="640"/>
      <c r="Q36" s="640"/>
      <c r="R36" s="641"/>
      <c r="S36" s="328" t="str">
        <f>IF(Summary!$J$100="E","E","")</f>
        <v/>
      </c>
      <c r="T36" s="328" t="str">
        <f>IF(Summary!$K$100="Y","R","")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IF(Summary!$J$101="E","E","")</f>
        <v/>
      </c>
      <c r="T37" s="328" t="str">
        <f>IF(Summary!$K$101="Y","R","")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IF(Summary!$J$102="E","E","")</f>
        <v/>
      </c>
      <c r="T38" s="328" t="str">
        <f>IF(Summary!$K$102="Y","R","")</f>
        <v/>
      </c>
      <c r="U38" s="642"/>
      <c r="W38" s="389"/>
      <c r="X38" s="390"/>
      <c r="Y38" s="464"/>
      <c r="AA38" s="389"/>
      <c r="AB38" s="390"/>
      <c r="AC38" s="464"/>
    </row>
    <row r="39" spans="2:29" ht="12.95" customHeight="1">
      <c r="B39" s="370"/>
      <c r="C39" s="375" t="s">
        <v>595</v>
      </c>
      <c r="D39" s="435"/>
      <c r="E39" s="435"/>
      <c r="F39" s="435"/>
      <c r="G39" s="435"/>
      <c r="H39" s="436"/>
      <c r="I39" s="326" t="str">
        <f>IF(Summary!$J$40="E","E","")</f>
        <v/>
      </c>
      <c r="J39" s="326" t="str">
        <f>IF(Summary!$K$40="Y","R","")</f>
        <v/>
      </c>
      <c r="K39" s="360" t="str">
        <f>IF(I39="E","C"," ")</f>
        <v xml:space="preserve"> </v>
      </c>
      <c r="L39" s="640" t="str">
        <f>'Fun Patches'!$C13</f>
        <v>&lt;LIST PATCH HERE&gt;</v>
      </c>
      <c r="M39" s="640"/>
      <c r="N39" s="640"/>
      <c r="O39" s="640"/>
      <c r="P39" s="640"/>
      <c r="Q39" s="640"/>
      <c r="R39" s="641"/>
      <c r="S39" s="328" t="str">
        <f>IF(Summary!$J$103="E","E","")</f>
        <v/>
      </c>
      <c r="T39" s="328" t="str">
        <f>IF(Summary!$K$103="Y","R","")</f>
        <v/>
      </c>
      <c r="U39" s="642"/>
      <c r="W39" s="389"/>
      <c r="X39" s="390"/>
      <c r="Y39" s="464"/>
      <c r="AA39" s="389"/>
      <c r="AB39" s="390"/>
      <c r="AC39" s="464"/>
    </row>
    <row r="40" spans="2:29" ht="12.95" customHeight="1">
      <c r="B40" s="370"/>
      <c r="C40" s="376" t="s">
        <v>596</v>
      </c>
      <c r="D40" s="437"/>
      <c r="E40" s="437"/>
      <c r="F40" s="437"/>
      <c r="G40" s="437"/>
      <c r="H40" s="438"/>
      <c r="I40" s="328" t="str">
        <f>IF(Summary!$J$41="E","E","")</f>
        <v/>
      </c>
      <c r="J40" s="328" t="str">
        <f>IF(Summary!$K$41="Y","R","")</f>
        <v/>
      </c>
      <c r="K40" s="360" t="str">
        <f>IF(I40="E","C"," ")</f>
        <v xml:space="preserve"> </v>
      </c>
      <c r="L40" s="640" t="str">
        <f>'Fun Patches'!$C14</f>
        <v>&lt;LIST PATCH HERE&gt;</v>
      </c>
      <c r="M40" s="640"/>
      <c r="N40" s="640"/>
      <c r="O40" s="640"/>
      <c r="P40" s="640"/>
      <c r="Q40" s="640"/>
      <c r="R40" s="641"/>
      <c r="S40" s="328" t="str">
        <f>IF(Summary!$J$104="E","E","")</f>
        <v/>
      </c>
      <c r="T40" s="328" t="str">
        <f>IF(Summary!$K$104="Y","R","")</f>
        <v/>
      </c>
      <c r="U40" s="642"/>
      <c r="W40" s="389"/>
      <c r="X40" s="390"/>
      <c r="Y40" s="464"/>
      <c r="AA40" s="389"/>
      <c r="AB40" s="390"/>
      <c r="AC40" s="464"/>
    </row>
    <row r="41" spans="2:29" ht="12.95" customHeight="1" thickBot="1">
      <c r="B41" s="370"/>
      <c r="C41" s="377" t="s">
        <v>597</v>
      </c>
      <c r="D41" s="439"/>
      <c r="E41" s="439"/>
      <c r="F41" s="439"/>
      <c r="G41" s="439"/>
      <c r="H41" s="440"/>
      <c r="I41" s="329" t="str">
        <f>IF(Summary!$J$42="E","E","")</f>
        <v/>
      </c>
      <c r="J41" s="329" t="str">
        <f>IF(Summary!$K$42="Y","R","")</f>
        <v/>
      </c>
      <c r="K41" s="360" t="str">
        <f>IF(I41="E","C"," ")</f>
        <v xml:space="preserve"> </v>
      </c>
      <c r="L41" s="640" t="str">
        <f>'Fun Patches'!$C15</f>
        <v>&lt;LIST PATCH HERE&gt;</v>
      </c>
      <c r="M41" s="640"/>
      <c r="N41" s="640"/>
      <c r="O41" s="640"/>
      <c r="P41" s="640"/>
      <c r="Q41" s="640"/>
      <c r="R41" s="641"/>
      <c r="S41" s="328" t="str">
        <f>IF(Summary!$J$105="E","E","")</f>
        <v/>
      </c>
      <c r="T41" s="328" t="str">
        <f>IF(Summary!$K$105="Y","R","")</f>
        <v/>
      </c>
      <c r="U41" s="642"/>
      <c r="W41" s="389"/>
      <c r="X41" s="390"/>
      <c r="Y41" s="464"/>
      <c r="AA41" s="389"/>
      <c r="AB41" s="390"/>
      <c r="AC41" s="464"/>
    </row>
    <row r="42" spans="2:29" ht="12.95" customHeight="1">
      <c r="B42" s="370"/>
      <c r="C42" s="378" t="s">
        <v>598</v>
      </c>
      <c r="D42" s="327" t="str">
        <f>IF(Badges!$H$263="A","/","")</f>
        <v/>
      </c>
      <c r="E42" s="327" t="str">
        <f>IF(Badges!$H$267="A","/","")</f>
        <v/>
      </c>
      <c r="F42" s="327" t="str">
        <f>IF(Badges!$H$271="A","/","")</f>
        <v/>
      </c>
      <c r="G42" s="327" t="str">
        <f>IF(Badges!$H$275="A","/","")</f>
        <v/>
      </c>
      <c r="H42" s="327" t="str">
        <f>IF(Badges!$H$279="A","/","")</f>
        <v/>
      </c>
      <c r="I42" s="330" t="str">
        <f>IF(Summary!$J$15="E","E","")</f>
        <v/>
      </c>
      <c r="J42" s="330" t="str">
        <f>IF(Summary!$K$15="Y","R","")</f>
        <v/>
      </c>
      <c r="K42" s="360"/>
      <c r="L42" s="640" t="str">
        <f>'Fun Patches'!$C16</f>
        <v>&lt;LIST PATCH HERE&gt;</v>
      </c>
      <c r="M42" s="640"/>
      <c r="N42" s="640"/>
      <c r="O42" s="640"/>
      <c r="P42" s="640"/>
      <c r="Q42" s="640"/>
      <c r="R42" s="641"/>
      <c r="S42" s="328" t="str">
        <f>IF(Summary!$J$106="E","E","")</f>
        <v/>
      </c>
      <c r="T42" s="328" t="str">
        <f>IF(Summary!$K$106="Y","R","")</f>
        <v/>
      </c>
      <c r="U42" s="642"/>
      <c r="W42" s="389"/>
      <c r="X42" s="390"/>
      <c r="Y42" s="464"/>
      <c r="AA42" s="389"/>
      <c r="AB42" s="390"/>
      <c r="AC42" s="464"/>
    </row>
    <row r="43" spans="2:29" ht="12.95" customHeight="1">
      <c r="B43" s="370"/>
      <c r="C43" s="379" t="s">
        <v>599</v>
      </c>
      <c r="D43" s="327" t="str">
        <f>IF(Badges!$H$478="A","/","")</f>
        <v/>
      </c>
      <c r="E43" s="327" t="str">
        <f>IF(Badges!$H$482="A","/","")</f>
        <v/>
      </c>
      <c r="F43" s="327" t="str">
        <f>IF(Badges!$H$486="A","/","")</f>
        <v/>
      </c>
      <c r="G43" s="327" t="str">
        <f>IF(Badges!$H$490="A","/","")</f>
        <v/>
      </c>
      <c r="H43" s="327" t="str">
        <f>IF(Badges!$H$494="A","/","")</f>
        <v/>
      </c>
      <c r="I43" s="328" t="str">
        <f>IF(Summary!$J$26="E","E","")</f>
        <v/>
      </c>
      <c r="J43" s="328" t="str">
        <f>IF(Summary!$K$26="Y","R","")</f>
        <v/>
      </c>
      <c r="K43" s="360"/>
      <c r="L43" s="640" t="str">
        <f>'Fun Patches'!$C17</f>
        <v>&lt;LIST PATCH HERE&gt;</v>
      </c>
      <c r="M43" s="640"/>
      <c r="N43" s="640"/>
      <c r="O43" s="640"/>
      <c r="P43" s="640"/>
      <c r="Q43" s="640"/>
      <c r="R43" s="641"/>
      <c r="S43" s="328" t="str">
        <f>IF(Summary!$J$107="E","E","")</f>
        <v/>
      </c>
      <c r="T43" s="328" t="str">
        <f>IF(Summary!$K$107="Y","R","")</f>
        <v/>
      </c>
      <c r="U43" s="642"/>
      <c r="W43" s="389"/>
      <c r="X43" s="390"/>
      <c r="Y43" s="464"/>
      <c r="AA43" s="389"/>
      <c r="AB43" s="390"/>
      <c r="AC43" s="464"/>
    </row>
    <row r="44" spans="2:29" ht="12.95" customHeight="1">
      <c r="B44" s="370"/>
      <c r="C44" s="379" t="s">
        <v>600</v>
      </c>
      <c r="D44" s="327" t="str">
        <f>IF(Badges!$H$402="A","/","")</f>
        <v/>
      </c>
      <c r="E44" s="327" t="str">
        <f>IF(Badges!$H$406="A","/","")</f>
        <v/>
      </c>
      <c r="F44" s="327" t="str">
        <f>IF(Badges!$H$410="A","/","")</f>
        <v/>
      </c>
      <c r="G44" s="327" t="str">
        <f>IF(Badges!$H$414="A","/","")</f>
        <v/>
      </c>
      <c r="H44" s="327" t="str">
        <f>IF(Badges!$H$418="A","/","")</f>
        <v/>
      </c>
      <c r="I44" s="328" t="str">
        <f>IF(Summary!$J$22="E","E","")</f>
        <v/>
      </c>
      <c r="J44" s="328" t="str">
        <f>IF(Summary!$K$22="Y","R","")</f>
        <v/>
      </c>
      <c r="K44" s="360"/>
      <c r="L44" s="640" t="str">
        <f>'Fun Patches'!$C18</f>
        <v>&lt;LIST PATCH HERE&gt;</v>
      </c>
      <c r="M44" s="640"/>
      <c r="N44" s="640"/>
      <c r="O44" s="640"/>
      <c r="P44" s="640"/>
      <c r="Q44" s="640"/>
      <c r="R44" s="641"/>
      <c r="S44" s="328" t="str">
        <f>IF(Summary!$J$108="E","E","")</f>
        <v/>
      </c>
      <c r="T44" s="328" t="str">
        <f>IF(Summary!$K$108="Y","R","")</f>
        <v/>
      </c>
      <c r="U44" s="642"/>
      <c r="W44" s="389"/>
      <c r="X44" s="390"/>
      <c r="Y44" s="464"/>
      <c r="AA44" s="389"/>
      <c r="AB44" s="390"/>
      <c r="AC44" s="464"/>
    </row>
    <row r="45" spans="2:29" ht="12.95" customHeight="1" thickBot="1">
      <c r="B45" s="370"/>
      <c r="C45" s="441" t="s">
        <v>601</v>
      </c>
      <c r="D45" s="442"/>
      <c r="E45" s="442"/>
      <c r="F45" s="442"/>
      <c r="G45" s="442"/>
      <c r="H45" s="443"/>
      <c r="I45" s="329" t="str">
        <f>IF(Summary!$J$44="E","E","")</f>
        <v/>
      </c>
      <c r="J45" s="329" t="str">
        <f>IF(Summary!$K$44="Y","R","")</f>
        <v/>
      </c>
      <c r="K45" s="360" t="str">
        <f>IF(COUNTIF(I42:I45,"E")=4,"C"," ")</f>
        <v xml:space="preserve"> </v>
      </c>
      <c r="L45" s="640" t="str">
        <f>'Fun Patches'!$C19</f>
        <v>&lt;LIST PATCH HERE&gt;</v>
      </c>
      <c r="M45" s="640"/>
      <c r="N45" s="640"/>
      <c r="O45" s="640"/>
      <c r="P45" s="640"/>
      <c r="Q45" s="640"/>
      <c r="R45" s="641"/>
      <c r="S45" s="328" t="str">
        <f>IF(Summary!$J$109="E","E","")</f>
        <v/>
      </c>
      <c r="T45" s="328" t="str">
        <f>IF(Summary!$K$109="Y","R","")</f>
        <v/>
      </c>
      <c r="U45" s="642"/>
      <c r="W45" s="389"/>
      <c r="X45" s="390"/>
      <c r="Y45" s="464"/>
      <c r="AA45" s="389"/>
      <c r="AB45" s="390"/>
      <c r="AC45" s="464"/>
    </row>
    <row r="46" spans="2:29" ht="12.95" customHeight="1">
      <c r="B46" s="370"/>
      <c r="C46" s="444" t="s">
        <v>602</v>
      </c>
      <c r="D46" s="445"/>
      <c r="E46" s="445"/>
      <c r="F46" s="445"/>
      <c r="G46" s="445"/>
      <c r="H46" s="446"/>
      <c r="I46" s="330" t="str">
        <f>IF(Summary!$J$45="E","E","")</f>
        <v/>
      </c>
      <c r="J46" s="330" t="str">
        <f>IF(Summary!$K$45="Y","R","")</f>
        <v/>
      </c>
      <c r="K46" s="360"/>
      <c r="L46" s="640" t="str">
        <f>'Fun Patches'!$C20</f>
        <v>&lt;LIST PATCH HERE&gt;</v>
      </c>
      <c r="M46" s="640"/>
      <c r="N46" s="640"/>
      <c r="O46" s="640"/>
      <c r="P46" s="640"/>
      <c r="Q46" s="640"/>
      <c r="R46" s="641"/>
      <c r="S46" s="328" t="str">
        <f>IF(Summary!$J$110="E","E","")</f>
        <v/>
      </c>
      <c r="T46" s="328" t="str">
        <f>IF(Summary!$K$110="Y","R","")</f>
        <v/>
      </c>
      <c r="U46" s="642"/>
      <c r="W46" s="389"/>
      <c r="X46" s="390"/>
      <c r="Y46" s="464"/>
      <c r="AA46" s="389"/>
      <c r="AB46" s="390"/>
      <c r="AC46" s="464"/>
    </row>
    <row r="47" spans="2:29" ht="12.95" customHeight="1" thickBot="1">
      <c r="B47" s="370"/>
      <c r="C47" s="447" t="s">
        <v>603</v>
      </c>
      <c r="D47" s="448"/>
      <c r="E47" s="448"/>
      <c r="F47" s="448"/>
      <c r="G47" s="448"/>
      <c r="H47" s="449"/>
      <c r="I47" s="329" t="str">
        <f>IF(Summary!$J$46="E","E","")</f>
        <v/>
      </c>
      <c r="J47" s="329" t="str">
        <f>IF(Summary!$K$46="Y","R","")</f>
        <v/>
      </c>
      <c r="K47" s="360" t="str">
        <f>IF(COUNTIF(I46:I47,"E")=2,"C"," ")</f>
        <v xml:space="preserve"> </v>
      </c>
      <c r="L47" s="640" t="str">
        <f>'Fun Patches'!$C21</f>
        <v>&lt;LIST PATCH HERE&gt;</v>
      </c>
      <c r="M47" s="640"/>
      <c r="N47" s="640"/>
      <c r="O47" s="640"/>
      <c r="P47" s="640"/>
      <c r="Q47" s="640"/>
      <c r="R47" s="641"/>
      <c r="S47" s="328" t="str">
        <f>IF(Summary!$J$111="E","E","")</f>
        <v/>
      </c>
      <c r="T47" s="328" t="str">
        <f>IF(Summary!$K$111="Y","R","")</f>
        <v/>
      </c>
      <c r="U47" s="642"/>
      <c r="W47" s="389"/>
      <c r="X47" s="390"/>
      <c r="Y47" s="464"/>
      <c r="AA47" s="389"/>
      <c r="AB47" s="390"/>
      <c r="AC47" s="464"/>
    </row>
    <row r="48" spans="2:29" ht="12.95" customHeight="1">
      <c r="B48" s="370"/>
      <c r="C48" s="444" t="s">
        <v>462</v>
      </c>
      <c r="D48" s="445"/>
      <c r="E48" s="445"/>
      <c r="F48" s="445"/>
      <c r="G48" s="445"/>
      <c r="H48" s="446"/>
      <c r="I48" s="330" t="str">
        <f>IF(Summary!$J$47="E","E","")</f>
        <v/>
      </c>
      <c r="J48" s="330" t="str">
        <f>IF(Summary!$K$47="Y","R","")</f>
        <v/>
      </c>
      <c r="K48" s="360"/>
      <c r="L48" s="640" t="str">
        <f>'Fun Patches'!$C22</f>
        <v>&lt;LIST PATCH HERE&gt;</v>
      </c>
      <c r="M48" s="640"/>
      <c r="N48" s="640"/>
      <c r="O48" s="640"/>
      <c r="P48" s="640"/>
      <c r="Q48" s="640"/>
      <c r="R48" s="641"/>
      <c r="S48" s="328" t="str">
        <f>IF(Summary!$J$112="E","E","")</f>
        <v/>
      </c>
      <c r="T48" s="328" t="str">
        <f>IF(Summary!$K$112="Y","R","")</f>
        <v/>
      </c>
      <c r="U48" s="642"/>
      <c r="W48" s="389"/>
      <c r="X48" s="390"/>
      <c r="Y48" s="464"/>
      <c r="AA48" s="389"/>
      <c r="AB48" s="390"/>
      <c r="AC48" s="464"/>
    </row>
    <row r="49" spans="2:29" ht="12.95" customHeight="1" thickBot="1">
      <c r="B49" s="370"/>
      <c r="C49" s="447" t="s">
        <v>604</v>
      </c>
      <c r="D49" s="448"/>
      <c r="E49" s="448"/>
      <c r="F49" s="448"/>
      <c r="G49" s="448"/>
      <c r="H49" s="449"/>
      <c r="I49" s="329" t="str">
        <f>IF(Summary!$J$48="E","E","")</f>
        <v/>
      </c>
      <c r="J49" s="329" t="str">
        <f>IF(Summary!$K$48="Y","R","")</f>
        <v/>
      </c>
      <c r="K49" s="360" t="str">
        <f>IF(COUNTIF(I48:I49,"E")=2,"C"," ")</f>
        <v xml:space="preserve"> </v>
      </c>
      <c r="L49" s="640" t="str">
        <f>'Fun Patches'!$C23</f>
        <v>&lt;LIST PATCH HERE&gt;</v>
      </c>
      <c r="M49" s="640"/>
      <c r="N49" s="640"/>
      <c r="O49" s="640"/>
      <c r="P49" s="640"/>
      <c r="Q49" s="640"/>
      <c r="R49" s="641"/>
      <c r="S49" s="328" t="str">
        <f>IF(Summary!$J$113="E","E","")</f>
        <v/>
      </c>
      <c r="T49" s="328" t="str">
        <f>IF(Summary!$K$113="Y","R","")</f>
        <v/>
      </c>
      <c r="U49" s="642"/>
      <c r="W49" s="389"/>
      <c r="X49" s="390"/>
      <c r="Y49" s="464"/>
      <c r="AA49" s="389"/>
      <c r="AB49" s="390"/>
      <c r="AC49" s="464"/>
    </row>
    <row r="50" spans="2:29" ht="12.95" customHeight="1">
      <c r="B50" s="370"/>
      <c r="C50" s="375" t="s">
        <v>560</v>
      </c>
      <c r="D50" s="435"/>
      <c r="E50" s="435"/>
      <c r="F50" s="435"/>
      <c r="G50" s="435"/>
      <c r="H50" s="436"/>
      <c r="I50" s="330" t="str">
        <f>IF(Summary!$J$49="E","E","")</f>
        <v/>
      </c>
      <c r="J50" s="330" t="str">
        <f>IF(Summary!$K$49="Y","R","")</f>
        <v/>
      </c>
      <c r="K50" s="360"/>
      <c r="L50" s="640" t="str">
        <f>'Fun Patches'!$C24</f>
        <v>&lt;LIST PATCH HERE&gt;</v>
      </c>
      <c r="M50" s="640"/>
      <c r="N50" s="640"/>
      <c r="O50" s="640"/>
      <c r="P50" s="640"/>
      <c r="Q50" s="640"/>
      <c r="R50" s="641"/>
      <c r="S50" s="328" t="str">
        <f>IF(Summary!$J$114="E","E","")</f>
        <v/>
      </c>
      <c r="T50" s="328" t="str">
        <f>IF(Summary!$K$114="Y","R","")</f>
        <v/>
      </c>
      <c r="U50" s="642"/>
      <c r="W50" s="389"/>
      <c r="X50" s="390"/>
      <c r="Y50" s="464"/>
      <c r="AA50" s="389"/>
      <c r="AB50" s="390"/>
      <c r="AC50" s="464"/>
    </row>
    <row r="51" spans="2:29" ht="12.95" customHeight="1">
      <c r="B51" s="370"/>
      <c r="C51" s="380" t="s">
        <v>605</v>
      </c>
      <c r="H51" s="450"/>
      <c r="I51" s="330" t="str">
        <f>IF(Summary!$J$50="E","E","")</f>
        <v/>
      </c>
      <c r="J51" s="330" t="str">
        <f>IF(Summary!$K$50="Y","R","")</f>
        <v/>
      </c>
      <c r="K51" s="360" t="str">
        <f>IF(COUNTIF(I50:I51,"E")=2,"C"," ")</f>
        <v xml:space="preserve"> </v>
      </c>
      <c r="L51" s="640" t="str">
        <f>'Fun Patches'!$C25</f>
        <v>&lt;LIST PATCH HERE&gt;</v>
      </c>
      <c r="M51" s="640"/>
      <c r="N51" s="640"/>
      <c r="O51" s="640"/>
      <c r="P51" s="640"/>
      <c r="Q51" s="640"/>
      <c r="R51" s="641"/>
      <c r="S51" s="328" t="str">
        <f>IF(Summary!$J$115="E","E","")</f>
        <v/>
      </c>
      <c r="T51" s="328" t="str">
        <f>IF(Summary!$K$115="Y","R","")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IF(Summary!$J$116="E","E","")</f>
        <v/>
      </c>
      <c r="T52" s="328" t="str">
        <f>IF(Summary!$K$116="Y","R","")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IF(Summary!$J$117="E","E","")</f>
        <v/>
      </c>
      <c r="T53" s="328" t="str">
        <f>IF(Summary!$K$117="Y","R","")</f>
        <v/>
      </c>
      <c r="U53" s="642"/>
      <c r="W53" s="389"/>
      <c r="X53" s="390"/>
      <c r="Y53" s="464"/>
      <c r="AA53" s="389"/>
      <c r="AB53" s="390"/>
      <c r="AC53" s="464"/>
    </row>
    <row r="54" spans="2:29" ht="12.95" customHeight="1">
      <c r="B54" s="381"/>
      <c r="C54" s="382" t="s">
        <v>624</v>
      </c>
      <c r="D54" s="327" t="str">
        <f>IF('Age-Level'!$H$6="C","/","")</f>
        <v/>
      </c>
      <c r="E54" s="327" t="str">
        <f>IF('Age-Level'!$H$7="C","/","")</f>
        <v/>
      </c>
      <c r="F54" s="327" t="str">
        <f>IF('Age-Level'!$H$8="C","/","")</f>
        <v/>
      </c>
      <c r="G54" s="327" t="str">
        <f>IF('Age-Level'!$H$9="C","/","")</f>
        <v/>
      </c>
      <c r="H54" s="327" t="str">
        <f>IF('Age-Level'!$H$10="C","/","")</f>
        <v/>
      </c>
      <c r="I54" s="328" t="str">
        <f>IF(Summary!$J$63="E","E","")</f>
        <v/>
      </c>
      <c r="J54" s="328" t="str">
        <f>IF(Summary!$K$63="Y","R","")</f>
        <v/>
      </c>
      <c r="L54" s="640" t="str">
        <f>'Fun Patches'!$C28</f>
        <v>&lt;LIST PATCH HERE&gt;</v>
      </c>
      <c r="M54" s="640"/>
      <c r="N54" s="640"/>
      <c r="O54" s="640"/>
      <c r="P54" s="640"/>
      <c r="Q54" s="640"/>
      <c r="R54" s="641"/>
      <c r="S54" s="328" t="str">
        <f>IF(Summary!$J$118="E","E","")</f>
        <v/>
      </c>
      <c r="T54" s="328" t="str">
        <f>IF(Summary!$K$118="Y","R","")</f>
        <v/>
      </c>
      <c r="U54" s="642"/>
      <c r="W54" s="389"/>
      <c r="X54" s="390"/>
      <c r="Y54" s="464"/>
      <c r="AA54" s="389"/>
      <c r="AB54" s="390"/>
      <c r="AC54" s="464"/>
    </row>
    <row r="55" spans="2:29" ht="12.95" customHeight="1" thickBot="1">
      <c r="B55" s="381"/>
      <c r="C55" s="383" t="s">
        <v>625</v>
      </c>
      <c r="D55" s="313" t="str">
        <f>IF('Age-Level'!$H$13="C","/","")</f>
        <v/>
      </c>
      <c r="E55" s="313" t="str">
        <f>IF('Age-Level'!$H$14="C","/","")</f>
        <v/>
      </c>
      <c r="F55" s="313" t="str">
        <f>IF('Age-Level'!$H$15="C","/","")</f>
        <v/>
      </c>
      <c r="G55" s="313" t="str">
        <f>IF('Age-Level'!$H$16="C","/","")</f>
        <v/>
      </c>
      <c r="H55" s="313" t="str">
        <f>IF('Age-Level'!$H$17="C","/","")</f>
        <v/>
      </c>
      <c r="I55" s="329" t="str">
        <f>IF(Summary!$J$64="E","E","")</f>
        <v/>
      </c>
      <c r="J55" s="329" t="str">
        <f>IF(Summary!$K$64="Y","R","")</f>
        <v/>
      </c>
      <c r="L55" s="640" t="str">
        <f>'Fun Patches'!$C29</f>
        <v>&lt;LIST PATCH HERE&gt;</v>
      </c>
      <c r="M55" s="640"/>
      <c r="N55" s="640"/>
      <c r="O55" s="640"/>
      <c r="P55" s="640"/>
      <c r="Q55" s="640"/>
      <c r="R55" s="641"/>
      <c r="S55" s="328" t="str">
        <f>IF(Summary!$J$119="E","E","")</f>
        <v/>
      </c>
      <c r="T55" s="328" t="str">
        <f>IF(Summary!$K$119="Y","R","")</f>
        <v/>
      </c>
      <c r="U55" s="642"/>
      <c r="W55" s="389"/>
      <c r="X55" s="390"/>
      <c r="Y55" s="464"/>
      <c r="AA55" s="389"/>
      <c r="AB55" s="390"/>
      <c r="AC55" s="464"/>
    </row>
    <row r="56" spans="2:29" ht="12.95" customHeight="1">
      <c r="B56" s="381"/>
      <c r="C56" s="384" t="s">
        <v>626</v>
      </c>
      <c r="D56" s="332" t="str">
        <f>IF('Age-Level'!$H$20="C","/","")</f>
        <v/>
      </c>
      <c r="E56" s="332" t="str">
        <f>IF('Age-Level'!$H$21="C","/","")</f>
        <v/>
      </c>
      <c r="F56" s="332" t="str">
        <f>IF('Age-Level'!$H$22="C","/","")</f>
        <v/>
      </c>
      <c r="G56" s="332" t="str">
        <f>IF('Age-Level'!$H$23="C","/","")</f>
        <v/>
      </c>
      <c r="H56" s="332" t="str">
        <f>IF('Age-Level'!$H$24="C","/","")</f>
        <v/>
      </c>
      <c r="I56" s="333" t="str">
        <f>IF(Summary!$J$65="E","E","")</f>
        <v/>
      </c>
      <c r="J56" s="333" t="str">
        <f>IF(Summary!$K$65="Y","R","")</f>
        <v/>
      </c>
      <c r="L56" s="640" t="str">
        <f>'Fun Patches'!$C30</f>
        <v>&lt;LIST PATCH HERE&gt;</v>
      </c>
      <c r="M56" s="640"/>
      <c r="N56" s="640"/>
      <c r="O56" s="640"/>
      <c r="P56" s="640"/>
      <c r="Q56" s="640"/>
      <c r="R56" s="641"/>
      <c r="S56" s="328" t="str">
        <f>IF(Summary!$J$120="E","E","")</f>
        <v/>
      </c>
      <c r="T56" s="328" t="str">
        <f>IF(Summary!$K$120="Y","R","")</f>
        <v/>
      </c>
      <c r="U56" s="642"/>
      <c r="W56" s="389"/>
      <c r="X56" s="390"/>
      <c r="Y56" s="464"/>
      <c r="AA56" s="389"/>
      <c r="AB56" s="390"/>
      <c r="AC56" s="464"/>
    </row>
    <row r="57" spans="2:29" ht="12.95" customHeight="1" thickBot="1">
      <c r="B57" s="381"/>
      <c r="C57" s="385" t="s">
        <v>627</v>
      </c>
      <c r="D57" s="313" t="str">
        <f>IF('Age-Level'!$H$27="C","/","")</f>
        <v/>
      </c>
      <c r="E57" s="313" t="str">
        <f>IF('Age-Level'!$H$28="C","/","")</f>
        <v/>
      </c>
      <c r="F57" s="313" t="str">
        <f>IF('Age-Level'!$H$29="C","/","")</f>
        <v/>
      </c>
      <c r="G57" s="313" t="str">
        <f>IF('Age-Level'!$H$30="C","/","")</f>
        <v/>
      </c>
      <c r="H57" s="313" t="str">
        <f>IF('Age-Level'!$H$31="C","/","")</f>
        <v/>
      </c>
      <c r="I57" s="329" t="str">
        <f>IF(Summary!$J$66="E","E","")</f>
        <v/>
      </c>
      <c r="J57" s="329" t="str">
        <f>IF(Summary!$K$66="Y","R","")</f>
        <v/>
      </c>
      <c r="L57" s="640" t="str">
        <f>'Fun Patches'!$C31</f>
        <v>&lt;LIST PATCH HERE&gt;</v>
      </c>
      <c r="M57" s="640"/>
      <c r="N57" s="640"/>
      <c r="O57" s="640"/>
      <c r="P57" s="640"/>
      <c r="Q57" s="640"/>
      <c r="R57" s="641"/>
      <c r="S57" s="328" t="str">
        <f>IF(Summary!$J$121="E","E","")</f>
        <v/>
      </c>
      <c r="T57" s="328" t="str">
        <f>IF(Summary!$K$121="Y","R","")</f>
        <v/>
      </c>
      <c r="U57" s="642"/>
      <c r="W57" s="389"/>
      <c r="X57" s="390"/>
      <c r="Y57" s="464"/>
      <c r="AA57" s="389"/>
      <c r="AB57" s="390"/>
      <c r="AC57" s="464"/>
    </row>
    <row r="58" spans="2:29" ht="12.95" customHeight="1">
      <c r="B58" s="370"/>
      <c r="C58" s="382" t="s">
        <v>628</v>
      </c>
      <c r="D58" s="451"/>
      <c r="E58" s="451"/>
      <c r="F58" s="451"/>
      <c r="G58" s="451"/>
      <c r="H58" s="452"/>
      <c r="I58" s="333" t="str">
        <f>IF(Summary!$J$67="E","E","")</f>
        <v/>
      </c>
      <c r="J58" s="333" t="str">
        <f>IF(Summary!$K$67="Y","R","")</f>
        <v/>
      </c>
      <c r="L58" s="640" t="str">
        <f>'Fun Patches'!$C32</f>
        <v>&lt;LIST PATCH HERE&gt;</v>
      </c>
      <c r="M58" s="640"/>
      <c r="N58" s="640"/>
      <c r="O58" s="640"/>
      <c r="P58" s="640"/>
      <c r="Q58" s="640"/>
      <c r="R58" s="641"/>
      <c r="S58" s="328" t="str">
        <f>IF(Summary!$J$122="E","E","")</f>
        <v/>
      </c>
      <c r="T58" s="328" t="str">
        <f>IF(Summary!$K$122="Y","R","")</f>
        <v/>
      </c>
      <c r="U58" s="642"/>
      <c r="W58" s="389"/>
      <c r="X58" s="390"/>
      <c r="Y58" s="464"/>
      <c r="AA58" s="389"/>
      <c r="AB58" s="390"/>
      <c r="AC58" s="464"/>
    </row>
    <row r="59" spans="2:29" ht="12.95" customHeight="1" thickBot="1">
      <c r="B59" s="370"/>
      <c r="C59" s="383" t="s">
        <v>629</v>
      </c>
      <c r="D59" s="453"/>
      <c r="E59" s="453"/>
      <c r="F59" s="453"/>
      <c r="G59" s="453"/>
      <c r="H59" s="454"/>
      <c r="I59" s="329" t="str">
        <f>IF(Summary!$J$68="E","E","")</f>
        <v/>
      </c>
      <c r="J59" s="329" t="str">
        <f>IF(Summary!$K$68="Y","R","")</f>
        <v/>
      </c>
      <c r="L59" s="640" t="str">
        <f>'Fun Patches'!$C33</f>
        <v>&lt;LIST PATCH HERE&gt;</v>
      </c>
      <c r="M59" s="640"/>
      <c r="N59" s="640"/>
      <c r="O59" s="640"/>
      <c r="P59" s="640"/>
      <c r="Q59" s="640"/>
      <c r="R59" s="641"/>
      <c r="S59" s="328" t="str">
        <f>IF(Summary!$J$123="E","E","")</f>
        <v/>
      </c>
      <c r="T59" s="328" t="str">
        <f>IF(Summary!$K$123="Y","R","")</f>
        <v/>
      </c>
      <c r="U59" s="642"/>
      <c r="W59" s="389"/>
      <c r="X59" s="390"/>
      <c r="Y59" s="464"/>
      <c r="AA59" s="389"/>
      <c r="AB59" s="390"/>
      <c r="AC59" s="464"/>
    </row>
    <row r="60" spans="2:29" ht="12.95" customHeight="1">
      <c r="B60" s="370"/>
      <c r="C60" s="384" t="s">
        <v>630</v>
      </c>
      <c r="D60" s="455"/>
      <c r="E60" s="455"/>
      <c r="F60" s="455"/>
      <c r="G60" s="455"/>
      <c r="H60" s="456"/>
      <c r="I60" s="333" t="str">
        <f>IF(Summary!$J$69="E","E","")</f>
        <v/>
      </c>
      <c r="J60" s="333" t="str">
        <f>IF(Summary!$K$69="Y","R","")</f>
        <v/>
      </c>
      <c r="L60" s="640" t="str">
        <f>'Fun Patches'!$C34</f>
        <v>&lt;LIST PATCH HERE&gt;</v>
      </c>
      <c r="M60" s="640"/>
      <c r="N60" s="640"/>
      <c r="O60" s="640"/>
      <c r="P60" s="640"/>
      <c r="Q60" s="640"/>
      <c r="R60" s="641"/>
      <c r="S60" s="331" t="str">
        <f>IF(Summary!$J$124="E","E","")</f>
        <v/>
      </c>
      <c r="T60" s="331" t="str">
        <f>IF(Summary!$K$124="Y","R","")</f>
        <v/>
      </c>
      <c r="U60" s="642"/>
      <c r="W60" s="389"/>
      <c r="X60" s="390"/>
      <c r="Y60" s="464"/>
      <c r="AA60" s="389"/>
      <c r="AB60" s="390"/>
      <c r="AC60" s="464"/>
    </row>
    <row r="61" spans="2:29" ht="12.95" customHeight="1">
      <c r="B61" s="370"/>
      <c r="C61" s="386" t="s">
        <v>631</v>
      </c>
      <c r="D61" s="457"/>
      <c r="E61" s="457"/>
      <c r="F61" s="457"/>
      <c r="G61" s="457"/>
      <c r="H61" s="458"/>
      <c r="I61" s="331" t="str">
        <f>IF(Summary!$J$70="E","E","")</f>
        <v/>
      </c>
      <c r="J61" s="331" t="str">
        <f>IF(Summary!$K$70="Y","R","")</f>
        <v/>
      </c>
      <c r="L61" s="640" t="str">
        <f>'Fun Patches'!$C35</f>
        <v>&lt;LIST PATCH HERE&gt;</v>
      </c>
      <c r="M61" s="640"/>
      <c r="N61" s="640"/>
      <c r="O61" s="640"/>
      <c r="P61" s="640"/>
      <c r="Q61" s="640"/>
      <c r="R61" s="641"/>
      <c r="S61" s="331" t="str">
        <f>IF(Summary!$J$125="E","E","")</f>
        <v/>
      </c>
      <c r="T61" s="331" t="str">
        <f>IF(Summary!$K$125="Y","R","")</f>
        <v/>
      </c>
      <c r="U61" s="642"/>
      <c r="W61" s="389"/>
      <c r="X61" s="390"/>
      <c r="Y61" s="464"/>
      <c r="AA61" s="389"/>
      <c r="AB61" s="390"/>
      <c r="AC61" s="464"/>
    </row>
    <row r="62" spans="2:29" ht="12.95" customHeight="1" thickBot="1">
      <c r="B62" s="370"/>
      <c r="C62" s="385" t="s">
        <v>632</v>
      </c>
      <c r="D62" s="459"/>
      <c r="E62" s="459"/>
      <c r="F62" s="459"/>
      <c r="G62" s="459"/>
      <c r="H62" s="460"/>
      <c r="I62" s="329" t="str">
        <f>IF(Summary!$J$71="E","E","")</f>
        <v/>
      </c>
      <c r="J62" s="329" t="str">
        <f>IF(Summary!$K$71="Y","R","")</f>
        <v/>
      </c>
      <c r="L62" s="640" t="str">
        <f>'Fun Patches'!$C36</f>
        <v>&lt;LIST PATCH HERE&gt;</v>
      </c>
      <c r="M62" s="640"/>
      <c r="N62" s="640"/>
      <c r="O62" s="640"/>
      <c r="P62" s="640"/>
      <c r="Q62" s="640"/>
      <c r="R62" s="641"/>
      <c r="S62" s="331" t="str">
        <f>IF(Summary!$J$126="E","E","")</f>
        <v/>
      </c>
      <c r="T62" s="331" t="str">
        <f>IF(Summary!$K$126="Y","R","")</f>
        <v/>
      </c>
      <c r="U62" s="642"/>
      <c r="W62" s="389"/>
      <c r="X62" s="390"/>
      <c r="Y62" s="464"/>
      <c r="AA62" s="389"/>
      <c r="AB62" s="390"/>
      <c r="AC62" s="464"/>
    </row>
    <row r="63" spans="2:29" ht="12.95" customHeight="1">
      <c r="B63" s="370"/>
      <c r="C63" s="380" t="s">
        <v>93</v>
      </c>
      <c r="D63" s="334" t="str">
        <f>IF('Age-Level'!$H$53="C","/","")</f>
        <v/>
      </c>
      <c r="E63" s="334" t="str">
        <f>IF('Age-Level'!$H$54="C","/","")</f>
        <v/>
      </c>
      <c r="F63" s="334" t="str">
        <f>IF('Age-Level'!$H$55="C","/","")</f>
        <v/>
      </c>
      <c r="G63" s="327" t="str">
        <f>IF('Age-Level'!$H$56="C","/","")</f>
        <v/>
      </c>
      <c r="H63" s="327" t="str">
        <f>IF('Age-Level'!$H$57="C","/","")</f>
        <v/>
      </c>
      <c r="I63" s="333" t="str">
        <f>IF(Summary!$J$72="E","E","")</f>
        <v/>
      </c>
      <c r="J63" s="333" t="str">
        <f>IF(Summary!$K$72="Y","R","")</f>
        <v/>
      </c>
      <c r="L63" s="640" t="str">
        <f>'Fun Patches'!$C37</f>
        <v>&lt;LIST PATCH HERE&gt;</v>
      </c>
      <c r="M63" s="640"/>
      <c r="N63" s="640"/>
      <c r="O63" s="640"/>
      <c r="P63" s="640"/>
      <c r="Q63" s="640"/>
      <c r="R63" s="641"/>
      <c r="S63" s="331" t="str">
        <f>IF(Summary!$J$127="E","E","")</f>
        <v/>
      </c>
      <c r="T63" s="331" t="str">
        <f>IF(Summary!$K$127="Y","R","")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IF(Summary!$J$73="E","E","")</f>
        <v/>
      </c>
      <c r="J64" s="329" t="str">
        <f>IF(Summary!$K$73="Y","R","")</f>
        <v/>
      </c>
      <c r="L64" s="640" t="str">
        <f>'Fun Patches'!$C38</f>
        <v>&lt;LIST PATCH HERE&gt;</v>
      </c>
      <c r="M64" s="640"/>
      <c r="N64" s="640"/>
      <c r="O64" s="640"/>
      <c r="P64" s="640"/>
      <c r="Q64" s="640"/>
      <c r="R64" s="641"/>
      <c r="S64" s="331" t="str">
        <f>IF(Summary!$J$128="E","E","")</f>
        <v/>
      </c>
      <c r="T64" s="331" t="str">
        <f>IF(Summary!$K$128="Y","R","")</f>
        <v/>
      </c>
      <c r="U64" s="642"/>
      <c r="W64" s="389"/>
      <c r="X64" s="390"/>
      <c r="Y64" s="464"/>
      <c r="AA64" s="389"/>
      <c r="AB64" s="390"/>
      <c r="AC64" s="464"/>
    </row>
    <row r="65" spans="1:29" ht="12.95" customHeight="1">
      <c r="B65" s="370"/>
      <c r="C65" s="382" t="s">
        <v>634</v>
      </c>
      <c r="D65" s="451"/>
      <c r="E65" s="451"/>
      <c r="F65" s="451"/>
      <c r="G65" s="451"/>
      <c r="H65" s="452"/>
      <c r="I65" s="333" t="str">
        <f>IF(Summary!$J$74="E","E","")</f>
        <v/>
      </c>
      <c r="J65" s="333" t="str">
        <f>IF(Summary!$K$74="Y","R","")</f>
        <v/>
      </c>
      <c r="L65" s="640" t="str">
        <f>'Fun Patches'!$C39</f>
        <v>&lt;LIST PATCH HERE&gt;</v>
      </c>
      <c r="M65" s="640"/>
      <c r="N65" s="640"/>
      <c r="O65" s="640"/>
      <c r="P65" s="640"/>
      <c r="Q65" s="640"/>
      <c r="R65" s="641"/>
      <c r="S65" s="331" t="str">
        <f>IF(Summary!$J$129="E","E","")</f>
        <v/>
      </c>
      <c r="T65" s="331" t="str">
        <f>IF(Summary!$K$129="Y","R","")</f>
        <v/>
      </c>
      <c r="U65" s="642"/>
      <c r="W65" s="389"/>
      <c r="X65" s="390"/>
      <c r="Y65" s="464"/>
      <c r="AA65" s="389"/>
      <c r="AB65" s="390"/>
      <c r="AC65" s="464"/>
    </row>
    <row r="66" spans="1:29" ht="12.95" customHeight="1">
      <c r="B66" s="370"/>
      <c r="C66" s="376" t="s">
        <v>635</v>
      </c>
      <c r="D66" s="457"/>
      <c r="E66" s="457"/>
      <c r="F66" s="457"/>
      <c r="G66" s="457"/>
      <c r="H66" s="458"/>
      <c r="I66" s="328" t="str">
        <f>IF(Summary!$J$92="E","E","")</f>
        <v/>
      </c>
      <c r="J66" s="328" t="str">
        <f>IF(Summary!$K$92="Y","R","")</f>
        <v/>
      </c>
      <c r="L66" s="640" t="str">
        <f>'Fun Patches'!$C40</f>
        <v>&lt;LIST PATCH HERE&gt;</v>
      </c>
      <c r="M66" s="640"/>
      <c r="N66" s="640"/>
      <c r="O66" s="640"/>
      <c r="P66" s="640"/>
      <c r="Q66" s="640"/>
      <c r="R66" s="641"/>
      <c r="S66" s="331" t="str">
        <f>IF(Summary!$J$130="E","E","")</f>
        <v/>
      </c>
      <c r="T66" s="331" t="str">
        <f>IF(Summary!$K$130="Y","R","")</f>
        <v/>
      </c>
      <c r="U66" s="642"/>
      <c r="W66" s="389"/>
      <c r="X66" s="390"/>
      <c r="Y66" s="464"/>
      <c r="AA66" s="389"/>
      <c r="AB66" s="390"/>
      <c r="AC66" s="464"/>
    </row>
    <row r="67" spans="1:29" ht="12.95" customHeight="1">
      <c r="B67" s="370"/>
      <c r="C67" s="461" t="s">
        <v>636</v>
      </c>
      <c r="D67" s="462"/>
      <c r="E67" s="462"/>
      <c r="F67" s="332" t="str">
        <f>IF(Bridging!$H$10="A","/","")</f>
        <v/>
      </c>
      <c r="G67" s="332" t="str">
        <f>IF(Bridging!$H$14="A","/","")</f>
        <v/>
      </c>
      <c r="H67" s="332" t="str">
        <f>IF(Bridging!$H$16="A","/","")</f>
        <v/>
      </c>
      <c r="I67" s="333" t="str">
        <f>IF(Summary!$J$93="E","E","")</f>
        <v/>
      </c>
      <c r="J67" s="333" t="str">
        <f>IF(Summary!$K$93="Y","R","")</f>
        <v/>
      </c>
      <c r="L67" s="640" t="str">
        <f>'Fun Patches'!$C41</f>
        <v>&lt;LIST PATCH HERE&gt;</v>
      </c>
      <c r="M67" s="640"/>
      <c r="N67" s="640"/>
      <c r="O67" s="640"/>
      <c r="P67" s="640"/>
      <c r="Q67" s="640"/>
      <c r="R67" s="641"/>
      <c r="S67" s="331" t="str">
        <f>IF(Summary!$J$131="E","E","")</f>
        <v/>
      </c>
      <c r="T67" s="331" t="str">
        <f>IF(Summary!$K$131="Y","R","")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IF(Summary!$J$132="E","E","")</f>
        <v/>
      </c>
      <c r="T68" s="331" t="str">
        <f>IF(Summary!$K$132="Y","R","")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IF(Summary!$J$133="E","E","")</f>
        <v/>
      </c>
      <c r="T69" s="331" t="str">
        <f>IF(Summary!$K$133="Y","R","")</f>
        <v/>
      </c>
      <c r="U69" s="642"/>
      <c r="V69" s="351"/>
      <c r="W69" s="389"/>
      <c r="X69" s="390"/>
      <c r="Y69" s="464"/>
      <c r="Z69" s="352"/>
      <c r="AA69" s="389"/>
      <c r="AB69" s="390"/>
      <c r="AC69" s="464"/>
    </row>
    <row r="70" spans="1:29" s="355" customFormat="1" ht="12.95" customHeight="1">
      <c r="A70" s="351"/>
      <c r="B70" s="370"/>
      <c r="C70" s="382" t="s">
        <v>637</v>
      </c>
      <c r="D70" s="327" t="str">
        <f>IF('Age-Level'!$H$67="A","/","")</f>
        <v/>
      </c>
      <c r="E70" s="327" t="str">
        <f>IF('Age-Level'!$H$71="A","/","")</f>
        <v/>
      </c>
      <c r="F70" s="327" t="str">
        <f>IF('Age-Level'!$H$75="A","/","")</f>
        <v/>
      </c>
      <c r="G70" s="327" t="str">
        <f>IF('Age-Level'!$H$80="A","/","")</f>
        <v/>
      </c>
      <c r="H70" s="327" t="str">
        <f>IF('Age-Level'!$H$82="A","/","")</f>
        <v/>
      </c>
      <c r="I70" s="328" t="str">
        <f>IF(Summary!$J$75="E","E","")</f>
        <v/>
      </c>
      <c r="J70" s="328" t="str">
        <f>IF(Summary!$K$75="Y","R","")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IF('Age-Level'!$H$85="A","/","")</f>
        <v/>
      </c>
      <c r="E71" s="313" t="str">
        <f>IF('Age-Level'!$H$89="A","/","")</f>
        <v/>
      </c>
      <c r="F71" s="313" t="str">
        <f>IF('Age-Level'!$H$93="A","/","")</f>
        <v/>
      </c>
      <c r="G71" s="313" t="str">
        <f>IF('Age-Level'!$H$98="A","/","")</f>
        <v/>
      </c>
      <c r="H71" s="313" t="str">
        <f>IF('Age-Level'!$H$100="A","/","")</f>
        <v/>
      </c>
      <c r="I71" s="329" t="str">
        <f>IF(Summary!$J$76="E","E","")</f>
        <v/>
      </c>
      <c r="J71" s="329" t="str">
        <f>IF(Summary!$K$76="Y","R","")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IF('Age-Level'!$H$103="A","/","")</f>
        <v/>
      </c>
      <c r="E72" s="332" t="str">
        <f>IF('Age-Level'!$H$107="A","/","")</f>
        <v/>
      </c>
      <c r="F72" s="332" t="str">
        <f>IF('Age-Level'!$H$111="A","/","")</f>
        <v/>
      </c>
      <c r="G72" s="332" t="str">
        <f>IF('Age-Level'!$H$116="A","/","")</f>
        <v/>
      </c>
      <c r="H72" s="332" t="str">
        <f>IF('Age-Level'!$H$118="A","/","")</f>
        <v/>
      </c>
      <c r="I72" s="333" t="str">
        <f>IF(Summary!$J$77="E","E","")</f>
        <v/>
      </c>
      <c r="J72" s="333" t="str">
        <f>IF(Summary!$K$77="Y","R","")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IF('Age-Level'!$H$121="A","/","")</f>
        <v/>
      </c>
      <c r="E73" s="327" t="str">
        <f>IF('Age-Level'!$H$125="A","/","")</f>
        <v/>
      </c>
      <c r="F73" s="327" t="str">
        <f>IF('Age-Level'!$H$129="A","/","")</f>
        <v/>
      </c>
      <c r="G73" s="327" t="str">
        <f>IF('Age-Level'!$H$134="A","/","")</f>
        <v/>
      </c>
      <c r="H73" s="327" t="str">
        <f>IF('Age-Level'!$H$136="A","/","")</f>
        <v/>
      </c>
      <c r="I73" s="331" t="str">
        <f>IF(Summary!$J$78="E","E","")</f>
        <v/>
      </c>
      <c r="J73" s="331" t="str">
        <f>IF(Summary!$K$78="Y","R","")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t987mYHOfHhpoUxX/HevmVh2eFLGQhlb6nFqf1ykLUwcmLcF7nAhgGrZm1xgVd5Uva7p5RvjBUD2wfiiA/wbSA==" saltValue="4zFiDHBCQzQsEr2gpD+Yew=="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79" priority="3">
      <formula>LEFT($U$1,11)="Ambassador_"</formula>
    </cfRule>
  </conditionalFormatting>
  <conditionalFormatting sqref="H45:H51 H1:H41">
    <cfRule type="expression" dxfId="78" priority="2">
      <formula>LEFT($U$1,11)&lt;&gt;"Ambassador_"</formula>
    </cfRule>
  </conditionalFormatting>
  <conditionalFormatting sqref="I1:T2">
    <cfRule type="expression" dxfId="77" priority="4">
      <formula>LEFT($U$1,11)&lt;&gt;"Ambassador_"</formula>
    </cfRule>
  </conditionalFormatting>
  <conditionalFormatting sqref="L29:L30 L14:L15 W4:W73 AA4:AA73">
    <cfRule type="duplicateValues" dxfId="76" priority="6"/>
  </conditionalFormatting>
  <conditionalFormatting sqref="L16:L28">
    <cfRule type="duplicateValues" dxfId="75" priority="1"/>
  </conditionalFormatting>
  <pageMargins left="0.5" right="0.3" top="0.3" bottom="0.3" header="0.3" footer="0.3"/>
  <pageSetup scale="75" fitToWidth="2" orientation="portrait" r:id="rId1"/>
  <colBreaks count="1" manualBreakCount="1">
    <brk id="21" max="7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16898-7D36-4297-9EB4-B01223CE11C8}">
  <sheetPr codeName="Sheet21">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Ambassador_6</v>
      </c>
      <c r="U1" s="430" t="str">
        <f ca="1">MID(CELL("filename",A1),FIND(IF(ISERROR(FIND("]",CELL("filename",A1))),"$","]"),CELL("filename",A1))+1,256)</f>
        <v>Ambassador_6</v>
      </c>
      <c r="W1" s="344" t="str">
        <f ca="1">IF(T1&lt;&gt;"",T1,"")</f>
        <v>Ambassador_6</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IF(Badges!$I$33="A","/","")</f>
        <v/>
      </c>
      <c r="E4" s="327" t="str">
        <f>IF(Badges!$I$37="A","/","")</f>
        <v/>
      </c>
      <c r="F4" s="327" t="str">
        <f>IF(Badges!$I$41="A","/","")</f>
        <v/>
      </c>
      <c r="G4" s="327" t="str">
        <f>IF(Badges!$I$45="A","/","")</f>
        <v/>
      </c>
      <c r="H4" s="327" t="str">
        <f>IF(Badges!$I$49="A","/","")</f>
        <v/>
      </c>
      <c r="I4" s="330" t="str">
        <f>IF(Summary!$L$5="E","E","")</f>
        <v/>
      </c>
      <c r="J4" s="330" t="str">
        <f>IF(Summary!$M$5="Y","R","")</f>
        <v/>
      </c>
      <c r="L4" s="639" t="str">
        <f>'Council Own'!$B6</f>
        <v>&lt;&lt;List Badge 1 Here&gt;&gt;</v>
      </c>
      <c r="M4" s="639"/>
      <c r="N4" s="327" t="str">
        <f>IF('Council Own'!$I$11="A","/","")</f>
        <v/>
      </c>
      <c r="O4" s="327" t="str">
        <f>IF('Council Own'!$I$15="A","/","")</f>
        <v/>
      </c>
      <c r="P4" s="327" t="str">
        <f>IF('Council Own'!$I$19="A","/","")</f>
        <v/>
      </c>
      <c r="Q4" s="327" t="str">
        <f>IF('Council Own'!$I$23="A","/","")</f>
        <v/>
      </c>
      <c r="R4" s="327" t="str">
        <f>IF('Council Own'!$I$27="A","/","")</f>
        <v/>
      </c>
      <c r="S4" s="326" t="str">
        <f>IF(Summary!$L$52="E","E","")</f>
        <v/>
      </c>
      <c r="T4" s="326" t="str">
        <f>IF(Summary!$M$52="Y","R","")</f>
        <v/>
      </c>
      <c r="U4" s="432"/>
      <c r="W4" s="387"/>
      <c r="X4" s="388"/>
      <c r="Y4" s="463"/>
      <c r="AA4" s="387"/>
      <c r="AB4" s="388"/>
      <c r="AC4" s="463"/>
    </row>
    <row r="5" spans="1:30" ht="12.95" customHeight="1">
      <c r="A5" s="342"/>
      <c r="C5" s="359" t="s">
        <v>404</v>
      </c>
      <c r="D5" s="327" t="str">
        <f>IF(Badges!$I$56="A","/","")</f>
        <v/>
      </c>
      <c r="E5" s="327" t="str">
        <f>IF(Badges!$I$60="A","/","")</f>
        <v/>
      </c>
      <c r="F5" s="327" t="str">
        <f>IF(Badges!$I$64="A","/","")</f>
        <v/>
      </c>
      <c r="G5" s="327" t="str">
        <f>IF(Badges!$I$68="A","/","")</f>
        <v/>
      </c>
      <c r="H5" s="327" t="str">
        <f>IF(Badges!$I$72="A","/","")</f>
        <v/>
      </c>
      <c r="I5" s="330" t="str">
        <f>IF(Summary!$L$6="E","E","")</f>
        <v/>
      </c>
      <c r="J5" s="330" t="str">
        <f>IF(Summary!$M$6="Y","R","")</f>
        <v/>
      </c>
      <c r="K5" s="360" t="str">
        <f>IF(COUNT(I39:I39)=1,MAX(I39:I39),"")</f>
        <v/>
      </c>
      <c r="L5" s="640" t="str">
        <f>'Council Own'!$B29</f>
        <v>&lt;&lt;List Badge 2 Here&gt;&gt;</v>
      </c>
      <c r="M5" s="641"/>
      <c r="N5" s="327" t="str">
        <f>IF('Council Own'!$I$34="A","/","")</f>
        <v/>
      </c>
      <c r="O5" s="327" t="str">
        <f>IF('Council Own'!$I$38="A","/","")</f>
        <v/>
      </c>
      <c r="P5" s="327" t="str">
        <f>IF('Council Own'!$I$42="A","/","")</f>
        <v/>
      </c>
      <c r="Q5" s="327" t="str">
        <f>IF('Council Own'!$I$46="A","/","")</f>
        <v/>
      </c>
      <c r="R5" s="327" t="str">
        <f>IF('Council Own'!$I$50="A","/","")</f>
        <v/>
      </c>
      <c r="S5" s="328" t="str">
        <f>IF(Summary!$L$53="E","E","")</f>
        <v/>
      </c>
      <c r="T5" s="328" t="str">
        <f>IF(Summary!$M$53="Y","R","")</f>
        <v/>
      </c>
      <c r="U5" s="432"/>
      <c r="W5" s="389"/>
      <c r="X5" s="390"/>
      <c r="Y5" s="464"/>
      <c r="AA5" s="389"/>
      <c r="AB5" s="390"/>
      <c r="AC5" s="464"/>
    </row>
    <row r="6" spans="1:30" ht="12.95" customHeight="1" thickBot="1">
      <c r="A6" s="342"/>
      <c r="C6" s="361" t="s">
        <v>698</v>
      </c>
      <c r="D6" s="327" t="str">
        <f>IF(Badges!$I$79="A","/","")</f>
        <v/>
      </c>
      <c r="E6" s="327" t="str">
        <f>IF(Badges!$I$83="A","/","")</f>
        <v/>
      </c>
      <c r="F6" s="327" t="str">
        <f>IF(Badges!$I$87="A","/","")</f>
        <v/>
      </c>
      <c r="G6" s="327" t="str">
        <f>IF(Badges!$I$91="A","/","")</f>
        <v/>
      </c>
      <c r="H6" s="327" t="str">
        <f>IF(Badges!$I$95="A","/","")</f>
        <v/>
      </c>
      <c r="I6" s="330" t="str">
        <f>IF(Summary!$L$7="E","E","")</f>
        <v/>
      </c>
      <c r="J6" s="330" t="str">
        <f>IF(Summary!$M$7="Y","R","")</f>
        <v/>
      </c>
      <c r="K6" s="360" t="str">
        <f>IF(COUNT(I40:I40)=1,MAX(I40:I40),"")</f>
        <v/>
      </c>
      <c r="L6" s="640" t="str">
        <f>'Council Own'!$B52</f>
        <v>&lt;&lt;List Badge 3 Here&gt;&gt;</v>
      </c>
      <c r="M6" s="641"/>
      <c r="N6" s="327" t="str">
        <f>IF('Council Own'!$I$57="A","/","")</f>
        <v/>
      </c>
      <c r="O6" s="327" t="str">
        <f>IF('Council Own'!$I$61="A","/","")</f>
        <v/>
      </c>
      <c r="P6" s="327" t="str">
        <f>IF('Council Own'!$I$65="A","/","")</f>
        <v/>
      </c>
      <c r="Q6" s="327" t="str">
        <f>IF('Council Own'!$I$69="A","/","")</f>
        <v/>
      </c>
      <c r="R6" s="327" t="str">
        <f>IF('Council Own'!$I$73="A","/","")</f>
        <v/>
      </c>
      <c r="S6" s="328" t="str">
        <f>IF(Summary!$L$54="E","E","")</f>
        <v/>
      </c>
      <c r="T6" s="328" t="str">
        <f>IF(Summary!$M$54="Y","R","")</f>
        <v/>
      </c>
      <c r="U6" s="432"/>
      <c r="W6" s="389"/>
      <c r="X6" s="390"/>
      <c r="Y6" s="464"/>
      <c r="AA6" s="389"/>
      <c r="AB6" s="390"/>
      <c r="AC6" s="464"/>
    </row>
    <row r="7" spans="1:30" ht="12.95" customHeight="1">
      <c r="A7" s="342"/>
      <c r="C7" s="363" t="s">
        <v>104</v>
      </c>
      <c r="D7" s="337" t="str">
        <f>IF(Badges!$I$102="A","/","")</f>
        <v/>
      </c>
      <c r="E7" s="337" t="str">
        <f>IF(Badges!$I$106="A","/","")</f>
        <v/>
      </c>
      <c r="F7" s="337" t="str">
        <f>IF(Badges!$I$110="A","/","")</f>
        <v/>
      </c>
      <c r="G7" s="337" t="str">
        <f>IF(Badges!$I$114="A","/","")</f>
        <v/>
      </c>
      <c r="H7" s="337" t="str">
        <f>IF(Badges!$I$118="A","/","")</f>
        <v/>
      </c>
      <c r="I7" s="338" t="str">
        <f>IF(Summary!$L$8="E","E","")</f>
        <v/>
      </c>
      <c r="J7" s="338" t="str">
        <f>IF(Summary!$M$8="Y","R","")</f>
        <v/>
      </c>
      <c r="K7" s="360" t="str">
        <f>IF(COUNT(I41:I41)=1,MAX(I41:I41),"")</f>
        <v/>
      </c>
      <c r="L7" s="640" t="str">
        <f>'Council Own'!$B75</f>
        <v>&lt;&lt;List Badge 4 Here&gt;&gt;</v>
      </c>
      <c r="M7" s="641"/>
      <c r="N7" s="327" t="str">
        <f>IF('Council Own'!$I$80="A","/","")</f>
        <v/>
      </c>
      <c r="O7" s="327" t="str">
        <f>IF('Council Own'!$I$84="A","/","")</f>
        <v/>
      </c>
      <c r="P7" s="327" t="str">
        <f>IF('Council Own'!$I$88="A","/","")</f>
        <v/>
      </c>
      <c r="Q7" s="327" t="str">
        <f>IF('Council Own'!$I$92="A","/","")</f>
        <v/>
      </c>
      <c r="R7" s="327" t="str">
        <f>IF('Council Own'!$I$96="A","/","")</f>
        <v/>
      </c>
      <c r="S7" s="328" t="str">
        <f>IF(Summary!$L$55="E","E","")</f>
        <v/>
      </c>
      <c r="T7" s="328" t="str">
        <f>IF(Summary!$M$55="Y","R","")</f>
        <v/>
      </c>
      <c r="U7" s="432"/>
      <c r="W7" s="389"/>
      <c r="X7" s="390"/>
      <c r="Y7" s="464"/>
      <c r="AA7" s="389"/>
      <c r="AB7" s="390"/>
      <c r="AC7" s="464"/>
    </row>
    <row r="8" spans="1:30" ht="12.95" customHeight="1">
      <c r="A8" s="342"/>
      <c r="C8" s="359" t="s">
        <v>422</v>
      </c>
      <c r="D8" s="327" t="str">
        <f>IF(Badges!$I$125="A","/","")</f>
        <v/>
      </c>
      <c r="E8" s="327" t="str">
        <f>IF(Badges!$I$129="A","/","")</f>
        <v/>
      </c>
      <c r="F8" s="327" t="str">
        <f>IF(Badges!$I$133="A","/","")</f>
        <v/>
      </c>
      <c r="G8" s="327" t="str">
        <f>IF(Badges!$I$137="A","/","")</f>
        <v/>
      </c>
      <c r="H8" s="327" t="str">
        <f>IF(Badges!$I$141="A","/","")</f>
        <v/>
      </c>
      <c r="I8" s="328" t="str">
        <f>IF(Summary!$L$9="E","E","")</f>
        <v/>
      </c>
      <c r="J8" s="328" t="str">
        <f>IF(Summary!$M$9="Y","R","")</f>
        <v/>
      </c>
      <c r="K8" s="360" t="str">
        <f>IF(COUNT(I42:I45)=4,MAX(I42:I45),"")</f>
        <v/>
      </c>
      <c r="L8" s="640" t="str">
        <f>'Council Own'!$B98</f>
        <v>&lt;&lt;List Badge 5 Here&gt;&gt;</v>
      </c>
      <c r="M8" s="641"/>
      <c r="N8" s="327" t="str">
        <f>IF('Council Own'!$I$103="A","/","")</f>
        <v/>
      </c>
      <c r="O8" s="327" t="str">
        <f>IF('Council Own'!$I$107="A","/","")</f>
        <v/>
      </c>
      <c r="P8" s="327" t="str">
        <f>IF('Council Own'!$I$111="A","/","")</f>
        <v/>
      </c>
      <c r="Q8" s="327" t="str">
        <f>IF('Council Own'!$I$115="A","/","")</f>
        <v/>
      </c>
      <c r="R8" s="327" t="str">
        <f>IF('Council Own'!$I$119="A","/","")</f>
        <v/>
      </c>
      <c r="S8" s="331" t="str">
        <f>IF(Summary!$L$56="E","E","")</f>
        <v/>
      </c>
      <c r="T8" s="331" t="str">
        <f>IF(Summary!$M$56="Y","R","")</f>
        <v/>
      </c>
      <c r="U8" s="432"/>
      <c r="W8" s="389"/>
      <c r="X8" s="390"/>
      <c r="Y8" s="464"/>
      <c r="AA8" s="389"/>
      <c r="AB8" s="390"/>
      <c r="AC8" s="464"/>
    </row>
    <row r="9" spans="1:30" ht="12.95" customHeight="1" thickBot="1">
      <c r="A9" s="342"/>
      <c r="C9" s="364" t="s">
        <v>699</v>
      </c>
      <c r="D9" s="313" t="str">
        <f>IF(Badges!$I$148="A","/","")</f>
        <v/>
      </c>
      <c r="E9" s="313" t="str">
        <f>IF(Badges!$I$152="A","/","")</f>
        <v/>
      </c>
      <c r="F9" s="313" t="str">
        <f>IF(Badges!$I$156="A","/","")</f>
        <v/>
      </c>
      <c r="G9" s="313" t="str">
        <f>IF(Badges!$I$160="A","/","")</f>
        <v/>
      </c>
      <c r="H9" s="313" t="str">
        <f>IF(Badges!$I$164="A","/","")</f>
        <v/>
      </c>
      <c r="I9" s="433"/>
      <c r="J9" s="434"/>
      <c r="K9" s="360"/>
      <c r="L9" s="639" t="str">
        <f>'Council Own'!$B121</f>
        <v>&lt;&lt;List Badge 6 Here&gt;&gt;</v>
      </c>
      <c r="M9" s="639"/>
      <c r="N9" s="327" t="str">
        <f>IF('Council Own'!$I$126="A","/","")</f>
        <v/>
      </c>
      <c r="O9" s="327" t="str">
        <f>IF('Council Own'!$I$130="A","/","")</f>
        <v/>
      </c>
      <c r="P9" s="327" t="str">
        <f>IF('Council Own'!$I$134="A","/","")</f>
        <v/>
      </c>
      <c r="Q9" s="327" t="str">
        <f>IF('Council Own'!$I$138="A","/","")</f>
        <v/>
      </c>
      <c r="R9" s="327" t="str">
        <f>IF('Council Own'!$I$142="A","/","")</f>
        <v/>
      </c>
      <c r="S9" s="328" t="str">
        <f>IF(Summary!$L$57="E","E","")</f>
        <v/>
      </c>
      <c r="T9" s="328" t="str">
        <f>IF(Summary!$M$57="Y","R","")</f>
        <v/>
      </c>
      <c r="U9" s="432"/>
      <c r="W9" s="389"/>
      <c r="X9" s="390"/>
      <c r="Y9" s="464"/>
      <c r="AA9" s="389"/>
      <c r="AB9" s="390"/>
      <c r="AC9" s="464"/>
    </row>
    <row r="10" spans="1:30" ht="12.95" customHeight="1">
      <c r="A10" s="342"/>
      <c r="C10" s="356" t="s">
        <v>606</v>
      </c>
      <c r="D10" s="332" t="str">
        <f>IF(Badges!$I$171="A","/","")</f>
        <v/>
      </c>
      <c r="E10" s="332" t="str">
        <f>IF(Badges!$I$175="A","/","")</f>
        <v/>
      </c>
      <c r="F10" s="332" t="str">
        <f>IF(Badges!$I$179="A","/","")</f>
        <v/>
      </c>
      <c r="G10" s="332" t="str">
        <f>IF(Badges!$I$183="A","/","")</f>
        <v/>
      </c>
      <c r="H10" s="332" t="str">
        <f>IF(Badges!$I$187="A","/","")</f>
        <v/>
      </c>
      <c r="I10" s="328" t="str">
        <f>IF(Summary!$L$11="E","E","")</f>
        <v/>
      </c>
      <c r="J10" s="328" t="str">
        <f>IF(Summary!$M$11="Y","R","")</f>
        <v/>
      </c>
      <c r="K10" s="360"/>
      <c r="L10" s="640" t="str">
        <f>'Council Own'!$B144</f>
        <v>&lt;&lt;List Badge 7 Here&gt;&gt;</v>
      </c>
      <c r="M10" s="641"/>
      <c r="N10" s="327" t="str">
        <f>IF('Council Own'!$I$149="A","/","")</f>
        <v/>
      </c>
      <c r="O10" s="327" t="str">
        <f>IF('Council Own'!$I$153="A","/","")</f>
        <v/>
      </c>
      <c r="P10" s="327" t="str">
        <f>IF('Council Own'!$I$157="A","/","")</f>
        <v/>
      </c>
      <c r="Q10" s="327" t="str">
        <f>IF('Council Own'!$I$161="A","/","")</f>
        <v/>
      </c>
      <c r="R10" s="327" t="str">
        <f>IF('Council Own'!$I$165="A","/","")</f>
        <v/>
      </c>
      <c r="S10" s="328" t="str">
        <f>IF(Summary!$L$58="E","E","")</f>
        <v/>
      </c>
      <c r="T10" s="328" t="str">
        <f>IF(Summary!$M$58="Y","R","")</f>
        <v/>
      </c>
      <c r="U10" s="432"/>
      <c r="W10" s="389"/>
      <c r="X10" s="390"/>
      <c r="Y10" s="464"/>
      <c r="AA10" s="389"/>
      <c r="AB10" s="390"/>
      <c r="AC10" s="464"/>
    </row>
    <row r="11" spans="1:30" ht="12.95" customHeight="1">
      <c r="A11" s="342"/>
      <c r="C11" s="359" t="s">
        <v>607</v>
      </c>
      <c r="D11" s="334" t="str">
        <f>IF(Badges!$I$194="A","/","")</f>
        <v/>
      </c>
      <c r="E11" s="334" t="str">
        <f>IF(Badges!$I$198="A","/","")</f>
        <v/>
      </c>
      <c r="F11" s="334" t="str">
        <f>IF(Badges!$I$202="A","/","")</f>
        <v/>
      </c>
      <c r="G11" s="334" t="str">
        <f>IF(Badges!$I$206="A","/","")</f>
        <v/>
      </c>
      <c r="H11" s="334" t="str">
        <f>IF(Badges!$I$210="A","/","")</f>
        <v/>
      </c>
      <c r="I11" s="331" t="str">
        <f>IF(Summary!$L$12="E","E","")</f>
        <v/>
      </c>
      <c r="J11" s="331" t="str">
        <f>IF(Summary!$M$12="Y","R","")</f>
        <v/>
      </c>
      <c r="K11" s="360"/>
      <c r="L11" s="640" t="str">
        <f>'Council Own'!$B167</f>
        <v>&lt;&lt;List Badge 8 Here&gt;&gt;</v>
      </c>
      <c r="M11" s="641"/>
      <c r="N11" s="327" t="str">
        <f>IF('Council Own'!$I$172="A","/","")</f>
        <v/>
      </c>
      <c r="O11" s="327" t="str">
        <f>IF('Council Own'!$I$176="A","/","")</f>
        <v/>
      </c>
      <c r="P11" s="327" t="str">
        <f>IF('Council Own'!$I$180="A","/","")</f>
        <v/>
      </c>
      <c r="Q11" s="327" t="str">
        <f>IF('Council Own'!$I$184="A","/","")</f>
        <v/>
      </c>
      <c r="R11" s="327" t="str">
        <f>IF('Council Own'!$I$188="A","/","")</f>
        <v/>
      </c>
      <c r="S11" s="328" t="str">
        <f>IF(Summary!$L$59="E","E","")</f>
        <v/>
      </c>
      <c r="T11" s="328" t="str">
        <f>IF(Summary!$M$59="Y","R","")</f>
        <v/>
      </c>
      <c r="U11" s="432"/>
      <c r="W11" s="389"/>
      <c r="X11" s="390"/>
      <c r="Y11" s="464"/>
      <c r="AA11" s="389"/>
      <c r="AB11" s="390"/>
      <c r="AC11" s="464"/>
    </row>
    <row r="12" spans="1:30" ht="12.95" customHeight="1" thickBot="1">
      <c r="A12" s="342"/>
      <c r="C12" s="361" t="s">
        <v>608</v>
      </c>
      <c r="D12" s="313" t="str">
        <f>IF(Badges!$I$298="A","/","")</f>
        <v/>
      </c>
      <c r="E12" s="313" t="str">
        <f>IF(Badges!$I$302="A","/","")</f>
        <v/>
      </c>
      <c r="F12" s="313" t="str">
        <f>IF(Badges!$I$306="A","/","")</f>
        <v/>
      </c>
      <c r="G12" s="313" t="str">
        <f>IF(Badges!$I$310="A","/","")</f>
        <v/>
      </c>
      <c r="H12" s="313" t="str">
        <f>IF(Badges!$I$314="A","/","")</f>
        <v/>
      </c>
      <c r="I12" s="329" t="str">
        <f>IF(Summary!$L$17="E","E","")</f>
        <v/>
      </c>
      <c r="J12" s="329" t="str">
        <f>IF(Summary!$M$17="Y","R","")</f>
        <v/>
      </c>
      <c r="K12" s="360" t="str">
        <f>IF(COUNT(I46:I47)=2,MAX(I46:I47),"")</f>
        <v/>
      </c>
      <c r="L12" s="640" t="str">
        <f>'Council Own'!$B190</f>
        <v>&lt;&lt;List Badge 9 Here&gt;&gt;</v>
      </c>
      <c r="M12" s="641"/>
      <c r="N12" s="327" t="str">
        <f>IF('Council Own'!$I$195="A","/","")</f>
        <v/>
      </c>
      <c r="O12" s="327" t="str">
        <f>IF('Council Own'!$I$199="A","/","")</f>
        <v/>
      </c>
      <c r="P12" s="327" t="str">
        <f>IF('Council Own'!$I$203="A","/","")</f>
        <v/>
      </c>
      <c r="Q12" s="327" t="str">
        <f>IF('Council Own'!$I$207="A","/","")</f>
        <v/>
      </c>
      <c r="R12" s="327" t="str">
        <f>IF('Council Own'!$I$211="A","/","")</f>
        <v/>
      </c>
      <c r="S12" s="328" t="str">
        <f>IF(Summary!$L$60="E","E","")</f>
        <v/>
      </c>
      <c r="T12" s="328" t="str">
        <f>IF(Summary!$M$60="Y","R","")</f>
        <v/>
      </c>
      <c r="U12" s="432"/>
      <c r="W12" s="389"/>
      <c r="X12" s="390"/>
      <c r="Y12" s="464"/>
      <c r="AA12" s="389"/>
      <c r="AB12" s="390"/>
      <c r="AC12" s="464"/>
    </row>
    <row r="13" spans="1:30" ht="12.95" customHeight="1">
      <c r="A13" s="342"/>
      <c r="C13" s="363" t="s">
        <v>103</v>
      </c>
      <c r="D13" s="332" t="str">
        <f>IF(Badges!$I$321="A","/","")</f>
        <v/>
      </c>
      <c r="E13" s="332" t="str">
        <f>IF(Badges!$I$325="A","/","")</f>
        <v/>
      </c>
      <c r="F13" s="332" t="str">
        <f>IF(Badges!$I$329="A","/","")</f>
        <v/>
      </c>
      <c r="G13" s="332" t="str">
        <f>IF(Badges!$I$333="A","/","")</f>
        <v/>
      </c>
      <c r="H13" s="332" t="str">
        <f>IF(Badges!$I$337="A","/","")</f>
        <v/>
      </c>
      <c r="I13" s="330" t="str">
        <f>IF(Summary!$L$18="E","E","")</f>
        <v/>
      </c>
      <c r="J13" s="330" t="str">
        <f>IF(Summary!$M$18="Y","R","")</f>
        <v/>
      </c>
      <c r="K13" s="360"/>
      <c r="L13" s="640" t="str">
        <f>'Council Own'!$B213</f>
        <v>&lt;&lt;List Badge 10 Here&gt;&gt;</v>
      </c>
      <c r="M13" s="641"/>
      <c r="N13" s="327" t="str">
        <f>IF('Council Own'!$I$218="A","/","")</f>
        <v/>
      </c>
      <c r="O13" s="327" t="str">
        <f>IF('Council Own'!$I$222="A","/","")</f>
        <v/>
      </c>
      <c r="P13" s="327" t="str">
        <f>IF('Council Own'!$I$226="A","/","")</f>
        <v/>
      </c>
      <c r="Q13" s="327" t="str">
        <f>IF('Council Own'!$I$230="A","/","")</f>
        <v/>
      </c>
      <c r="R13" s="327" t="str">
        <f>IF('Council Own'!$I$234="A","/","")</f>
        <v/>
      </c>
      <c r="S13" s="328" t="str">
        <f>IF(Summary!$L$61="E","E","")</f>
        <v/>
      </c>
      <c r="T13" s="328" t="str">
        <f>IF(Summary!$M$61="Y","R","")</f>
        <v/>
      </c>
      <c r="U13" s="432"/>
      <c r="W13" s="389"/>
      <c r="X13" s="390"/>
      <c r="Y13" s="464"/>
      <c r="AA13" s="389"/>
      <c r="AB13" s="390"/>
      <c r="AC13" s="464"/>
    </row>
    <row r="14" spans="1:30" ht="12.95" customHeight="1">
      <c r="A14" s="342"/>
      <c r="C14" s="359" t="s">
        <v>609</v>
      </c>
      <c r="D14" s="334" t="str">
        <f>IF(Badges!$I$10="A","/","")</f>
        <v/>
      </c>
      <c r="E14" s="334" t="str">
        <f>IF(Badges!$I$14="A","/","")</f>
        <v/>
      </c>
      <c r="F14" s="334" t="str">
        <f>IF(Badges!$I$18="A","/","")</f>
        <v/>
      </c>
      <c r="G14" s="334" t="str">
        <f>IF(Badges!$I$22="A","/","")</f>
        <v/>
      </c>
      <c r="H14" s="334" t="str">
        <f>IF(Badges!$I$26="A","/","")</f>
        <v/>
      </c>
      <c r="I14" s="331" t="str">
        <f>IF(Summary!$L$4="E","E","")</f>
        <v/>
      </c>
      <c r="J14" s="331" t="str">
        <f>IF(Summary!$M$4="Y","R","")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IF(Badges!$I$356="A","/","")</f>
        <v/>
      </c>
      <c r="E15" s="313" t="str">
        <f>IF(Badges!$I$360="A","/","")</f>
        <v/>
      </c>
      <c r="F15" s="313" t="str">
        <f>IF(Badges!$I$364="A","/","")</f>
        <v/>
      </c>
      <c r="G15" s="313" t="str">
        <f>IF(Badges!$I$368="A","/","")</f>
        <v/>
      </c>
      <c r="H15" s="313" t="str">
        <f>IF(Badges!$I$372="A","/","")</f>
        <v/>
      </c>
      <c r="I15" s="329" t="str">
        <f>IF(Summary!$L$20="E","E","")</f>
        <v/>
      </c>
      <c r="J15" s="329" t="str">
        <f>IF(Summary!$M$20="Y","R","")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IF(Badges!$I$379="A","/","")</f>
        <v/>
      </c>
      <c r="E16" s="332" t="str">
        <f>IF(Badges!$I$383="A","/","")</f>
        <v/>
      </c>
      <c r="F16" s="332" t="str">
        <f>IF(Badges!$I$387="A","/","")</f>
        <v/>
      </c>
      <c r="G16" s="332" t="str">
        <f>IF(Badges!$I$391="A","/","")</f>
        <v/>
      </c>
      <c r="H16" s="332" t="str">
        <f>IF(Badges!$I$395="A","/","")</f>
        <v/>
      </c>
      <c r="I16" s="333" t="str">
        <f>IF(Summary!$L$21="E","E","")</f>
        <v/>
      </c>
      <c r="J16" s="333" t="str">
        <f>IF(Summary!$M$21="Y","R","")</f>
        <v/>
      </c>
      <c r="K16" s="360" t="str">
        <f>IF(COUNT(I50:I51)=2,MAX(I50:I51),"")</f>
        <v/>
      </c>
      <c r="L16" s="640" t="str">
        <f>'Age-Level'!$C140</f>
        <v>Investiture</v>
      </c>
      <c r="M16" s="640"/>
      <c r="N16" s="640"/>
      <c r="O16" s="640"/>
      <c r="P16" s="640"/>
      <c r="Q16" s="640"/>
      <c r="R16" s="641"/>
      <c r="S16" s="328" t="str">
        <f>IF(Summary!$L$79="E","E","")</f>
        <v/>
      </c>
      <c r="T16" s="328" t="str">
        <f>IF(Summary!$M$79="Y","R","")</f>
        <v/>
      </c>
      <c r="U16" s="432"/>
      <c r="W16" s="389"/>
      <c r="X16" s="390"/>
      <c r="Y16" s="464"/>
      <c r="AA16" s="389"/>
      <c r="AB16" s="390"/>
      <c r="AC16" s="464"/>
    </row>
    <row r="17" spans="1:29" ht="12.95" customHeight="1">
      <c r="A17" s="342"/>
      <c r="C17" s="359" t="s">
        <v>611</v>
      </c>
      <c r="D17" s="334" t="str">
        <f>IF(Badges!$I$425="A","/","")</f>
        <v/>
      </c>
      <c r="E17" s="334" t="str">
        <f>IF(Badges!$I$429="A","/","")</f>
        <v/>
      </c>
      <c r="F17" s="334" t="str">
        <f>IF(Badges!$I$433="A","/","")</f>
        <v/>
      </c>
      <c r="G17" s="334" t="str">
        <f>IF(Badges!$I$437="A","/","")</f>
        <v/>
      </c>
      <c r="H17" s="334" t="str">
        <f>IF(Badges!$I$441="A","/","")</f>
        <v/>
      </c>
      <c r="I17" s="331" t="str">
        <f>IF(Summary!$L$23="E","E","")</f>
        <v/>
      </c>
      <c r="J17" s="331" t="str">
        <f>IF(Summary!$M$23="Y","R","")</f>
        <v/>
      </c>
      <c r="K17" s="360"/>
      <c r="L17" s="640" t="str">
        <f>'Age-Level'!$C141</f>
        <v>Rededication (1st year)</v>
      </c>
      <c r="M17" s="640"/>
      <c r="N17" s="640"/>
      <c r="O17" s="640"/>
      <c r="P17" s="640"/>
      <c r="Q17" s="640"/>
      <c r="R17" s="641"/>
      <c r="S17" s="328" t="str">
        <f>IF(Summary!$L$80="E","E","")</f>
        <v/>
      </c>
      <c r="T17" s="328" t="str">
        <f>IF(Summary!$M$80="Y","R","")</f>
        <v/>
      </c>
      <c r="U17" s="432"/>
      <c r="W17" s="389"/>
      <c r="X17" s="390"/>
      <c r="Y17" s="464"/>
      <c r="AA17" s="389"/>
      <c r="AB17" s="390"/>
      <c r="AC17" s="464"/>
    </row>
    <row r="18" spans="1:29" ht="12.95" customHeight="1" thickBot="1">
      <c r="C18" s="361" t="s">
        <v>612</v>
      </c>
      <c r="D18" s="313" t="str">
        <f>IF(Badges!$I$448="A","/","")</f>
        <v/>
      </c>
      <c r="E18" s="313" t="str">
        <f>IF(Badges!$I$452="A","/","")</f>
        <v/>
      </c>
      <c r="F18" s="313" t="str">
        <f>IF(Badges!$I$456="A","/","")</f>
        <v/>
      </c>
      <c r="G18" s="313" t="str">
        <f>IF(Badges!$I$460="A","/","")</f>
        <v/>
      </c>
      <c r="H18" s="313" t="str">
        <f>IF(Badges!$I$464="A","/","")</f>
        <v/>
      </c>
      <c r="I18" s="329" t="str">
        <f>IF(Summary!$L$24="E","E","")</f>
        <v/>
      </c>
      <c r="J18" s="329" t="str">
        <f>IF(Summary!$M$24="Y","R","")</f>
        <v/>
      </c>
      <c r="L18" s="640" t="str">
        <f>'Age-Level'!$C142</f>
        <v>Rededication (2nd year)</v>
      </c>
      <c r="M18" s="640"/>
      <c r="N18" s="640"/>
      <c r="O18" s="640"/>
      <c r="P18" s="640"/>
      <c r="Q18" s="640"/>
      <c r="R18" s="641"/>
      <c r="S18" s="328" t="str">
        <f>IF(Summary!$L$81="E","E","")</f>
        <v/>
      </c>
      <c r="T18" s="328" t="str">
        <f>IF(Summary!$M$81="Y","R","")</f>
        <v/>
      </c>
      <c r="U18" s="432"/>
      <c r="W18" s="389"/>
      <c r="X18" s="390"/>
      <c r="Y18" s="464"/>
      <c r="AA18" s="389"/>
      <c r="AB18" s="390"/>
      <c r="AC18" s="464"/>
    </row>
    <row r="19" spans="1:29" ht="12.95" customHeight="1">
      <c r="C19" s="368" t="s">
        <v>328</v>
      </c>
      <c r="D19" s="332" t="str">
        <f>IF(Badges!$I$467="C","/","")</f>
        <v/>
      </c>
      <c r="E19" s="332" t="str">
        <f>IF(Badges!$I$468="C","/","")</f>
        <v/>
      </c>
      <c r="F19" s="332" t="str">
        <f>IF(Badges!$I$469="C","/","")</f>
        <v/>
      </c>
      <c r="G19" s="332" t="str">
        <f>IF(Badges!$I$470="C","/","")</f>
        <v/>
      </c>
      <c r="H19" s="332" t="str">
        <f>IF(Badges!$I$471="C","/","")</f>
        <v/>
      </c>
      <c r="I19" s="333" t="str">
        <f>IF(Summary!$L$25="E","E","")</f>
        <v/>
      </c>
      <c r="J19" s="333" t="str">
        <f>IF(Summary!$M$25="Y","R","")</f>
        <v/>
      </c>
      <c r="L19" s="640" t="str">
        <f>'Age-Level'!$C143</f>
        <v>Rededication (3rd year)</v>
      </c>
      <c r="M19" s="640"/>
      <c r="N19" s="640"/>
      <c r="O19" s="640"/>
      <c r="P19" s="640"/>
      <c r="Q19" s="640"/>
      <c r="R19" s="641"/>
      <c r="S19" s="328" t="str">
        <f>IF(Summary!$L$82="E","E","")</f>
        <v/>
      </c>
      <c r="T19" s="328" t="str">
        <f>IF(Summary!$M$82="Y","R","")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IF(Summary!$L$83="E","E","")</f>
        <v/>
      </c>
      <c r="T20" s="328" t="str">
        <f>IF(Summary!$M$83="Y","R","")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IF(Summary!$L$84="E","E","")</f>
        <v/>
      </c>
      <c r="T21" s="328" t="str">
        <f>IF(Summary!$M$84="Y","R","")</f>
        <v/>
      </c>
      <c r="U21" s="432"/>
      <c r="W21" s="389"/>
      <c r="X21" s="390"/>
      <c r="Y21" s="464"/>
      <c r="AA21" s="389"/>
      <c r="AB21" s="390"/>
      <c r="AC21" s="464"/>
    </row>
    <row r="22" spans="1:29" ht="12.95" customHeight="1">
      <c r="B22" s="370"/>
      <c r="C22" s="356" t="s">
        <v>106</v>
      </c>
      <c r="D22" s="327" t="str">
        <f>IF(Badges!$I$240="A","/","")</f>
        <v/>
      </c>
      <c r="E22" s="327" t="str">
        <f>IF(Badges!$I$244="A","/","")</f>
        <v/>
      </c>
      <c r="F22" s="327" t="str">
        <f>IF(Badges!$I$248="A","/","")</f>
        <v/>
      </c>
      <c r="G22" s="327" t="str">
        <f>IF(Badges!$I$252="A","/","")</f>
        <v/>
      </c>
      <c r="H22" s="327" t="str">
        <f>IF(Badges!$I$256="A","/","")</f>
        <v/>
      </c>
      <c r="I22" s="328" t="str">
        <f>IF(Summary!$L$14="E","E","")</f>
        <v/>
      </c>
      <c r="J22" s="328" t="str">
        <f>IF(Summary!$M$14="Y","R","")</f>
        <v/>
      </c>
      <c r="L22" s="640" t="str">
        <f>'Age-Level'!$C146</f>
        <v>Rededication (6th year)</v>
      </c>
      <c r="M22" s="640"/>
      <c r="N22" s="640"/>
      <c r="O22" s="640"/>
      <c r="P22" s="640"/>
      <c r="Q22" s="640"/>
      <c r="R22" s="641"/>
      <c r="S22" s="328" t="str">
        <f>IF(Summary!$L$85="E","E","")</f>
        <v/>
      </c>
      <c r="T22" s="328" t="str">
        <f>IF(Summary!$M$85="Y","R","")</f>
        <v/>
      </c>
      <c r="U22" s="432"/>
      <c r="W22" s="389"/>
      <c r="X22" s="390"/>
      <c r="Y22" s="464"/>
      <c r="AA22" s="389"/>
      <c r="AB22" s="390"/>
      <c r="AC22" s="464"/>
    </row>
    <row r="23" spans="1:29" ht="12.95" customHeight="1" thickBot="1">
      <c r="B23" s="370"/>
      <c r="C23" s="364" t="s">
        <v>107</v>
      </c>
      <c r="D23" s="313" t="str">
        <f>IF(Badges!$I$217="A","/","")</f>
        <v/>
      </c>
      <c r="E23" s="313" t="str">
        <f>IF(Badges!$I$221="A","/","")</f>
        <v/>
      </c>
      <c r="F23" s="313" t="str">
        <f>IF(Badges!$I$225="A","/","")</f>
        <v/>
      </c>
      <c r="G23" s="313" t="str">
        <f>IF(Badges!$I$229="A","/","")</f>
        <v/>
      </c>
      <c r="H23" s="313" t="str">
        <f>IF(Badges!$I$233="A","/","")</f>
        <v/>
      </c>
      <c r="I23" s="329" t="str">
        <f>IF(Summary!$L$13="E","E","")</f>
        <v/>
      </c>
      <c r="J23" s="329" t="str">
        <f>IF(Summary!$M$13="Y","R","")</f>
        <v/>
      </c>
      <c r="L23" s="640" t="str">
        <f>'Age-Level'!$C147</f>
        <v>Rededication (7th year)</v>
      </c>
      <c r="M23" s="640"/>
      <c r="N23" s="640"/>
      <c r="O23" s="640"/>
      <c r="P23" s="640"/>
      <c r="Q23" s="640"/>
      <c r="R23" s="641"/>
      <c r="S23" s="328" t="str">
        <f>IF(Summary!$L$86="E","E","")</f>
        <v/>
      </c>
      <c r="T23" s="328" t="str">
        <f>IF(Summary!$M$86="Y","R","")</f>
        <v/>
      </c>
      <c r="U23" s="642" t="s">
        <v>761</v>
      </c>
      <c r="W23" s="389"/>
      <c r="X23" s="390"/>
      <c r="Y23" s="464"/>
      <c r="AA23" s="389"/>
      <c r="AB23" s="390"/>
      <c r="AC23" s="464"/>
    </row>
    <row r="24" spans="1:29" ht="12.95" customHeight="1">
      <c r="B24" s="370"/>
      <c r="C24" s="356" t="s">
        <v>613</v>
      </c>
      <c r="D24" s="332" t="str">
        <f>IF(Badges!$I$341="C","/","")</f>
        <v/>
      </c>
      <c r="E24" s="332" t="str">
        <f>IF(Badges!$I$343="C","/","")</f>
        <v/>
      </c>
      <c r="F24" s="332" t="str">
        <f>IF(Badges!$I$345="C","/","")</f>
        <v/>
      </c>
      <c r="G24" s="332" t="str">
        <f>IF(Badges!$I$347="C","/","")</f>
        <v/>
      </c>
      <c r="H24" s="332" t="str">
        <f>IF(Badges!$I$349="C","/","")</f>
        <v/>
      </c>
      <c r="I24" s="333" t="str">
        <f>IF(Summary!$L$19="E","E","")</f>
        <v/>
      </c>
      <c r="J24" s="333" t="str">
        <f>IF(Summary!$M$19="Y","R","")</f>
        <v/>
      </c>
      <c r="L24" s="640" t="str">
        <f>'Age-Level'!$C148</f>
        <v>Rededication (8th year)</v>
      </c>
      <c r="M24" s="640"/>
      <c r="N24" s="640"/>
      <c r="O24" s="640"/>
      <c r="P24" s="640"/>
      <c r="Q24" s="640"/>
      <c r="R24" s="641"/>
      <c r="S24" s="328" t="str">
        <f>IF(Summary!$L$87="E","E","")</f>
        <v/>
      </c>
      <c r="T24" s="328" t="str">
        <f>IF(Summary!$M$87="Y","R","")</f>
        <v/>
      </c>
      <c r="U24" s="642"/>
      <c r="W24" s="389"/>
      <c r="X24" s="390"/>
      <c r="Y24" s="464"/>
      <c r="AA24" s="389"/>
      <c r="AB24" s="390"/>
      <c r="AC24" s="464"/>
    </row>
    <row r="25" spans="1:29" ht="12.95" customHeight="1">
      <c r="B25" s="370"/>
      <c r="C25" s="361" t="s">
        <v>614</v>
      </c>
      <c r="D25" s="327" t="str">
        <f>IF(Badges!$I$283="C","/","")</f>
        <v/>
      </c>
      <c r="E25" s="327" t="str">
        <f>IF(Badges!$I$285="C","/","")</f>
        <v/>
      </c>
      <c r="F25" s="327" t="str">
        <f>IF(Badges!$I$287="C","/","")</f>
        <v/>
      </c>
      <c r="G25" s="327" t="str">
        <f>IF(Badges!$I$289="C","/","")</f>
        <v/>
      </c>
      <c r="H25" s="327" t="str">
        <f>IF(Badges!$I$291="C","/","")</f>
        <v/>
      </c>
      <c r="I25" s="331" t="str">
        <f>IF(Summary!$L$16="E","E","")</f>
        <v/>
      </c>
      <c r="J25" s="331" t="str">
        <f>IF(Summary!$M$16="Y","R","")</f>
        <v/>
      </c>
      <c r="L25" s="640" t="str">
        <f>'Age-Level'!$C149</f>
        <v>Rededication (9th year)</v>
      </c>
      <c r="M25" s="640"/>
      <c r="N25" s="640"/>
      <c r="O25" s="640"/>
      <c r="P25" s="640"/>
      <c r="Q25" s="640"/>
      <c r="R25" s="641"/>
      <c r="S25" s="328" t="str">
        <f>IF(Summary!$L$88="E","E","")</f>
        <v/>
      </c>
      <c r="T25" s="328" t="str">
        <f>IF(Summary!$M$88="Y","R","")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IF(Summary!$L$89="E","E","")</f>
        <v/>
      </c>
      <c r="T26" s="328" t="str">
        <f>IF(Summary!$M$89="Y","R","")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IF(Summary!$L$90="E","E","")</f>
        <v/>
      </c>
      <c r="T27" s="328" t="str">
        <f>IF(Summary!$M$90="Y","R","")</f>
        <v/>
      </c>
      <c r="U27" s="642"/>
      <c r="W27" s="389"/>
      <c r="X27" s="390"/>
      <c r="Y27" s="464"/>
      <c r="AA27" s="389"/>
      <c r="AB27" s="390"/>
      <c r="AC27" s="464"/>
    </row>
    <row r="28" spans="1:29" ht="12.95" customHeight="1">
      <c r="B28" s="370"/>
      <c r="C28" s="371" t="s">
        <v>615</v>
      </c>
      <c r="D28" s="327" t="str">
        <f>IF(Badges!$I$500="C","/","")</f>
        <v/>
      </c>
      <c r="E28" s="327" t="str">
        <f>IF(Badges!$I$501="C","/","")</f>
        <v/>
      </c>
      <c r="F28" s="327" t="str">
        <f>IF(Badges!$I$502="C","/","")</f>
        <v/>
      </c>
      <c r="G28" s="327" t="str">
        <f>IF(Badges!$I$503="C","/","")</f>
        <v/>
      </c>
      <c r="H28" s="327" t="str">
        <f>IF(Badges!$I$504="C","/","")</f>
        <v/>
      </c>
      <c r="I28" s="328" t="str">
        <f>IF(Summary!$L$28="E","E","")</f>
        <v/>
      </c>
      <c r="J28" s="328" t="str">
        <f>IF(Summary!$M$28="Y","R","")</f>
        <v/>
      </c>
      <c r="L28" s="640" t="str">
        <f>'Age-Level'!$C152</f>
        <v>Rededication (12th year)</v>
      </c>
      <c r="M28" s="640"/>
      <c r="N28" s="640"/>
      <c r="O28" s="640"/>
      <c r="P28" s="640"/>
      <c r="Q28" s="640"/>
      <c r="R28" s="641"/>
      <c r="S28" s="328" t="str">
        <f>IF(Summary!$L$91="E","E","")</f>
        <v/>
      </c>
      <c r="T28" s="328" t="str">
        <f>IF(Summary!$M$91="Y","R","")</f>
        <v/>
      </c>
      <c r="U28" s="642"/>
      <c r="W28" s="389"/>
      <c r="X28" s="390"/>
      <c r="Y28" s="464"/>
      <c r="AA28" s="389"/>
      <c r="AB28" s="390"/>
      <c r="AC28" s="464"/>
    </row>
    <row r="29" spans="1:29" ht="12.95" customHeight="1">
      <c r="B29" s="370"/>
      <c r="C29" s="372" t="s">
        <v>616</v>
      </c>
      <c r="D29" s="327" t="str">
        <f>IF(Badges!$I$507="C","/","")</f>
        <v/>
      </c>
      <c r="E29" s="327" t="str">
        <f>IF(Badges!$I$508="C","/","")</f>
        <v/>
      </c>
      <c r="F29" s="327" t="str">
        <f>IF(Badges!$I$509="C","/","")</f>
        <v/>
      </c>
      <c r="G29" s="327" t="str">
        <f>IF(Badges!$I$510="C","/","")</f>
        <v/>
      </c>
      <c r="H29" s="327" t="str">
        <f>IF(Badges!$I$511="C","/","")</f>
        <v/>
      </c>
      <c r="I29" s="328" t="str">
        <f>IF(Summary!$L$29="E","E","")</f>
        <v/>
      </c>
      <c r="J29" s="328" t="str">
        <f>IF(Summary!$M$29="Y","R","")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IF(Badges!$I$514="C","/","")</f>
        <v/>
      </c>
      <c r="E30" s="313" t="str">
        <f>IF(Badges!$I$515="C","/","")</f>
        <v/>
      </c>
      <c r="F30" s="313" t="str">
        <f>IF(Badges!$I$516="C","/","")</f>
        <v/>
      </c>
      <c r="G30" s="313" t="str">
        <f>IF(Badges!$I$517="C","/","")</f>
        <v/>
      </c>
      <c r="H30" s="313" t="str">
        <f>IF(Badges!$I$518="C","/","")</f>
        <v/>
      </c>
      <c r="I30" s="329" t="str">
        <f>IF(Summary!$L$30="E","E","")</f>
        <v/>
      </c>
      <c r="J30" s="329" t="str">
        <f>IF(Summary!$M$30="Y","R","")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IF(Badges!$I$522="C","/","")</f>
        <v/>
      </c>
      <c r="E31" s="332" t="str">
        <f>IF(Badges!$I$523="C","/","")</f>
        <v/>
      </c>
      <c r="F31" s="332" t="str">
        <f>IF(Badges!$I$524="C","/","")</f>
        <v/>
      </c>
      <c r="G31" s="332" t="str">
        <f>IF(Badges!$I$525="C","/","")</f>
        <v/>
      </c>
      <c r="H31" s="332" t="str">
        <f>IF(Badges!$I$526="C","/","")</f>
        <v/>
      </c>
      <c r="I31" s="330" t="str">
        <f>IF(Summary!$L$32="E","E","")</f>
        <v/>
      </c>
      <c r="J31" s="330" t="str">
        <f>IF(Summary!$M$32="Y","R","")</f>
        <v/>
      </c>
      <c r="L31" s="640" t="str">
        <f>'Fun Patches'!$C5</f>
        <v>&lt;LIST PATCH HERE&gt;</v>
      </c>
      <c r="M31" s="640"/>
      <c r="N31" s="640"/>
      <c r="O31" s="640"/>
      <c r="P31" s="640"/>
      <c r="Q31" s="640"/>
      <c r="R31" s="641"/>
      <c r="S31" s="328" t="str">
        <f>IF(Summary!$L$95="E","E","")</f>
        <v/>
      </c>
      <c r="T31" s="328" t="str">
        <f>IF(Summary!$M$95="Y","R","")</f>
        <v/>
      </c>
      <c r="U31" s="642"/>
      <c r="W31" s="389"/>
      <c r="X31" s="390"/>
      <c r="Y31" s="464"/>
      <c r="AA31" s="389"/>
      <c r="AB31" s="390"/>
      <c r="AC31" s="464"/>
    </row>
    <row r="32" spans="1:29" ht="12.95" customHeight="1">
      <c r="B32" s="370"/>
      <c r="C32" s="372" t="s">
        <v>619</v>
      </c>
      <c r="D32" s="327" t="str">
        <f>IF(Badges!$I$529="C","/","")</f>
        <v/>
      </c>
      <c r="E32" s="327" t="str">
        <f>IF(Badges!$I$530="C","/","")</f>
        <v/>
      </c>
      <c r="F32" s="327" t="str">
        <f>IF(Badges!$I$531="C","/","")</f>
        <v/>
      </c>
      <c r="G32" s="327" t="str">
        <f>IF(Badges!$I$532="C","/","")</f>
        <v/>
      </c>
      <c r="H32" s="327" t="str">
        <f>IF(Badges!$I$533="C","/","")</f>
        <v/>
      </c>
      <c r="I32" s="328" t="str">
        <f>IF(Summary!$L$33="E","E","")</f>
        <v/>
      </c>
      <c r="J32" s="328" t="str">
        <f>IF(Summary!$M$33="Y","R","")</f>
        <v/>
      </c>
      <c r="L32" s="640" t="str">
        <f>'Fun Patches'!$C6</f>
        <v>&lt;LIST PATCH HERE&gt;</v>
      </c>
      <c r="M32" s="640"/>
      <c r="N32" s="640"/>
      <c r="O32" s="640"/>
      <c r="P32" s="640"/>
      <c r="Q32" s="640"/>
      <c r="R32" s="641"/>
      <c r="S32" s="328" t="str">
        <f>IF(Summary!$L$96="E","E","")</f>
        <v/>
      </c>
      <c r="T32" s="328" t="str">
        <f>IF(Summary!$M$96="Y","R","")</f>
        <v/>
      </c>
      <c r="U32" s="642"/>
      <c r="W32" s="389"/>
      <c r="X32" s="390"/>
      <c r="Y32" s="464"/>
      <c r="AA32" s="389"/>
      <c r="AB32" s="390"/>
      <c r="AC32" s="464"/>
    </row>
    <row r="33" spans="2:29" ht="12.95" customHeight="1" thickBot="1">
      <c r="B33" s="370"/>
      <c r="C33" s="373" t="s">
        <v>620</v>
      </c>
      <c r="D33" s="313" t="str">
        <f>IF(Badges!$I$536="C","/","")</f>
        <v/>
      </c>
      <c r="E33" s="313" t="str">
        <f>IF(Badges!$I$537="C","/","")</f>
        <v/>
      </c>
      <c r="F33" s="313" t="str">
        <f>IF(Badges!$I$538="C","/","")</f>
        <v/>
      </c>
      <c r="G33" s="313" t="str">
        <f>IF(Badges!$I$539="C","/","")</f>
        <v/>
      </c>
      <c r="H33" s="313" t="str">
        <f>IF(Badges!$I$540="C","/","")</f>
        <v/>
      </c>
      <c r="I33" s="329" t="str">
        <f>IF(Summary!$L$34="E","E","")</f>
        <v/>
      </c>
      <c r="J33" s="329" t="str">
        <f>IF(Summary!$M$34="Y","R","")</f>
        <v/>
      </c>
      <c r="L33" s="640" t="str">
        <f>'Fun Patches'!$C7</f>
        <v>&lt;LIST PATCH HERE&gt;</v>
      </c>
      <c r="M33" s="640"/>
      <c r="N33" s="640"/>
      <c r="O33" s="640"/>
      <c r="P33" s="640"/>
      <c r="Q33" s="640"/>
      <c r="R33" s="641"/>
      <c r="S33" s="328" t="str">
        <f>IF(Summary!$L$97="E","E","")</f>
        <v/>
      </c>
      <c r="T33" s="328" t="str">
        <f>IF(Summary!$M$97="Y","R","")</f>
        <v/>
      </c>
      <c r="U33" s="642"/>
      <c r="W33" s="389"/>
      <c r="X33" s="390"/>
      <c r="Y33" s="464"/>
      <c r="AA33" s="389"/>
      <c r="AB33" s="390"/>
      <c r="AC33" s="464"/>
    </row>
    <row r="34" spans="2:29" ht="12.95" customHeight="1">
      <c r="B34" s="370"/>
      <c r="C34" s="371" t="s">
        <v>621</v>
      </c>
      <c r="D34" s="332" t="str">
        <f>IF(Badges!$I$544="C","/","")</f>
        <v/>
      </c>
      <c r="E34" s="332" t="str">
        <f>IF(Badges!$I$545="C","/","")</f>
        <v/>
      </c>
      <c r="F34" s="332" t="str">
        <f>IF(Badges!$I$546="C","/","")</f>
        <v/>
      </c>
      <c r="G34" s="332" t="str">
        <f>IF(Badges!$I$547="C","/","")</f>
        <v/>
      </c>
      <c r="H34" s="332" t="str">
        <f>IF(Badges!$I$548="C","/","")</f>
        <v/>
      </c>
      <c r="I34" s="330" t="str">
        <f>IF(Summary!$L$36="E","E","")</f>
        <v/>
      </c>
      <c r="J34" s="330" t="str">
        <f>IF(Summary!$M$36="Y","R","")</f>
        <v/>
      </c>
      <c r="L34" s="640" t="str">
        <f>'Fun Patches'!$C8</f>
        <v>&lt;LIST PATCH HERE&gt;</v>
      </c>
      <c r="M34" s="640"/>
      <c r="N34" s="640"/>
      <c r="O34" s="640"/>
      <c r="P34" s="640"/>
      <c r="Q34" s="640"/>
      <c r="R34" s="641"/>
      <c r="S34" s="328" t="str">
        <f>IF(Summary!$L$98="E","E","")</f>
        <v/>
      </c>
      <c r="T34" s="328" t="str">
        <f>IF(Summary!$M$98="Y","R","")</f>
        <v/>
      </c>
      <c r="U34" s="642"/>
      <c r="W34" s="389"/>
      <c r="X34" s="390"/>
      <c r="Y34" s="464"/>
      <c r="AA34" s="389"/>
      <c r="AB34" s="390"/>
      <c r="AC34" s="464"/>
    </row>
    <row r="35" spans="2:29" ht="12.95" customHeight="1">
      <c r="B35" s="370"/>
      <c r="C35" s="372" t="s">
        <v>622</v>
      </c>
      <c r="D35" s="327" t="str">
        <f>IF(Badges!$I$551="C","/","")</f>
        <v/>
      </c>
      <c r="E35" s="327" t="str">
        <f>IF(Badges!$I$552="C","/","")</f>
        <v/>
      </c>
      <c r="F35" s="327" t="str">
        <f>IF(Badges!$I$553="C","/","")</f>
        <v/>
      </c>
      <c r="G35" s="327" t="str">
        <f>IF(Badges!$I$554="C","/","")</f>
        <v/>
      </c>
      <c r="H35" s="327" t="str">
        <f>IF(Badges!$I$555="C","/","")</f>
        <v/>
      </c>
      <c r="I35" s="328" t="str">
        <f>IF(Summary!$L$37="E","E","")</f>
        <v/>
      </c>
      <c r="J35" s="328" t="str">
        <f>IF(Summary!$M$37="Y","R","")</f>
        <v/>
      </c>
      <c r="L35" s="640" t="str">
        <f>'Fun Patches'!$C9</f>
        <v>&lt;LIST PATCH HERE&gt;</v>
      </c>
      <c r="M35" s="640"/>
      <c r="N35" s="640"/>
      <c r="O35" s="640"/>
      <c r="P35" s="640"/>
      <c r="Q35" s="640"/>
      <c r="R35" s="641"/>
      <c r="S35" s="328" t="str">
        <f>IF(Summary!$L$99="E","E","")</f>
        <v/>
      </c>
      <c r="T35" s="328" t="str">
        <f>IF(Summary!$M$99="Y","R","")</f>
        <v/>
      </c>
      <c r="U35" s="642"/>
      <c r="W35" s="389"/>
      <c r="X35" s="390"/>
      <c r="Y35" s="464"/>
      <c r="AA35" s="389"/>
      <c r="AB35" s="390"/>
      <c r="AC35" s="464"/>
    </row>
    <row r="36" spans="2:29" ht="12.95" customHeight="1">
      <c r="B36" s="370"/>
      <c r="C36" s="374" t="s">
        <v>623</v>
      </c>
      <c r="D36" s="327" t="str">
        <f>IF(Badges!$I$558="C","/","")</f>
        <v/>
      </c>
      <c r="E36" s="327" t="str">
        <f>IF(Badges!$I$559="C","/","")</f>
        <v/>
      </c>
      <c r="F36" s="327" t="str">
        <f>IF(Badges!$I$560="C","/","")</f>
        <v/>
      </c>
      <c r="G36" s="327" t="str">
        <f>IF(Badges!$I$561="C","/","")</f>
        <v/>
      </c>
      <c r="H36" s="327" t="str">
        <f>IF(Badges!$I$562="C","/","")</f>
        <v/>
      </c>
      <c r="I36" s="328" t="str">
        <f>IF(Summary!$L$38="E","E","")</f>
        <v/>
      </c>
      <c r="J36" s="328" t="str">
        <f>IF(Summary!$M$38="Y","R","")</f>
        <v/>
      </c>
      <c r="L36" s="640" t="str">
        <f>'Fun Patches'!$C10</f>
        <v>&lt;LIST PATCH HERE&gt;</v>
      </c>
      <c r="M36" s="640"/>
      <c r="N36" s="640"/>
      <c r="O36" s="640"/>
      <c r="P36" s="640"/>
      <c r="Q36" s="640"/>
      <c r="R36" s="641"/>
      <c r="S36" s="328" t="str">
        <f>IF(Summary!$L$100="E","E","")</f>
        <v/>
      </c>
      <c r="T36" s="328" t="str">
        <f>IF(Summary!$M$100="Y","R","")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IF(Summary!$L$101="E","E","")</f>
        <v/>
      </c>
      <c r="T37" s="328" t="str">
        <f>IF(Summary!$M$101="Y","R","")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IF(Summary!$L$102="E","E","")</f>
        <v/>
      </c>
      <c r="T38" s="328" t="str">
        <f>IF(Summary!$M$102="Y","R","")</f>
        <v/>
      </c>
      <c r="U38" s="642"/>
      <c r="W38" s="389"/>
      <c r="X38" s="390"/>
      <c r="Y38" s="464"/>
      <c r="AA38" s="389"/>
      <c r="AB38" s="390"/>
      <c r="AC38" s="464"/>
    </row>
    <row r="39" spans="2:29" ht="12.95" customHeight="1">
      <c r="B39" s="370"/>
      <c r="C39" s="375" t="s">
        <v>595</v>
      </c>
      <c r="D39" s="435"/>
      <c r="E39" s="435"/>
      <c r="F39" s="435"/>
      <c r="G39" s="435"/>
      <c r="H39" s="436"/>
      <c r="I39" s="326" t="str">
        <f>IF(Summary!$L$40="E","E","")</f>
        <v/>
      </c>
      <c r="J39" s="326" t="str">
        <f>IF(Summary!$M$40="Y","R","")</f>
        <v/>
      </c>
      <c r="K39" s="360" t="str">
        <f>IF(I39="E","C"," ")</f>
        <v xml:space="preserve"> </v>
      </c>
      <c r="L39" s="640" t="str">
        <f>'Fun Patches'!$C13</f>
        <v>&lt;LIST PATCH HERE&gt;</v>
      </c>
      <c r="M39" s="640"/>
      <c r="N39" s="640"/>
      <c r="O39" s="640"/>
      <c r="P39" s="640"/>
      <c r="Q39" s="640"/>
      <c r="R39" s="641"/>
      <c r="S39" s="328" t="str">
        <f>IF(Summary!$L$103="E","E","")</f>
        <v/>
      </c>
      <c r="T39" s="328" t="str">
        <f>IF(Summary!$M$103="Y","R","")</f>
        <v/>
      </c>
      <c r="U39" s="642"/>
      <c r="W39" s="389"/>
      <c r="X39" s="390"/>
      <c r="Y39" s="464"/>
      <c r="AA39" s="389"/>
      <c r="AB39" s="390"/>
      <c r="AC39" s="464"/>
    </row>
    <row r="40" spans="2:29" ht="12.95" customHeight="1">
      <c r="B40" s="370"/>
      <c r="C40" s="376" t="s">
        <v>596</v>
      </c>
      <c r="D40" s="437"/>
      <c r="E40" s="437"/>
      <c r="F40" s="437"/>
      <c r="G40" s="437"/>
      <c r="H40" s="438"/>
      <c r="I40" s="328" t="str">
        <f>IF(Summary!$L$41="E","E","")</f>
        <v/>
      </c>
      <c r="J40" s="328" t="str">
        <f>IF(Summary!$M$41="Y","R","")</f>
        <v/>
      </c>
      <c r="K40" s="360" t="str">
        <f>IF(I40="E","C"," ")</f>
        <v xml:space="preserve"> </v>
      </c>
      <c r="L40" s="640" t="str">
        <f>'Fun Patches'!$C14</f>
        <v>&lt;LIST PATCH HERE&gt;</v>
      </c>
      <c r="M40" s="640"/>
      <c r="N40" s="640"/>
      <c r="O40" s="640"/>
      <c r="P40" s="640"/>
      <c r="Q40" s="640"/>
      <c r="R40" s="641"/>
      <c r="S40" s="328" t="str">
        <f>IF(Summary!$L$104="E","E","")</f>
        <v/>
      </c>
      <c r="T40" s="328" t="str">
        <f>IF(Summary!$M$104="Y","R","")</f>
        <v/>
      </c>
      <c r="U40" s="642"/>
      <c r="W40" s="389"/>
      <c r="X40" s="390"/>
      <c r="Y40" s="464"/>
      <c r="AA40" s="389"/>
      <c r="AB40" s="390"/>
      <c r="AC40" s="464"/>
    </row>
    <row r="41" spans="2:29" ht="12.95" customHeight="1" thickBot="1">
      <c r="B41" s="370"/>
      <c r="C41" s="377" t="s">
        <v>597</v>
      </c>
      <c r="D41" s="439"/>
      <c r="E41" s="439"/>
      <c r="F41" s="439"/>
      <c r="G41" s="439"/>
      <c r="H41" s="440"/>
      <c r="I41" s="329" t="str">
        <f>IF(Summary!$L$42="E","E","")</f>
        <v/>
      </c>
      <c r="J41" s="329" t="str">
        <f>IF(Summary!$M$42="Y","R","")</f>
        <v/>
      </c>
      <c r="K41" s="360" t="str">
        <f>IF(I41="E","C"," ")</f>
        <v xml:space="preserve"> </v>
      </c>
      <c r="L41" s="640" t="str">
        <f>'Fun Patches'!$C15</f>
        <v>&lt;LIST PATCH HERE&gt;</v>
      </c>
      <c r="M41" s="640"/>
      <c r="N41" s="640"/>
      <c r="O41" s="640"/>
      <c r="P41" s="640"/>
      <c r="Q41" s="640"/>
      <c r="R41" s="641"/>
      <c r="S41" s="328" t="str">
        <f>IF(Summary!$L$105="E","E","")</f>
        <v/>
      </c>
      <c r="T41" s="328" t="str">
        <f>IF(Summary!$M$105="Y","R","")</f>
        <v/>
      </c>
      <c r="U41" s="642"/>
      <c r="W41" s="389"/>
      <c r="X41" s="390"/>
      <c r="Y41" s="464"/>
      <c r="AA41" s="389"/>
      <c r="AB41" s="390"/>
      <c r="AC41" s="464"/>
    </row>
    <row r="42" spans="2:29" ht="12.95" customHeight="1">
      <c r="B42" s="370"/>
      <c r="C42" s="378" t="s">
        <v>598</v>
      </c>
      <c r="D42" s="327" t="str">
        <f>IF(Badges!$I$263="A","/","")</f>
        <v/>
      </c>
      <c r="E42" s="327" t="str">
        <f>IF(Badges!$I$267="A","/","")</f>
        <v/>
      </c>
      <c r="F42" s="327" t="str">
        <f>IF(Badges!$I$271="A","/","")</f>
        <v/>
      </c>
      <c r="G42" s="327" t="str">
        <f>IF(Badges!$I$275="A","/","")</f>
        <v/>
      </c>
      <c r="H42" s="327" t="str">
        <f>IF(Badges!$I$279="A","/","")</f>
        <v/>
      </c>
      <c r="I42" s="330" t="str">
        <f>IF(Summary!$L$15="E","E","")</f>
        <v/>
      </c>
      <c r="J42" s="330" t="str">
        <f>IF(Summary!$M$15="Y","R","")</f>
        <v/>
      </c>
      <c r="K42" s="360"/>
      <c r="L42" s="640" t="str">
        <f>'Fun Patches'!$C16</f>
        <v>&lt;LIST PATCH HERE&gt;</v>
      </c>
      <c r="M42" s="640"/>
      <c r="N42" s="640"/>
      <c r="O42" s="640"/>
      <c r="P42" s="640"/>
      <c r="Q42" s="640"/>
      <c r="R42" s="641"/>
      <c r="S42" s="328" t="str">
        <f>IF(Summary!$L$106="E","E","")</f>
        <v/>
      </c>
      <c r="T42" s="328" t="str">
        <f>IF(Summary!$M$106="Y","R","")</f>
        <v/>
      </c>
      <c r="U42" s="642"/>
      <c r="W42" s="389"/>
      <c r="X42" s="390"/>
      <c r="Y42" s="464"/>
      <c r="AA42" s="389"/>
      <c r="AB42" s="390"/>
      <c r="AC42" s="464"/>
    </row>
    <row r="43" spans="2:29" ht="12.95" customHeight="1">
      <c r="B43" s="370"/>
      <c r="C43" s="379" t="s">
        <v>599</v>
      </c>
      <c r="D43" s="327" t="str">
        <f>IF(Badges!$I$478="A","/","")</f>
        <v/>
      </c>
      <c r="E43" s="327" t="str">
        <f>IF(Badges!$I$482="A","/","")</f>
        <v/>
      </c>
      <c r="F43" s="327" t="str">
        <f>IF(Badges!$I$486="A","/","")</f>
        <v/>
      </c>
      <c r="G43" s="327" t="str">
        <f>IF(Badges!$I$490="A","/","")</f>
        <v/>
      </c>
      <c r="H43" s="327" t="str">
        <f>IF(Badges!$I$494="A","/","")</f>
        <v/>
      </c>
      <c r="I43" s="328" t="str">
        <f>IF(Summary!$L$26="E","E","")</f>
        <v/>
      </c>
      <c r="J43" s="328" t="str">
        <f>IF(Summary!$M$26="Y","R","")</f>
        <v/>
      </c>
      <c r="K43" s="360"/>
      <c r="L43" s="640" t="str">
        <f>'Fun Patches'!$C17</f>
        <v>&lt;LIST PATCH HERE&gt;</v>
      </c>
      <c r="M43" s="640"/>
      <c r="N43" s="640"/>
      <c r="O43" s="640"/>
      <c r="P43" s="640"/>
      <c r="Q43" s="640"/>
      <c r="R43" s="641"/>
      <c r="S43" s="328" t="str">
        <f>IF(Summary!$L$107="E","E","")</f>
        <v/>
      </c>
      <c r="T43" s="328" t="str">
        <f>IF(Summary!$M$107="Y","R","")</f>
        <v/>
      </c>
      <c r="U43" s="642"/>
      <c r="W43" s="389"/>
      <c r="X43" s="390"/>
      <c r="Y43" s="464"/>
      <c r="AA43" s="389"/>
      <c r="AB43" s="390"/>
      <c r="AC43" s="464"/>
    </row>
    <row r="44" spans="2:29" ht="12.95" customHeight="1">
      <c r="B44" s="370"/>
      <c r="C44" s="379" t="s">
        <v>600</v>
      </c>
      <c r="D44" s="327" t="str">
        <f>IF(Badges!$I$402="A","/","")</f>
        <v/>
      </c>
      <c r="E44" s="327" t="str">
        <f>IF(Badges!$I$406="A","/","")</f>
        <v/>
      </c>
      <c r="F44" s="327" t="str">
        <f>IF(Badges!$I$410="A","/","")</f>
        <v/>
      </c>
      <c r="G44" s="327" t="str">
        <f>IF(Badges!$I$414="A","/","")</f>
        <v/>
      </c>
      <c r="H44" s="327" t="str">
        <f>IF(Badges!$I$418="A","/","")</f>
        <v/>
      </c>
      <c r="I44" s="328" t="str">
        <f>IF(Summary!$L$22="E","E","")</f>
        <v/>
      </c>
      <c r="J44" s="328" t="str">
        <f>IF(Summary!$M$22="Y","R","")</f>
        <v/>
      </c>
      <c r="K44" s="360"/>
      <c r="L44" s="640" t="str">
        <f>'Fun Patches'!$C18</f>
        <v>&lt;LIST PATCH HERE&gt;</v>
      </c>
      <c r="M44" s="640"/>
      <c r="N44" s="640"/>
      <c r="O44" s="640"/>
      <c r="P44" s="640"/>
      <c r="Q44" s="640"/>
      <c r="R44" s="641"/>
      <c r="S44" s="328" t="str">
        <f>IF(Summary!$L$108="E","E","")</f>
        <v/>
      </c>
      <c r="T44" s="328" t="str">
        <f>IF(Summary!$M$108="Y","R","")</f>
        <v/>
      </c>
      <c r="U44" s="642"/>
      <c r="W44" s="389"/>
      <c r="X44" s="390"/>
      <c r="Y44" s="464"/>
      <c r="AA44" s="389"/>
      <c r="AB44" s="390"/>
      <c r="AC44" s="464"/>
    </row>
    <row r="45" spans="2:29" ht="12.95" customHeight="1" thickBot="1">
      <c r="B45" s="370"/>
      <c r="C45" s="441" t="s">
        <v>601</v>
      </c>
      <c r="D45" s="442"/>
      <c r="E45" s="442"/>
      <c r="F45" s="442"/>
      <c r="G45" s="442"/>
      <c r="H45" s="443"/>
      <c r="I45" s="329" t="str">
        <f>IF(Summary!$L$44="E","E","")</f>
        <v/>
      </c>
      <c r="J45" s="329" t="str">
        <f>IF(Summary!$M$44="Y","R","")</f>
        <v/>
      </c>
      <c r="K45" s="360" t="str">
        <f>IF(COUNTIF(I42:I45,"E")=4,"C"," ")</f>
        <v xml:space="preserve"> </v>
      </c>
      <c r="L45" s="640" t="str">
        <f>'Fun Patches'!$C19</f>
        <v>&lt;LIST PATCH HERE&gt;</v>
      </c>
      <c r="M45" s="640"/>
      <c r="N45" s="640"/>
      <c r="O45" s="640"/>
      <c r="P45" s="640"/>
      <c r="Q45" s="640"/>
      <c r="R45" s="641"/>
      <c r="S45" s="328" t="str">
        <f>IF(Summary!$L$109="E","E","")</f>
        <v/>
      </c>
      <c r="T45" s="328" t="str">
        <f>IF(Summary!$M$109="Y","R","")</f>
        <v/>
      </c>
      <c r="U45" s="642"/>
      <c r="W45" s="389"/>
      <c r="X45" s="390"/>
      <c r="Y45" s="464"/>
      <c r="AA45" s="389"/>
      <c r="AB45" s="390"/>
      <c r="AC45" s="464"/>
    </row>
    <row r="46" spans="2:29" ht="12.95" customHeight="1">
      <c r="B46" s="370"/>
      <c r="C46" s="444" t="s">
        <v>602</v>
      </c>
      <c r="D46" s="445"/>
      <c r="E46" s="445"/>
      <c r="F46" s="445"/>
      <c r="G46" s="445"/>
      <c r="H46" s="446"/>
      <c r="I46" s="330" t="str">
        <f>IF(Summary!$L$45="E","E","")</f>
        <v/>
      </c>
      <c r="J46" s="330" t="str">
        <f>IF(Summary!$M$45="Y","R","")</f>
        <v/>
      </c>
      <c r="K46" s="360"/>
      <c r="L46" s="640" t="str">
        <f>'Fun Patches'!$C20</f>
        <v>&lt;LIST PATCH HERE&gt;</v>
      </c>
      <c r="M46" s="640"/>
      <c r="N46" s="640"/>
      <c r="O46" s="640"/>
      <c r="P46" s="640"/>
      <c r="Q46" s="640"/>
      <c r="R46" s="641"/>
      <c r="S46" s="328" t="str">
        <f>IF(Summary!$L$110="E","E","")</f>
        <v/>
      </c>
      <c r="T46" s="328" t="str">
        <f>IF(Summary!$M$110="Y","R","")</f>
        <v/>
      </c>
      <c r="U46" s="642"/>
      <c r="W46" s="389"/>
      <c r="X46" s="390"/>
      <c r="Y46" s="464"/>
      <c r="AA46" s="389"/>
      <c r="AB46" s="390"/>
      <c r="AC46" s="464"/>
    </row>
    <row r="47" spans="2:29" ht="12.95" customHeight="1" thickBot="1">
      <c r="B47" s="370"/>
      <c r="C47" s="447" t="s">
        <v>603</v>
      </c>
      <c r="D47" s="448"/>
      <c r="E47" s="448"/>
      <c r="F47" s="448"/>
      <c r="G47" s="448"/>
      <c r="H47" s="449"/>
      <c r="I47" s="329" t="str">
        <f>IF(Summary!$L$46="E","E","")</f>
        <v/>
      </c>
      <c r="J47" s="329" t="str">
        <f>IF(Summary!$M$46="Y","R","")</f>
        <v/>
      </c>
      <c r="K47" s="360" t="str">
        <f>IF(COUNTIF(I46:I47,"E")=2,"C"," ")</f>
        <v xml:space="preserve"> </v>
      </c>
      <c r="L47" s="640" t="str">
        <f>'Fun Patches'!$C21</f>
        <v>&lt;LIST PATCH HERE&gt;</v>
      </c>
      <c r="M47" s="640"/>
      <c r="N47" s="640"/>
      <c r="O47" s="640"/>
      <c r="P47" s="640"/>
      <c r="Q47" s="640"/>
      <c r="R47" s="641"/>
      <c r="S47" s="328" t="str">
        <f>IF(Summary!$L$111="E","E","")</f>
        <v/>
      </c>
      <c r="T47" s="328" t="str">
        <f>IF(Summary!$M$111="Y","R","")</f>
        <v/>
      </c>
      <c r="U47" s="642"/>
      <c r="W47" s="389"/>
      <c r="X47" s="390"/>
      <c r="Y47" s="464"/>
      <c r="AA47" s="389"/>
      <c r="AB47" s="390"/>
      <c r="AC47" s="464"/>
    </row>
    <row r="48" spans="2:29" ht="12.95" customHeight="1">
      <c r="B48" s="370"/>
      <c r="C48" s="444" t="s">
        <v>462</v>
      </c>
      <c r="D48" s="445"/>
      <c r="E48" s="445"/>
      <c r="F48" s="445"/>
      <c r="G48" s="445"/>
      <c r="H48" s="446"/>
      <c r="I48" s="330" t="str">
        <f>IF(Summary!$L$47="E","E","")</f>
        <v/>
      </c>
      <c r="J48" s="330" t="str">
        <f>IF(Summary!$M$47="Y","R","")</f>
        <v/>
      </c>
      <c r="K48" s="360"/>
      <c r="L48" s="640" t="str">
        <f>'Fun Patches'!$C22</f>
        <v>&lt;LIST PATCH HERE&gt;</v>
      </c>
      <c r="M48" s="640"/>
      <c r="N48" s="640"/>
      <c r="O48" s="640"/>
      <c r="P48" s="640"/>
      <c r="Q48" s="640"/>
      <c r="R48" s="641"/>
      <c r="S48" s="328" t="str">
        <f>IF(Summary!$L$112="E","E","")</f>
        <v/>
      </c>
      <c r="T48" s="328" t="str">
        <f>IF(Summary!$M$112="Y","R","")</f>
        <v/>
      </c>
      <c r="U48" s="642"/>
      <c r="W48" s="389"/>
      <c r="X48" s="390"/>
      <c r="Y48" s="464"/>
      <c r="AA48" s="389"/>
      <c r="AB48" s="390"/>
      <c r="AC48" s="464"/>
    </row>
    <row r="49" spans="2:29" ht="12.95" customHeight="1" thickBot="1">
      <c r="B49" s="370"/>
      <c r="C49" s="447" t="s">
        <v>604</v>
      </c>
      <c r="D49" s="448"/>
      <c r="E49" s="448"/>
      <c r="F49" s="448"/>
      <c r="G49" s="448"/>
      <c r="H49" s="449"/>
      <c r="I49" s="329" t="str">
        <f>IF(Summary!$L$48="E","E","")</f>
        <v/>
      </c>
      <c r="J49" s="329" t="str">
        <f>IF(Summary!$M$48="Y","R","")</f>
        <v/>
      </c>
      <c r="K49" s="360" t="str">
        <f>IF(COUNTIF(I48:I49,"E")=2,"C"," ")</f>
        <v xml:space="preserve"> </v>
      </c>
      <c r="L49" s="640" t="str">
        <f>'Fun Patches'!$C23</f>
        <v>&lt;LIST PATCH HERE&gt;</v>
      </c>
      <c r="M49" s="640"/>
      <c r="N49" s="640"/>
      <c r="O49" s="640"/>
      <c r="P49" s="640"/>
      <c r="Q49" s="640"/>
      <c r="R49" s="641"/>
      <c r="S49" s="328" t="str">
        <f>IF(Summary!$L$113="E","E","")</f>
        <v/>
      </c>
      <c r="T49" s="328" t="str">
        <f>IF(Summary!$M$113="Y","R","")</f>
        <v/>
      </c>
      <c r="U49" s="642"/>
      <c r="W49" s="389"/>
      <c r="X49" s="390"/>
      <c r="Y49" s="464"/>
      <c r="AA49" s="389"/>
      <c r="AB49" s="390"/>
      <c r="AC49" s="464"/>
    </row>
    <row r="50" spans="2:29" ht="12.95" customHeight="1">
      <c r="B50" s="370"/>
      <c r="C50" s="375" t="s">
        <v>560</v>
      </c>
      <c r="D50" s="435"/>
      <c r="E50" s="435"/>
      <c r="F50" s="435"/>
      <c r="G50" s="435"/>
      <c r="H50" s="436"/>
      <c r="I50" s="330" t="str">
        <f>IF(Summary!$L$49="E","E","")</f>
        <v/>
      </c>
      <c r="J50" s="330" t="str">
        <f>IF(Summary!$M$49="Y","R","")</f>
        <v/>
      </c>
      <c r="K50" s="360"/>
      <c r="L50" s="640" t="str">
        <f>'Fun Patches'!$C24</f>
        <v>&lt;LIST PATCH HERE&gt;</v>
      </c>
      <c r="M50" s="640"/>
      <c r="N50" s="640"/>
      <c r="O50" s="640"/>
      <c r="P50" s="640"/>
      <c r="Q50" s="640"/>
      <c r="R50" s="641"/>
      <c r="S50" s="328" t="str">
        <f>IF(Summary!$L$114="E","E","")</f>
        <v/>
      </c>
      <c r="T50" s="328" t="str">
        <f>IF(Summary!$M$114="Y","R","")</f>
        <v/>
      </c>
      <c r="U50" s="642"/>
      <c r="W50" s="389"/>
      <c r="X50" s="390"/>
      <c r="Y50" s="464"/>
      <c r="AA50" s="389"/>
      <c r="AB50" s="390"/>
      <c r="AC50" s="464"/>
    </row>
    <row r="51" spans="2:29" ht="12.95" customHeight="1">
      <c r="B51" s="370"/>
      <c r="C51" s="380" t="s">
        <v>605</v>
      </c>
      <c r="H51" s="450"/>
      <c r="I51" s="330" t="str">
        <f>IF(Summary!$L$50="E","E","")</f>
        <v/>
      </c>
      <c r="J51" s="330" t="str">
        <f>IF(Summary!$M$50="Y","R","")</f>
        <v/>
      </c>
      <c r="K51" s="360" t="str">
        <f>IF(COUNTIF(I50:I51,"E")=2,"C"," ")</f>
        <v xml:space="preserve"> </v>
      </c>
      <c r="L51" s="640" t="str">
        <f>'Fun Patches'!$C25</f>
        <v>&lt;LIST PATCH HERE&gt;</v>
      </c>
      <c r="M51" s="640"/>
      <c r="N51" s="640"/>
      <c r="O51" s="640"/>
      <c r="P51" s="640"/>
      <c r="Q51" s="640"/>
      <c r="R51" s="641"/>
      <c r="S51" s="328" t="str">
        <f>IF(Summary!$L$115="E","E","")</f>
        <v/>
      </c>
      <c r="T51" s="328" t="str">
        <f>IF(Summary!$M$115="Y","R","")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IF(Summary!$L$116="E","E","")</f>
        <v/>
      </c>
      <c r="T52" s="328" t="str">
        <f>IF(Summary!$M$116="Y","R","")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IF(Summary!$L$117="E","E","")</f>
        <v/>
      </c>
      <c r="T53" s="328" t="str">
        <f>IF(Summary!$M$117="Y","R","")</f>
        <v/>
      </c>
      <c r="U53" s="642"/>
      <c r="W53" s="389"/>
      <c r="X53" s="390"/>
      <c r="Y53" s="464"/>
      <c r="AA53" s="389"/>
      <c r="AB53" s="390"/>
      <c r="AC53" s="464"/>
    </row>
    <row r="54" spans="2:29" ht="12.95" customHeight="1">
      <c r="B54" s="381"/>
      <c r="C54" s="382" t="s">
        <v>624</v>
      </c>
      <c r="D54" s="327" t="str">
        <f>IF('Age-Level'!$I$6="C","/","")</f>
        <v/>
      </c>
      <c r="E54" s="327" t="str">
        <f>IF('Age-Level'!$I$7="C","/","")</f>
        <v/>
      </c>
      <c r="F54" s="327" t="str">
        <f>IF('Age-Level'!$I$8="C","/","")</f>
        <v/>
      </c>
      <c r="G54" s="327" t="str">
        <f>IF('Age-Level'!$I$9="C","/","")</f>
        <v/>
      </c>
      <c r="H54" s="327" t="str">
        <f>IF('Age-Level'!$I$10="C","/","")</f>
        <v/>
      </c>
      <c r="I54" s="328" t="str">
        <f>IF(Summary!$L$63="E","E","")</f>
        <v/>
      </c>
      <c r="J54" s="328" t="str">
        <f>IF(Summary!$M$63="Y","R","")</f>
        <v/>
      </c>
      <c r="L54" s="640" t="str">
        <f>'Fun Patches'!$C28</f>
        <v>&lt;LIST PATCH HERE&gt;</v>
      </c>
      <c r="M54" s="640"/>
      <c r="N54" s="640"/>
      <c r="O54" s="640"/>
      <c r="P54" s="640"/>
      <c r="Q54" s="640"/>
      <c r="R54" s="641"/>
      <c r="S54" s="328" t="str">
        <f>IF(Summary!$L$118="E","E","")</f>
        <v/>
      </c>
      <c r="T54" s="328" t="str">
        <f>IF(Summary!$M$118="Y","R","")</f>
        <v/>
      </c>
      <c r="U54" s="642"/>
      <c r="W54" s="389"/>
      <c r="X54" s="390"/>
      <c r="Y54" s="464"/>
      <c r="AA54" s="389"/>
      <c r="AB54" s="390"/>
      <c r="AC54" s="464"/>
    </row>
    <row r="55" spans="2:29" ht="12.95" customHeight="1" thickBot="1">
      <c r="B55" s="381"/>
      <c r="C55" s="383" t="s">
        <v>625</v>
      </c>
      <c r="D55" s="313" t="str">
        <f>IF('Age-Level'!$I$13="C","/","")</f>
        <v/>
      </c>
      <c r="E55" s="313" t="str">
        <f>IF('Age-Level'!$I$14="C","/","")</f>
        <v/>
      </c>
      <c r="F55" s="313" t="str">
        <f>IF('Age-Level'!$I$15="C","/","")</f>
        <v/>
      </c>
      <c r="G55" s="313" t="str">
        <f>IF('Age-Level'!$I$16="C","/","")</f>
        <v/>
      </c>
      <c r="H55" s="313" t="str">
        <f>IF('Age-Level'!$I$17="C","/","")</f>
        <v/>
      </c>
      <c r="I55" s="329" t="str">
        <f>IF(Summary!$L$64="E","E","")</f>
        <v/>
      </c>
      <c r="J55" s="329" t="str">
        <f>IF(Summary!$M$64="Y","R","")</f>
        <v/>
      </c>
      <c r="L55" s="640" t="str">
        <f>'Fun Patches'!$C29</f>
        <v>&lt;LIST PATCH HERE&gt;</v>
      </c>
      <c r="M55" s="640"/>
      <c r="N55" s="640"/>
      <c r="O55" s="640"/>
      <c r="P55" s="640"/>
      <c r="Q55" s="640"/>
      <c r="R55" s="641"/>
      <c r="S55" s="328" t="str">
        <f>IF(Summary!$L$119="E","E","")</f>
        <v/>
      </c>
      <c r="T55" s="328" t="str">
        <f>IF(Summary!$M$119="Y","R","")</f>
        <v/>
      </c>
      <c r="U55" s="642"/>
      <c r="W55" s="389"/>
      <c r="X55" s="390"/>
      <c r="Y55" s="464"/>
      <c r="AA55" s="389"/>
      <c r="AB55" s="390"/>
      <c r="AC55" s="464"/>
    </row>
    <row r="56" spans="2:29" ht="12.95" customHeight="1">
      <c r="B56" s="381"/>
      <c r="C56" s="384" t="s">
        <v>626</v>
      </c>
      <c r="D56" s="332" t="str">
        <f>IF('Age-Level'!$I$20="C","/","")</f>
        <v/>
      </c>
      <c r="E56" s="332" t="str">
        <f>IF('Age-Level'!$I$21="C","/","")</f>
        <v/>
      </c>
      <c r="F56" s="332" t="str">
        <f>IF('Age-Level'!$I$22="C","/","")</f>
        <v/>
      </c>
      <c r="G56" s="332" t="str">
        <f>IF('Age-Level'!$I$23="C","/","")</f>
        <v/>
      </c>
      <c r="H56" s="332" t="str">
        <f>IF('Age-Level'!$I$24="C","/","")</f>
        <v/>
      </c>
      <c r="I56" s="333" t="str">
        <f>IF(Summary!$L$65="E","E","")</f>
        <v/>
      </c>
      <c r="J56" s="333" t="str">
        <f>IF(Summary!$M$65="Y","R","")</f>
        <v/>
      </c>
      <c r="L56" s="640" t="str">
        <f>'Fun Patches'!$C30</f>
        <v>&lt;LIST PATCH HERE&gt;</v>
      </c>
      <c r="M56" s="640"/>
      <c r="N56" s="640"/>
      <c r="O56" s="640"/>
      <c r="P56" s="640"/>
      <c r="Q56" s="640"/>
      <c r="R56" s="641"/>
      <c r="S56" s="328" t="str">
        <f>IF(Summary!$L$120="E","E","")</f>
        <v/>
      </c>
      <c r="T56" s="328" t="str">
        <f>IF(Summary!$M$120="Y","R","")</f>
        <v/>
      </c>
      <c r="U56" s="642"/>
      <c r="W56" s="389"/>
      <c r="X56" s="390"/>
      <c r="Y56" s="464"/>
      <c r="AA56" s="389"/>
      <c r="AB56" s="390"/>
      <c r="AC56" s="464"/>
    </row>
    <row r="57" spans="2:29" ht="12.95" customHeight="1" thickBot="1">
      <c r="B57" s="381"/>
      <c r="C57" s="385" t="s">
        <v>627</v>
      </c>
      <c r="D57" s="313" t="str">
        <f>IF('Age-Level'!$I$27="C","/","")</f>
        <v/>
      </c>
      <c r="E57" s="313" t="str">
        <f>IF('Age-Level'!$I$28="C","/","")</f>
        <v/>
      </c>
      <c r="F57" s="313" t="str">
        <f>IF('Age-Level'!$I$29="C","/","")</f>
        <v/>
      </c>
      <c r="G57" s="313" t="str">
        <f>IF('Age-Level'!$I$30="C","/","")</f>
        <v/>
      </c>
      <c r="H57" s="313" t="str">
        <f>IF('Age-Level'!$I$31="C","/","")</f>
        <v/>
      </c>
      <c r="I57" s="329" t="str">
        <f>IF(Summary!$L$66="E","E","")</f>
        <v/>
      </c>
      <c r="J57" s="329" t="str">
        <f>IF(Summary!$M$66="Y","R","")</f>
        <v/>
      </c>
      <c r="L57" s="640" t="str">
        <f>'Fun Patches'!$C31</f>
        <v>&lt;LIST PATCH HERE&gt;</v>
      </c>
      <c r="M57" s="640"/>
      <c r="N57" s="640"/>
      <c r="O57" s="640"/>
      <c r="P57" s="640"/>
      <c r="Q57" s="640"/>
      <c r="R57" s="641"/>
      <c r="S57" s="328" t="str">
        <f>IF(Summary!$L$121="E","E","")</f>
        <v/>
      </c>
      <c r="T57" s="328" t="str">
        <f>IF(Summary!$M$121="Y","R","")</f>
        <v/>
      </c>
      <c r="U57" s="642"/>
      <c r="W57" s="389"/>
      <c r="X57" s="390"/>
      <c r="Y57" s="464"/>
      <c r="AA57" s="389"/>
      <c r="AB57" s="390"/>
      <c r="AC57" s="464"/>
    </row>
    <row r="58" spans="2:29" ht="12.95" customHeight="1">
      <c r="B58" s="370"/>
      <c r="C58" s="382" t="s">
        <v>628</v>
      </c>
      <c r="D58" s="451"/>
      <c r="E58" s="451"/>
      <c r="F58" s="451"/>
      <c r="G58" s="451"/>
      <c r="H58" s="452"/>
      <c r="I58" s="333" t="str">
        <f>IF(Summary!$L$67="E","E","")</f>
        <v/>
      </c>
      <c r="J58" s="333" t="str">
        <f>IF(Summary!$M$67="Y","R","")</f>
        <v/>
      </c>
      <c r="L58" s="640" t="str">
        <f>'Fun Patches'!$C32</f>
        <v>&lt;LIST PATCH HERE&gt;</v>
      </c>
      <c r="M58" s="640"/>
      <c r="N58" s="640"/>
      <c r="O58" s="640"/>
      <c r="P58" s="640"/>
      <c r="Q58" s="640"/>
      <c r="R58" s="641"/>
      <c r="S58" s="328" t="str">
        <f>IF(Summary!$L$122="E","E","")</f>
        <v/>
      </c>
      <c r="T58" s="328" t="str">
        <f>IF(Summary!$M$122="Y","R","")</f>
        <v/>
      </c>
      <c r="U58" s="642"/>
      <c r="W58" s="389"/>
      <c r="X58" s="390"/>
      <c r="Y58" s="464"/>
      <c r="AA58" s="389"/>
      <c r="AB58" s="390"/>
      <c r="AC58" s="464"/>
    </row>
    <row r="59" spans="2:29" ht="12.95" customHeight="1" thickBot="1">
      <c r="B59" s="370"/>
      <c r="C59" s="383" t="s">
        <v>629</v>
      </c>
      <c r="D59" s="453"/>
      <c r="E59" s="453"/>
      <c r="F59" s="453"/>
      <c r="G59" s="453"/>
      <c r="H59" s="454"/>
      <c r="I59" s="329" t="str">
        <f>IF(Summary!$L$68="E","E","")</f>
        <v/>
      </c>
      <c r="J59" s="329" t="str">
        <f>IF(Summary!$M$68="Y","R","")</f>
        <v/>
      </c>
      <c r="L59" s="640" t="str">
        <f>'Fun Patches'!$C33</f>
        <v>&lt;LIST PATCH HERE&gt;</v>
      </c>
      <c r="M59" s="640"/>
      <c r="N59" s="640"/>
      <c r="O59" s="640"/>
      <c r="P59" s="640"/>
      <c r="Q59" s="640"/>
      <c r="R59" s="641"/>
      <c r="S59" s="328" t="str">
        <f>IF(Summary!$L$123="E","E","")</f>
        <v/>
      </c>
      <c r="T59" s="328" t="str">
        <f>IF(Summary!$M$123="Y","R","")</f>
        <v/>
      </c>
      <c r="U59" s="642"/>
      <c r="W59" s="389"/>
      <c r="X59" s="390"/>
      <c r="Y59" s="464"/>
      <c r="AA59" s="389"/>
      <c r="AB59" s="390"/>
      <c r="AC59" s="464"/>
    </row>
    <row r="60" spans="2:29" ht="12.95" customHeight="1">
      <c r="B60" s="370"/>
      <c r="C60" s="384" t="s">
        <v>630</v>
      </c>
      <c r="D60" s="455"/>
      <c r="E60" s="455"/>
      <c r="F60" s="455"/>
      <c r="G60" s="455"/>
      <c r="H60" s="456"/>
      <c r="I60" s="333" t="str">
        <f>IF(Summary!$L$69="E","E","")</f>
        <v/>
      </c>
      <c r="J60" s="333" t="str">
        <f>IF(Summary!$M$69="Y","R","")</f>
        <v/>
      </c>
      <c r="L60" s="640" t="str">
        <f>'Fun Patches'!$C34</f>
        <v>&lt;LIST PATCH HERE&gt;</v>
      </c>
      <c r="M60" s="640"/>
      <c r="N60" s="640"/>
      <c r="O60" s="640"/>
      <c r="P60" s="640"/>
      <c r="Q60" s="640"/>
      <c r="R60" s="641"/>
      <c r="S60" s="331" t="str">
        <f>IF(Summary!$L$124="E","E","")</f>
        <v/>
      </c>
      <c r="T60" s="331" t="str">
        <f>IF(Summary!$M$124="Y","R","")</f>
        <v/>
      </c>
      <c r="U60" s="642"/>
      <c r="W60" s="389"/>
      <c r="X60" s="390"/>
      <c r="Y60" s="464"/>
      <c r="AA60" s="389"/>
      <c r="AB60" s="390"/>
      <c r="AC60" s="464"/>
    </row>
    <row r="61" spans="2:29" ht="12.95" customHeight="1">
      <c r="B61" s="370"/>
      <c r="C61" s="386" t="s">
        <v>631</v>
      </c>
      <c r="D61" s="457"/>
      <c r="E61" s="457"/>
      <c r="F61" s="457"/>
      <c r="G61" s="457"/>
      <c r="H61" s="458"/>
      <c r="I61" s="331" t="str">
        <f>IF(Summary!$L$70="E","E","")</f>
        <v/>
      </c>
      <c r="J61" s="331" t="str">
        <f>IF(Summary!$M$70="Y","R","")</f>
        <v/>
      </c>
      <c r="L61" s="640" t="str">
        <f>'Fun Patches'!$C35</f>
        <v>&lt;LIST PATCH HERE&gt;</v>
      </c>
      <c r="M61" s="640"/>
      <c r="N61" s="640"/>
      <c r="O61" s="640"/>
      <c r="P61" s="640"/>
      <c r="Q61" s="640"/>
      <c r="R61" s="641"/>
      <c r="S61" s="331" t="str">
        <f>IF(Summary!$L$125="E","E","")</f>
        <v/>
      </c>
      <c r="T61" s="331" t="str">
        <f>IF(Summary!$M$125="Y","R","")</f>
        <v/>
      </c>
      <c r="U61" s="642"/>
      <c r="W61" s="389"/>
      <c r="X61" s="390"/>
      <c r="Y61" s="464"/>
      <c r="AA61" s="389"/>
      <c r="AB61" s="390"/>
      <c r="AC61" s="464"/>
    </row>
    <row r="62" spans="2:29" ht="12.95" customHeight="1" thickBot="1">
      <c r="B62" s="370"/>
      <c r="C62" s="385" t="s">
        <v>632</v>
      </c>
      <c r="D62" s="459"/>
      <c r="E62" s="459"/>
      <c r="F62" s="459"/>
      <c r="G62" s="459"/>
      <c r="H62" s="460"/>
      <c r="I62" s="329" t="str">
        <f>IF(Summary!$L$71="E","E","")</f>
        <v/>
      </c>
      <c r="J62" s="329" t="str">
        <f>IF(Summary!$M$71="Y","R","")</f>
        <v/>
      </c>
      <c r="L62" s="640" t="str">
        <f>'Fun Patches'!$C36</f>
        <v>&lt;LIST PATCH HERE&gt;</v>
      </c>
      <c r="M62" s="640"/>
      <c r="N62" s="640"/>
      <c r="O62" s="640"/>
      <c r="P62" s="640"/>
      <c r="Q62" s="640"/>
      <c r="R62" s="641"/>
      <c r="S62" s="331" t="str">
        <f>IF(Summary!$L$126="E","E","")</f>
        <v/>
      </c>
      <c r="T62" s="331" t="str">
        <f>IF(Summary!$M$126="Y","R","")</f>
        <v/>
      </c>
      <c r="U62" s="642"/>
      <c r="W62" s="389"/>
      <c r="X62" s="390"/>
      <c r="Y62" s="464"/>
      <c r="AA62" s="389"/>
      <c r="AB62" s="390"/>
      <c r="AC62" s="464"/>
    </row>
    <row r="63" spans="2:29" ht="12.95" customHeight="1">
      <c r="B63" s="370"/>
      <c r="C63" s="380" t="s">
        <v>93</v>
      </c>
      <c r="D63" s="334" t="str">
        <f>IF('Age-Level'!$I$53="C","/","")</f>
        <v/>
      </c>
      <c r="E63" s="334" t="str">
        <f>IF('Age-Level'!$I$54="C","/","")</f>
        <v/>
      </c>
      <c r="F63" s="334" t="str">
        <f>IF('Age-Level'!$I$55="C","/","")</f>
        <v/>
      </c>
      <c r="G63" s="327" t="str">
        <f>IF('Age-Level'!$I$56="C","/","")</f>
        <v/>
      </c>
      <c r="H63" s="327" t="str">
        <f>IF('Age-Level'!$I$57="C","/","")</f>
        <v/>
      </c>
      <c r="I63" s="333" t="str">
        <f>IF(Summary!$L$72="E","E","")</f>
        <v/>
      </c>
      <c r="J63" s="333" t="str">
        <f>IF(Summary!$M$72="Y","R","")</f>
        <v/>
      </c>
      <c r="L63" s="640" t="str">
        <f>'Fun Patches'!$C37</f>
        <v>&lt;LIST PATCH HERE&gt;</v>
      </c>
      <c r="M63" s="640"/>
      <c r="N63" s="640"/>
      <c r="O63" s="640"/>
      <c r="P63" s="640"/>
      <c r="Q63" s="640"/>
      <c r="R63" s="641"/>
      <c r="S63" s="331" t="str">
        <f>IF(Summary!$L$127="E","E","")</f>
        <v/>
      </c>
      <c r="T63" s="331" t="str">
        <f>IF(Summary!$M$127="Y","R","")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IF(Summary!$L$73="E","E","")</f>
        <v/>
      </c>
      <c r="J64" s="329" t="str">
        <f>IF(Summary!$M$73="Y","R","")</f>
        <v/>
      </c>
      <c r="L64" s="640" t="str">
        <f>'Fun Patches'!$C38</f>
        <v>&lt;LIST PATCH HERE&gt;</v>
      </c>
      <c r="M64" s="640"/>
      <c r="N64" s="640"/>
      <c r="O64" s="640"/>
      <c r="P64" s="640"/>
      <c r="Q64" s="640"/>
      <c r="R64" s="641"/>
      <c r="S64" s="331" t="str">
        <f>IF(Summary!$L$128="E","E","")</f>
        <v/>
      </c>
      <c r="T64" s="331" t="str">
        <f>IF(Summary!$M$128="Y","R","")</f>
        <v/>
      </c>
      <c r="U64" s="642"/>
      <c r="W64" s="389"/>
      <c r="X64" s="390"/>
      <c r="Y64" s="464"/>
      <c r="AA64" s="389"/>
      <c r="AB64" s="390"/>
      <c r="AC64" s="464"/>
    </row>
    <row r="65" spans="1:29" ht="12.95" customHeight="1">
      <c r="B65" s="370"/>
      <c r="C65" s="382" t="s">
        <v>634</v>
      </c>
      <c r="D65" s="451"/>
      <c r="E65" s="451"/>
      <c r="F65" s="451"/>
      <c r="G65" s="451"/>
      <c r="H65" s="452"/>
      <c r="I65" s="333" t="str">
        <f>IF(Summary!$L$74="E","E","")</f>
        <v/>
      </c>
      <c r="J65" s="333" t="str">
        <f>IF(Summary!$M$74="Y","R","")</f>
        <v/>
      </c>
      <c r="L65" s="640" t="str">
        <f>'Fun Patches'!$C39</f>
        <v>&lt;LIST PATCH HERE&gt;</v>
      </c>
      <c r="M65" s="640"/>
      <c r="N65" s="640"/>
      <c r="O65" s="640"/>
      <c r="P65" s="640"/>
      <c r="Q65" s="640"/>
      <c r="R65" s="641"/>
      <c r="S65" s="331" t="str">
        <f>IF(Summary!$L$129="E","E","")</f>
        <v/>
      </c>
      <c r="T65" s="331" t="str">
        <f>IF(Summary!$M$129="Y","R","")</f>
        <v/>
      </c>
      <c r="U65" s="642"/>
      <c r="W65" s="389"/>
      <c r="X65" s="390"/>
      <c r="Y65" s="464"/>
      <c r="AA65" s="389"/>
      <c r="AB65" s="390"/>
      <c r="AC65" s="464"/>
    </row>
    <row r="66" spans="1:29" ht="12.95" customHeight="1">
      <c r="B66" s="370"/>
      <c r="C66" s="376" t="s">
        <v>635</v>
      </c>
      <c r="D66" s="457"/>
      <c r="E66" s="457"/>
      <c r="F66" s="457"/>
      <c r="G66" s="457"/>
      <c r="H66" s="458"/>
      <c r="I66" s="328" t="str">
        <f>IF(Summary!$L$92="E","E","")</f>
        <v/>
      </c>
      <c r="J66" s="328" t="str">
        <f>IF(Summary!$M$92="Y","R","")</f>
        <v/>
      </c>
      <c r="L66" s="640" t="str">
        <f>'Fun Patches'!$C40</f>
        <v>&lt;LIST PATCH HERE&gt;</v>
      </c>
      <c r="M66" s="640"/>
      <c r="N66" s="640"/>
      <c r="O66" s="640"/>
      <c r="P66" s="640"/>
      <c r="Q66" s="640"/>
      <c r="R66" s="641"/>
      <c r="S66" s="331" t="str">
        <f>IF(Summary!$L$130="E","E","")</f>
        <v/>
      </c>
      <c r="T66" s="331" t="str">
        <f>IF(Summary!$M$130="Y","R","")</f>
        <v/>
      </c>
      <c r="U66" s="642"/>
      <c r="W66" s="389"/>
      <c r="X66" s="390"/>
      <c r="Y66" s="464"/>
      <c r="AA66" s="389"/>
      <c r="AB66" s="390"/>
      <c r="AC66" s="464"/>
    </row>
    <row r="67" spans="1:29" ht="12.95" customHeight="1">
      <c r="B67" s="370"/>
      <c r="C67" s="461" t="s">
        <v>636</v>
      </c>
      <c r="D67" s="462"/>
      <c r="E67" s="462"/>
      <c r="F67" s="332" t="str">
        <f>IF(Bridging!$I$10="A","/","")</f>
        <v/>
      </c>
      <c r="G67" s="332" t="str">
        <f>IF(Bridging!$I$14="A","/","")</f>
        <v/>
      </c>
      <c r="H67" s="332" t="str">
        <f>IF(Bridging!$I$16="A","/","")</f>
        <v/>
      </c>
      <c r="I67" s="333" t="str">
        <f>IF(Summary!$L$93="E","E","")</f>
        <v/>
      </c>
      <c r="J67" s="333" t="str">
        <f>IF(Summary!$M$93="Y","R","")</f>
        <v/>
      </c>
      <c r="L67" s="640" t="str">
        <f>'Fun Patches'!$C41</f>
        <v>&lt;LIST PATCH HERE&gt;</v>
      </c>
      <c r="M67" s="640"/>
      <c r="N67" s="640"/>
      <c r="O67" s="640"/>
      <c r="P67" s="640"/>
      <c r="Q67" s="640"/>
      <c r="R67" s="641"/>
      <c r="S67" s="331" t="str">
        <f>IF(Summary!$L$131="E","E","")</f>
        <v/>
      </c>
      <c r="T67" s="331" t="str">
        <f>IF(Summary!$M$131="Y","R","")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IF(Summary!$L$132="E","E","")</f>
        <v/>
      </c>
      <c r="T68" s="331" t="str">
        <f>IF(Summary!$M$132="Y","R","")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IF(Summary!$L$133="E","E","")</f>
        <v/>
      </c>
      <c r="T69" s="331" t="str">
        <f>IF(Summary!$M$133="Y","R","")</f>
        <v/>
      </c>
      <c r="U69" s="642"/>
      <c r="V69" s="351"/>
      <c r="W69" s="389"/>
      <c r="X69" s="390"/>
      <c r="Y69" s="464"/>
      <c r="Z69" s="352"/>
      <c r="AA69" s="389"/>
      <c r="AB69" s="390"/>
      <c r="AC69" s="464"/>
    </row>
    <row r="70" spans="1:29" s="355" customFormat="1" ht="12.95" customHeight="1">
      <c r="A70" s="351"/>
      <c r="B70" s="370"/>
      <c r="C70" s="382" t="s">
        <v>637</v>
      </c>
      <c r="D70" s="327" t="str">
        <f>IF('Age-Level'!$I$67="A","/","")</f>
        <v/>
      </c>
      <c r="E70" s="327" t="str">
        <f>IF('Age-Level'!$I$71="A","/","")</f>
        <v/>
      </c>
      <c r="F70" s="327" t="str">
        <f>IF('Age-Level'!$I$75="A","/","")</f>
        <v/>
      </c>
      <c r="G70" s="327" t="str">
        <f>IF('Age-Level'!$I$80="A","/","")</f>
        <v/>
      </c>
      <c r="H70" s="327" t="str">
        <f>IF('Age-Level'!$I$82="A","/","")</f>
        <v/>
      </c>
      <c r="I70" s="328" t="str">
        <f>IF(Summary!$L$75="E","E","")</f>
        <v/>
      </c>
      <c r="J70" s="328" t="str">
        <f>IF(Summary!$M$75="Y","R","")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IF('Age-Level'!$I$85="A","/","")</f>
        <v/>
      </c>
      <c r="E71" s="313" t="str">
        <f>IF('Age-Level'!$I$89="A","/","")</f>
        <v/>
      </c>
      <c r="F71" s="313" t="str">
        <f>IF('Age-Level'!$I$93="A","/","")</f>
        <v/>
      </c>
      <c r="G71" s="313" t="str">
        <f>IF('Age-Level'!$I$98="A","/","")</f>
        <v/>
      </c>
      <c r="H71" s="313" t="str">
        <f>IF('Age-Level'!$I$100="A","/","")</f>
        <v/>
      </c>
      <c r="I71" s="329" t="str">
        <f>IF(Summary!$L$76="E","E","")</f>
        <v/>
      </c>
      <c r="J71" s="329" t="str">
        <f>IF(Summary!$M$76="Y","R","")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IF('Age-Level'!$I$103="A","/","")</f>
        <v/>
      </c>
      <c r="E72" s="332" t="str">
        <f>IF('Age-Level'!$I$107="A","/","")</f>
        <v/>
      </c>
      <c r="F72" s="332" t="str">
        <f>IF('Age-Level'!$I$111="A","/","")</f>
        <v/>
      </c>
      <c r="G72" s="332" t="str">
        <f>IF('Age-Level'!$I$116="A","/","")</f>
        <v/>
      </c>
      <c r="H72" s="332" t="str">
        <f>IF('Age-Level'!$I$118="A","/","")</f>
        <v/>
      </c>
      <c r="I72" s="333" t="str">
        <f>IF(Summary!$L$77="E","E","")</f>
        <v/>
      </c>
      <c r="J72" s="333" t="str">
        <f>IF(Summary!$M$77="Y","R","")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IF('Age-Level'!$I$121="A","/","")</f>
        <v/>
      </c>
      <c r="E73" s="327" t="str">
        <f>IF('Age-Level'!$I$125="A","/","")</f>
        <v/>
      </c>
      <c r="F73" s="327" t="str">
        <f>IF('Age-Level'!$I$129="A","/","")</f>
        <v/>
      </c>
      <c r="G73" s="327" t="str">
        <f>IF('Age-Level'!$I$134="A","/","")</f>
        <v/>
      </c>
      <c r="H73" s="327" t="str">
        <f>IF('Age-Level'!$I$136="A","/","")</f>
        <v/>
      </c>
      <c r="I73" s="331" t="str">
        <f>IF(Summary!$L$78="E","E","")</f>
        <v/>
      </c>
      <c r="J73" s="331" t="str">
        <f>IF(Summary!$M$78="Y","R","")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I2bgy1hevhCfHTQ90X8lRV+RnzPIj8BsEdgiVZWDVaUuAM45VaEn9u+X+PYOhzPL7koALsZAK1fHU65jOcNAlQ==" saltValue="AIIamsFShK/spffperest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74" priority="3">
      <formula>LEFT($U$1,11)="Ambassador_"</formula>
    </cfRule>
  </conditionalFormatting>
  <conditionalFormatting sqref="H45:H51 H1:H41">
    <cfRule type="expression" dxfId="73" priority="2">
      <formula>LEFT($U$1,11)&lt;&gt;"Ambassador_"</formula>
    </cfRule>
  </conditionalFormatting>
  <conditionalFormatting sqref="I1:T2">
    <cfRule type="expression" dxfId="72" priority="4">
      <formula>LEFT($U$1,11)&lt;&gt;"Ambassador_"</formula>
    </cfRule>
  </conditionalFormatting>
  <conditionalFormatting sqref="L29:L30 L14:L15 W4:W73 AA4:AA73">
    <cfRule type="duplicateValues" dxfId="71" priority="6"/>
  </conditionalFormatting>
  <conditionalFormatting sqref="L16:L28">
    <cfRule type="duplicateValues" dxfId="70" priority="1"/>
  </conditionalFormatting>
  <pageMargins left="0.5" right="0.3" top="0.3" bottom="0.3" header="0.3" footer="0.3"/>
  <pageSetup scale="75" fitToWidth="2" orientation="portrait" r:id="rId1"/>
  <colBreaks count="1" manualBreakCount="1">
    <brk id="21" max="72"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1754-AE38-47FE-898F-13D1F087DDFA}">
  <sheetPr codeName="Sheet22">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Ambassador_7</v>
      </c>
      <c r="U1" s="430" t="str">
        <f ca="1">MID(CELL("filename",A1),FIND(IF(ISERROR(FIND("]",CELL("filename",A1))),"$","]"),CELL("filename",A1))+1,256)</f>
        <v>Ambassador_7</v>
      </c>
      <c r="W1" s="344" t="str">
        <f ca="1">IF(T1&lt;&gt;"",T1,"")</f>
        <v>Ambassador_7</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IF(Badges!$J$33="A","/","")</f>
        <v/>
      </c>
      <c r="E4" s="327" t="str">
        <f>IF(Badges!$J$37="A","/","")</f>
        <v/>
      </c>
      <c r="F4" s="327" t="str">
        <f>IF(Badges!$J$41="A","/","")</f>
        <v/>
      </c>
      <c r="G4" s="327" t="str">
        <f>IF(Badges!$J$45="A","/","")</f>
        <v/>
      </c>
      <c r="H4" s="327" t="str">
        <f>IF(Badges!$J$49="A","/","")</f>
        <v/>
      </c>
      <c r="I4" s="330" t="str">
        <f>IF(Summary!$N$5="E","E","")</f>
        <v/>
      </c>
      <c r="J4" s="330" t="str">
        <f>IF(Summary!$O$5="Y","R","")</f>
        <v/>
      </c>
      <c r="L4" s="639" t="str">
        <f>'Council Own'!$B6</f>
        <v>&lt;&lt;List Badge 1 Here&gt;&gt;</v>
      </c>
      <c r="M4" s="639"/>
      <c r="N4" s="327" t="str">
        <f>IF('Council Own'!$J$11="A","/","")</f>
        <v/>
      </c>
      <c r="O4" s="327" t="str">
        <f>IF('Council Own'!$J$15="A","/","")</f>
        <v/>
      </c>
      <c r="P4" s="327" t="str">
        <f>IF('Council Own'!$J$19="A","/","")</f>
        <v/>
      </c>
      <c r="Q4" s="327" t="str">
        <f>IF('Council Own'!$J$23="A","/","")</f>
        <v/>
      </c>
      <c r="R4" s="327" t="str">
        <f>IF('Council Own'!$J$27="A","/","")</f>
        <v/>
      </c>
      <c r="S4" s="326" t="str">
        <f>IF(Summary!$N$52="E","E","")</f>
        <v/>
      </c>
      <c r="T4" s="326" t="str">
        <f>IF(Summary!$O$52="Y","R","")</f>
        <v/>
      </c>
      <c r="U4" s="432"/>
      <c r="W4" s="387"/>
      <c r="X4" s="388"/>
      <c r="Y4" s="463"/>
      <c r="AA4" s="387"/>
      <c r="AB4" s="388"/>
      <c r="AC4" s="463"/>
    </row>
    <row r="5" spans="1:30" ht="12.95" customHeight="1">
      <c r="A5" s="342"/>
      <c r="C5" s="359" t="s">
        <v>404</v>
      </c>
      <c r="D5" s="327" t="str">
        <f>IF(Badges!$J$56="A","/","")</f>
        <v/>
      </c>
      <c r="E5" s="327" t="str">
        <f>IF(Badges!$J$60="A","/","")</f>
        <v/>
      </c>
      <c r="F5" s="327" t="str">
        <f>IF(Badges!$J$64="A","/","")</f>
        <v/>
      </c>
      <c r="G5" s="327" t="str">
        <f>IF(Badges!$J$68="A","/","")</f>
        <v/>
      </c>
      <c r="H5" s="327" t="str">
        <f>IF(Badges!$J$72="A","/","")</f>
        <v/>
      </c>
      <c r="I5" s="330" t="str">
        <f>IF(Summary!$N$6="E","E","")</f>
        <v/>
      </c>
      <c r="J5" s="330" t="str">
        <f>IF(Summary!$O$6="Y","R","")</f>
        <v/>
      </c>
      <c r="K5" s="360" t="str">
        <f>IF(COUNT(I39:I39)=1,MAX(I39:I39),"")</f>
        <v/>
      </c>
      <c r="L5" s="640" t="str">
        <f>'Council Own'!$B29</f>
        <v>&lt;&lt;List Badge 2 Here&gt;&gt;</v>
      </c>
      <c r="M5" s="641"/>
      <c r="N5" s="327" t="str">
        <f>IF('Council Own'!$J$34="A","/","")</f>
        <v/>
      </c>
      <c r="O5" s="327" t="str">
        <f>IF('Council Own'!$J$38="A","/","")</f>
        <v/>
      </c>
      <c r="P5" s="327" t="str">
        <f>IF('Council Own'!$J$42="A","/","")</f>
        <v/>
      </c>
      <c r="Q5" s="327" t="str">
        <f>IF('Council Own'!$J$46="A","/","")</f>
        <v/>
      </c>
      <c r="R5" s="327" t="str">
        <f>IF('Council Own'!$J$50="A","/","")</f>
        <v/>
      </c>
      <c r="S5" s="328" t="str">
        <f>IF(Summary!$N$53="E","E","")</f>
        <v/>
      </c>
      <c r="T5" s="328" t="str">
        <f>IF(Summary!$O$53="Y","R","")</f>
        <v/>
      </c>
      <c r="U5" s="432"/>
      <c r="W5" s="389"/>
      <c r="X5" s="390"/>
      <c r="Y5" s="464"/>
      <c r="AA5" s="389"/>
      <c r="AB5" s="390"/>
      <c r="AC5" s="464"/>
    </row>
    <row r="6" spans="1:30" ht="12.95" customHeight="1" thickBot="1">
      <c r="A6" s="342"/>
      <c r="C6" s="361" t="s">
        <v>698</v>
      </c>
      <c r="D6" s="327" t="str">
        <f>IF(Badges!$J$79="A","/","")</f>
        <v/>
      </c>
      <c r="E6" s="327" t="str">
        <f>IF(Badges!$J$83="A","/","")</f>
        <v/>
      </c>
      <c r="F6" s="327" t="str">
        <f>IF(Badges!$J$87="A","/","")</f>
        <v/>
      </c>
      <c r="G6" s="327" t="str">
        <f>IF(Badges!$J$91="A","/","")</f>
        <v/>
      </c>
      <c r="H6" s="327" t="str">
        <f>IF(Badges!$J$95="A","/","")</f>
        <v/>
      </c>
      <c r="I6" s="330" t="str">
        <f>IF(Summary!$N$7="E","E","")</f>
        <v/>
      </c>
      <c r="J6" s="330" t="str">
        <f>IF(Summary!$O$7="Y","R","")</f>
        <v/>
      </c>
      <c r="K6" s="360" t="str">
        <f>IF(COUNT(I40:I40)=1,MAX(I40:I40),"")</f>
        <v/>
      </c>
      <c r="L6" s="640" t="str">
        <f>'Council Own'!$B52</f>
        <v>&lt;&lt;List Badge 3 Here&gt;&gt;</v>
      </c>
      <c r="M6" s="641"/>
      <c r="N6" s="327" t="str">
        <f>IF('Council Own'!$J$57="A","/","")</f>
        <v/>
      </c>
      <c r="O6" s="327" t="str">
        <f>IF('Council Own'!$J$61="A","/","")</f>
        <v/>
      </c>
      <c r="P6" s="327" t="str">
        <f>IF('Council Own'!$J$65="A","/","")</f>
        <v/>
      </c>
      <c r="Q6" s="327" t="str">
        <f>IF('Council Own'!$J$69="A","/","")</f>
        <v/>
      </c>
      <c r="R6" s="327" t="str">
        <f>IF('Council Own'!$J$73="A","/","")</f>
        <v/>
      </c>
      <c r="S6" s="328" t="str">
        <f>IF(Summary!$N$54="E","E","")</f>
        <v/>
      </c>
      <c r="T6" s="328" t="str">
        <f>IF(Summary!$O$54="Y","R","")</f>
        <v/>
      </c>
      <c r="U6" s="432"/>
      <c r="W6" s="389"/>
      <c r="X6" s="390"/>
      <c r="Y6" s="464"/>
      <c r="AA6" s="389"/>
      <c r="AB6" s="390"/>
      <c r="AC6" s="464"/>
    </row>
    <row r="7" spans="1:30" ht="12.95" customHeight="1">
      <c r="A7" s="342"/>
      <c r="C7" s="363" t="s">
        <v>104</v>
      </c>
      <c r="D7" s="337" t="str">
        <f>IF(Badges!$J$102="A","/","")</f>
        <v/>
      </c>
      <c r="E7" s="337" t="str">
        <f>IF(Badges!$J$106="A","/","")</f>
        <v/>
      </c>
      <c r="F7" s="337" t="str">
        <f>IF(Badges!$J$110="A","/","")</f>
        <v/>
      </c>
      <c r="G7" s="337" t="str">
        <f>IF(Badges!$J$114="A","/","")</f>
        <v/>
      </c>
      <c r="H7" s="337" t="str">
        <f>IF(Badges!$J$118="A","/","")</f>
        <v/>
      </c>
      <c r="I7" s="338" t="str">
        <f>IF(Summary!$N$8="E","E","")</f>
        <v/>
      </c>
      <c r="J7" s="338" t="str">
        <f>IF(Summary!$O$8="Y","R","")</f>
        <v/>
      </c>
      <c r="K7" s="360" t="str">
        <f>IF(COUNT(I41:I41)=1,MAX(I41:I41),"")</f>
        <v/>
      </c>
      <c r="L7" s="640" t="str">
        <f>'Council Own'!$B75</f>
        <v>&lt;&lt;List Badge 4 Here&gt;&gt;</v>
      </c>
      <c r="M7" s="641"/>
      <c r="N7" s="327" t="str">
        <f>IF('Council Own'!$J$80="A","/","")</f>
        <v/>
      </c>
      <c r="O7" s="327" t="str">
        <f>IF('Council Own'!$J$84="A","/","")</f>
        <v/>
      </c>
      <c r="P7" s="327" t="str">
        <f>IF('Council Own'!$J$88="A","/","")</f>
        <v/>
      </c>
      <c r="Q7" s="327" t="str">
        <f>IF('Council Own'!$J$92="A","/","")</f>
        <v/>
      </c>
      <c r="R7" s="327" t="str">
        <f>IF('Council Own'!$J$96="A","/","")</f>
        <v/>
      </c>
      <c r="S7" s="328" t="str">
        <f>IF(Summary!$N$55="E","E","")</f>
        <v/>
      </c>
      <c r="T7" s="328" t="str">
        <f>IF(Summary!$O$55="Y","R","")</f>
        <v/>
      </c>
      <c r="U7" s="432"/>
      <c r="W7" s="389"/>
      <c r="X7" s="390"/>
      <c r="Y7" s="464"/>
      <c r="AA7" s="389"/>
      <c r="AB7" s="390"/>
      <c r="AC7" s="464"/>
    </row>
    <row r="8" spans="1:30" ht="12.95" customHeight="1">
      <c r="A8" s="342"/>
      <c r="C8" s="359" t="s">
        <v>422</v>
      </c>
      <c r="D8" s="327" t="str">
        <f>IF(Badges!$J$125="A","/","")</f>
        <v/>
      </c>
      <c r="E8" s="327" t="str">
        <f>IF(Badges!$J$129="A","/","")</f>
        <v/>
      </c>
      <c r="F8" s="327" t="str">
        <f>IF(Badges!$J$133="A","/","")</f>
        <v/>
      </c>
      <c r="G8" s="327" t="str">
        <f>IF(Badges!$J$137="A","/","")</f>
        <v/>
      </c>
      <c r="H8" s="327" t="str">
        <f>IF(Badges!$J$141="A","/","")</f>
        <v/>
      </c>
      <c r="I8" s="328" t="str">
        <f>IF(Summary!$N$9="E","E","")</f>
        <v/>
      </c>
      <c r="J8" s="328" t="str">
        <f>IF(Summary!$O$9="Y","R","")</f>
        <v/>
      </c>
      <c r="K8" s="360" t="str">
        <f>IF(COUNT(I42:I45)=4,MAX(I42:I45),"")</f>
        <v/>
      </c>
      <c r="L8" s="640" t="str">
        <f>'Council Own'!$B98</f>
        <v>&lt;&lt;List Badge 5 Here&gt;&gt;</v>
      </c>
      <c r="M8" s="641"/>
      <c r="N8" s="327" t="str">
        <f>IF('Council Own'!$J$103="A","/","")</f>
        <v/>
      </c>
      <c r="O8" s="327" t="str">
        <f>IF('Council Own'!$J$107="A","/","")</f>
        <v/>
      </c>
      <c r="P8" s="327" t="str">
        <f>IF('Council Own'!$J$111="A","/","")</f>
        <v/>
      </c>
      <c r="Q8" s="327" t="str">
        <f>IF('Council Own'!$J$115="A","/","")</f>
        <v/>
      </c>
      <c r="R8" s="327" t="str">
        <f>IF('Council Own'!$J$119="A","/","")</f>
        <v/>
      </c>
      <c r="S8" s="331" t="str">
        <f>IF(Summary!$N$56="E","E","")</f>
        <v/>
      </c>
      <c r="T8" s="331" t="str">
        <f>IF(Summary!$O$56="Y","R","")</f>
        <v/>
      </c>
      <c r="U8" s="432"/>
      <c r="W8" s="389"/>
      <c r="X8" s="390"/>
      <c r="Y8" s="464"/>
      <c r="AA8" s="389"/>
      <c r="AB8" s="390"/>
      <c r="AC8" s="464"/>
    </row>
    <row r="9" spans="1:30" ht="12.95" customHeight="1" thickBot="1">
      <c r="A9" s="342"/>
      <c r="C9" s="364" t="s">
        <v>699</v>
      </c>
      <c r="D9" s="313" t="str">
        <f>IF(Badges!$J$148="A","/","")</f>
        <v/>
      </c>
      <c r="E9" s="313" t="str">
        <f>IF(Badges!$J$152="A","/","")</f>
        <v/>
      </c>
      <c r="F9" s="313" t="str">
        <f>IF(Badges!$J$156="A","/","")</f>
        <v/>
      </c>
      <c r="G9" s="313" t="str">
        <f>IF(Badges!$J$160="A","/","")</f>
        <v/>
      </c>
      <c r="H9" s="313" t="str">
        <f>IF(Badges!$J$164="A","/","")</f>
        <v/>
      </c>
      <c r="I9" s="433"/>
      <c r="J9" s="434"/>
      <c r="K9" s="360"/>
      <c r="L9" s="639" t="str">
        <f>'Council Own'!$B121</f>
        <v>&lt;&lt;List Badge 6 Here&gt;&gt;</v>
      </c>
      <c r="M9" s="639"/>
      <c r="N9" s="327" t="str">
        <f>IF('Council Own'!$J$126="A","/","")</f>
        <v/>
      </c>
      <c r="O9" s="327" t="str">
        <f>IF('Council Own'!$J$130="A","/","")</f>
        <v/>
      </c>
      <c r="P9" s="327" t="str">
        <f>IF('Council Own'!$J$134="A","/","")</f>
        <v/>
      </c>
      <c r="Q9" s="327" t="str">
        <f>IF('Council Own'!$J$138="A","/","")</f>
        <v/>
      </c>
      <c r="R9" s="327" t="str">
        <f>IF('Council Own'!$J$142="A","/","")</f>
        <v/>
      </c>
      <c r="S9" s="328" t="str">
        <f>IF(Summary!$N$57="E","E","")</f>
        <v/>
      </c>
      <c r="T9" s="328" t="str">
        <f>IF(Summary!$O$57="Y","R","")</f>
        <v/>
      </c>
      <c r="U9" s="432"/>
      <c r="W9" s="389"/>
      <c r="X9" s="390"/>
      <c r="Y9" s="464"/>
      <c r="AA9" s="389"/>
      <c r="AB9" s="390"/>
      <c r="AC9" s="464"/>
    </row>
    <row r="10" spans="1:30" ht="12.95" customHeight="1">
      <c r="A10" s="342"/>
      <c r="C10" s="356" t="s">
        <v>606</v>
      </c>
      <c r="D10" s="332" t="str">
        <f>IF(Badges!$J$171="A","/","")</f>
        <v/>
      </c>
      <c r="E10" s="332" t="str">
        <f>IF(Badges!$J$175="A","/","")</f>
        <v/>
      </c>
      <c r="F10" s="332" t="str">
        <f>IF(Badges!$J$179="A","/","")</f>
        <v/>
      </c>
      <c r="G10" s="332" t="str">
        <f>IF(Badges!$J$183="A","/","")</f>
        <v/>
      </c>
      <c r="H10" s="332" t="str">
        <f>IF(Badges!$J$187="A","/","")</f>
        <v/>
      </c>
      <c r="I10" s="328" t="str">
        <f>IF(Summary!$N$11="E","E","")</f>
        <v/>
      </c>
      <c r="J10" s="328" t="str">
        <f>IF(Summary!$O$11="Y","R","")</f>
        <v/>
      </c>
      <c r="K10" s="360"/>
      <c r="L10" s="640" t="str">
        <f>'Council Own'!$B144</f>
        <v>&lt;&lt;List Badge 7 Here&gt;&gt;</v>
      </c>
      <c r="M10" s="641"/>
      <c r="N10" s="327" t="str">
        <f>IF('Council Own'!$J$149="A","/","")</f>
        <v/>
      </c>
      <c r="O10" s="327" t="str">
        <f>IF('Council Own'!$J$153="A","/","")</f>
        <v/>
      </c>
      <c r="P10" s="327" t="str">
        <f>IF('Council Own'!$J$157="A","/","")</f>
        <v/>
      </c>
      <c r="Q10" s="327" t="str">
        <f>IF('Council Own'!$J$161="A","/","")</f>
        <v/>
      </c>
      <c r="R10" s="327" t="str">
        <f>IF('Council Own'!$J$165="A","/","")</f>
        <v/>
      </c>
      <c r="S10" s="328" t="str">
        <f>IF(Summary!$N$58="E","E","")</f>
        <v/>
      </c>
      <c r="T10" s="328" t="str">
        <f>IF(Summary!$O$58="Y","R","")</f>
        <v/>
      </c>
      <c r="U10" s="432"/>
      <c r="W10" s="389"/>
      <c r="X10" s="390"/>
      <c r="Y10" s="464"/>
      <c r="AA10" s="389"/>
      <c r="AB10" s="390"/>
      <c r="AC10" s="464"/>
    </row>
    <row r="11" spans="1:30" ht="12.95" customHeight="1">
      <c r="A11" s="342"/>
      <c r="C11" s="359" t="s">
        <v>607</v>
      </c>
      <c r="D11" s="334" t="str">
        <f>IF(Badges!$J$194="A","/","")</f>
        <v/>
      </c>
      <c r="E11" s="334" t="str">
        <f>IF(Badges!$J$198="A","/","")</f>
        <v/>
      </c>
      <c r="F11" s="334" t="str">
        <f>IF(Badges!$J$202="A","/","")</f>
        <v/>
      </c>
      <c r="G11" s="334" t="str">
        <f>IF(Badges!$J$206="A","/","")</f>
        <v/>
      </c>
      <c r="H11" s="334" t="str">
        <f>IF(Badges!$J$210="A","/","")</f>
        <v/>
      </c>
      <c r="I11" s="331" t="str">
        <f>IF(Summary!$N$12="E","E","")</f>
        <v/>
      </c>
      <c r="J11" s="331" t="str">
        <f>IF(Summary!$O$12="Y","R","")</f>
        <v/>
      </c>
      <c r="K11" s="360"/>
      <c r="L11" s="640" t="str">
        <f>'Council Own'!$B167</f>
        <v>&lt;&lt;List Badge 8 Here&gt;&gt;</v>
      </c>
      <c r="M11" s="641"/>
      <c r="N11" s="327" t="str">
        <f>IF('Council Own'!$J$172="A","/","")</f>
        <v/>
      </c>
      <c r="O11" s="327" t="str">
        <f>IF('Council Own'!$J$176="A","/","")</f>
        <v/>
      </c>
      <c r="P11" s="327" t="str">
        <f>IF('Council Own'!$J$180="A","/","")</f>
        <v/>
      </c>
      <c r="Q11" s="327" t="str">
        <f>IF('Council Own'!$J$184="A","/","")</f>
        <v/>
      </c>
      <c r="R11" s="327" t="str">
        <f>IF('Council Own'!$J$188="A","/","")</f>
        <v/>
      </c>
      <c r="S11" s="328" t="str">
        <f>IF(Summary!$N$59="E","E","")</f>
        <v/>
      </c>
      <c r="T11" s="328" t="str">
        <f>IF(Summary!$O$59="Y","R","")</f>
        <v/>
      </c>
      <c r="U11" s="432"/>
      <c r="W11" s="389"/>
      <c r="X11" s="390"/>
      <c r="Y11" s="464"/>
      <c r="AA11" s="389"/>
      <c r="AB11" s="390"/>
      <c r="AC11" s="464"/>
    </row>
    <row r="12" spans="1:30" ht="12.95" customHeight="1" thickBot="1">
      <c r="A12" s="342"/>
      <c r="C12" s="361" t="s">
        <v>608</v>
      </c>
      <c r="D12" s="313" t="str">
        <f>IF(Badges!$J$298="A","/","")</f>
        <v/>
      </c>
      <c r="E12" s="313" t="str">
        <f>IF(Badges!$J$302="A","/","")</f>
        <v/>
      </c>
      <c r="F12" s="313" t="str">
        <f>IF(Badges!$J$306="A","/","")</f>
        <v/>
      </c>
      <c r="G12" s="313" t="str">
        <f>IF(Badges!$J$310="A","/","")</f>
        <v/>
      </c>
      <c r="H12" s="313" t="str">
        <f>IF(Badges!$J$314="A","/","")</f>
        <v/>
      </c>
      <c r="I12" s="329" t="str">
        <f>IF(Summary!$N$17="E","E","")</f>
        <v/>
      </c>
      <c r="J12" s="329" t="str">
        <f>IF(Summary!$O$17="Y","R","")</f>
        <v/>
      </c>
      <c r="K12" s="360" t="str">
        <f>IF(COUNT(I46:I47)=2,MAX(I46:I47),"")</f>
        <v/>
      </c>
      <c r="L12" s="640" t="str">
        <f>'Council Own'!$B190</f>
        <v>&lt;&lt;List Badge 9 Here&gt;&gt;</v>
      </c>
      <c r="M12" s="641"/>
      <c r="N12" s="327" t="str">
        <f>IF('Council Own'!$J$195="A","/","")</f>
        <v/>
      </c>
      <c r="O12" s="327" t="str">
        <f>IF('Council Own'!$J$199="A","/","")</f>
        <v/>
      </c>
      <c r="P12" s="327" t="str">
        <f>IF('Council Own'!$J$203="A","/","")</f>
        <v/>
      </c>
      <c r="Q12" s="327" t="str">
        <f>IF('Council Own'!$J$207="A","/","")</f>
        <v/>
      </c>
      <c r="R12" s="327" t="str">
        <f>IF('Council Own'!$J$211="A","/","")</f>
        <v/>
      </c>
      <c r="S12" s="328" t="str">
        <f>IF(Summary!$N$60="E","E","")</f>
        <v/>
      </c>
      <c r="T12" s="328" t="str">
        <f>IF(Summary!$O$60="Y","R","")</f>
        <v/>
      </c>
      <c r="U12" s="432"/>
      <c r="W12" s="389"/>
      <c r="X12" s="390"/>
      <c r="Y12" s="464"/>
      <c r="AA12" s="389"/>
      <c r="AB12" s="390"/>
      <c r="AC12" s="464"/>
    </row>
    <row r="13" spans="1:30" ht="12.95" customHeight="1">
      <c r="A13" s="342"/>
      <c r="C13" s="363" t="s">
        <v>103</v>
      </c>
      <c r="D13" s="332" t="str">
        <f>IF(Badges!$J$321="A","/","")</f>
        <v/>
      </c>
      <c r="E13" s="332" t="str">
        <f>IF(Badges!$J$325="A","/","")</f>
        <v/>
      </c>
      <c r="F13" s="332" t="str">
        <f>IF(Badges!$J$329="A","/","")</f>
        <v/>
      </c>
      <c r="G13" s="332" t="str">
        <f>IF(Badges!$J$333="A","/","")</f>
        <v/>
      </c>
      <c r="H13" s="332" t="str">
        <f>IF(Badges!$J$337="A","/","")</f>
        <v/>
      </c>
      <c r="I13" s="330" t="str">
        <f>IF(Summary!$N$18="E","E","")</f>
        <v/>
      </c>
      <c r="J13" s="330" t="str">
        <f>IF(Summary!$O$18="Y","R","")</f>
        <v/>
      </c>
      <c r="K13" s="360"/>
      <c r="L13" s="640" t="str">
        <f>'Council Own'!$B213</f>
        <v>&lt;&lt;List Badge 10 Here&gt;&gt;</v>
      </c>
      <c r="M13" s="641"/>
      <c r="N13" s="327" t="str">
        <f>IF('Council Own'!$J$218="A","/","")</f>
        <v/>
      </c>
      <c r="O13" s="327" t="str">
        <f>IF('Council Own'!$J$222="A","/","")</f>
        <v/>
      </c>
      <c r="P13" s="327" t="str">
        <f>IF('Council Own'!$J$226="A","/","")</f>
        <v/>
      </c>
      <c r="Q13" s="327" t="str">
        <f>IF('Council Own'!$J$230="A","/","")</f>
        <v/>
      </c>
      <c r="R13" s="327" t="str">
        <f>IF('Council Own'!$J$234="A","/","")</f>
        <v/>
      </c>
      <c r="S13" s="328" t="str">
        <f>IF(Summary!$N$61="E","E","")</f>
        <v/>
      </c>
      <c r="T13" s="328" t="str">
        <f>IF(Summary!$O$61="Y","R","")</f>
        <v/>
      </c>
      <c r="U13" s="432"/>
      <c r="W13" s="389"/>
      <c r="X13" s="390"/>
      <c r="Y13" s="464"/>
      <c r="AA13" s="389"/>
      <c r="AB13" s="390"/>
      <c r="AC13" s="464"/>
    </row>
    <row r="14" spans="1:30" ht="12.95" customHeight="1">
      <c r="A14" s="342"/>
      <c r="C14" s="359" t="s">
        <v>609</v>
      </c>
      <c r="D14" s="334" t="str">
        <f>IF(Badges!$J$10="A","/","")</f>
        <v/>
      </c>
      <c r="E14" s="334" t="str">
        <f>IF(Badges!$J$14="A","/","")</f>
        <v/>
      </c>
      <c r="F14" s="334" t="str">
        <f>IF(Badges!$J$18="A","/","")</f>
        <v/>
      </c>
      <c r="G14" s="334" t="str">
        <f>IF(Badges!$J$22="A","/","")</f>
        <v/>
      </c>
      <c r="H14" s="334" t="str">
        <f>IF(Badges!$J$26="A","/","")</f>
        <v/>
      </c>
      <c r="I14" s="331" t="str">
        <f>IF(Summary!$N$4="E","E","")</f>
        <v/>
      </c>
      <c r="J14" s="331" t="str">
        <f>IF(Summary!$O$4="Y","R","")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IF(Badges!$J$356="A","/","")</f>
        <v/>
      </c>
      <c r="E15" s="313" t="str">
        <f>IF(Badges!$J$360="A","/","")</f>
        <v/>
      </c>
      <c r="F15" s="313" t="str">
        <f>IF(Badges!$J$364="A","/","")</f>
        <v/>
      </c>
      <c r="G15" s="313" t="str">
        <f>IF(Badges!$J$368="A","/","")</f>
        <v/>
      </c>
      <c r="H15" s="313" t="str">
        <f>IF(Badges!$J$372="A","/","")</f>
        <v/>
      </c>
      <c r="I15" s="329" t="str">
        <f>IF(Summary!$N$20="E","E","")</f>
        <v/>
      </c>
      <c r="J15" s="329" t="str">
        <f>IF(Summary!$O$20="Y","R","")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IF(Badges!$J$379="A","/","")</f>
        <v/>
      </c>
      <c r="E16" s="332" t="str">
        <f>IF(Badges!$J$383="A","/","")</f>
        <v/>
      </c>
      <c r="F16" s="332" t="str">
        <f>IF(Badges!$J$387="A","/","")</f>
        <v/>
      </c>
      <c r="G16" s="332" t="str">
        <f>IF(Badges!$J$391="A","/","")</f>
        <v/>
      </c>
      <c r="H16" s="332" t="str">
        <f>IF(Badges!$J$395="A","/","")</f>
        <v/>
      </c>
      <c r="I16" s="333" t="str">
        <f>IF(Summary!$N$21="E","E","")</f>
        <v/>
      </c>
      <c r="J16" s="333" t="str">
        <f>IF(Summary!$O$21="Y","R","")</f>
        <v/>
      </c>
      <c r="K16" s="360" t="str">
        <f>IF(COUNT(I50:I51)=2,MAX(I50:I51),"")</f>
        <v/>
      </c>
      <c r="L16" s="640" t="str">
        <f>'Age-Level'!$C140</f>
        <v>Investiture</v>
      </c>
      <c r="M16" s="640"/>
      <c r="N16" s="640"/>
      <c r="O16" s="640"/>
      <c r="P16" s="640"/>
      <c r="Q16" s="640"/>
      <c r="R16" s="641"/>
      <c r="S16" s="328" t="str">
        <f>IF(Summary!$N$79="E","E","")</f>
        <v/>
      </c>
      <c r="T16" s="328" t="str">
        <f>IF(Summary!$O$79="Y","R","")</f>
        <v/>
      </c>
      <c r="U16" s="432"/>
      <c r="W16" s="389"/>
      <c r="X16" s="390"/>
      <c r="Y16" s="464"/>
      <c r="AA16" s="389"/>
      <c r="AB16" s="390"/>
      <c r="AC16" s="464"/>
    </row>
    <row r="17" spans="1:29" ht="12.95" customHeight="1">
      <c r="A17" s="342"/>
      <c r="C17" s="359" t="s">
        <v>611</v>
      </c>
      <c r="D17" s="334" t="str">
        <f>IF(Badges!$J$425="A","/","")</f>
        <v/>
      </c>
      <c r="E17" s="334" t="str">
        <f>IF(Badges!$J$429="A","/","")</f>
        <v/>
      </c>
      <c r="F17" s="334" t="str">
        <f>IF(Badges!$J$433="A","/","")</f>
        <v/>
      </c>
      <c r="G17" s="334" t="str">
        <f>IF(Badges!$J$437="A","/","")</f>
        <v/>
      </c>
      <c r="H17" s="334" t="str">
        <f>IF(Badges!$J$441="A","/","")</f>
        <v/>
      </c>
      <c r="I17" s="331" t="str">
        <f>IF(Summary!$N$23="E","E","")</f>
        <v/>
      </c>
      <c r="J17" s="331" t="str">
        <f>IF(Summary!$O$23="Y","R","")</f>
        <v/>
      </c>
      <c r="K17" s="360"/>
      <c r="L17" s="640" t="str">
        <f>'Age-Level'!$C141</f>
        <v>Rededication (1st year)</v>
      </c>
      <c r="M17" s="640"/>
      <c r="N17" s="640"/>
      <c r="O17" s="640"/>
      <c r="P17" s="640"/>
      <c r="Q17" s="640"/>
      <c r="R17" s="641"/>
      <c r="S17" s="328" t="str">
        <f>IF(Summary!$N$80="E","E","")</f>
        <v/>
      </c>
      <c r="T17" s="328" t="str">
        <f>IF(Summary!$O$80="Y","R","")</f>
        <v/>
      </c>
      <c r="U17" s="432"/>
      <c r="W17" s="389"/>
      <c r="X17" s="390"/>
      <c r="Y17" s="464"/>
      <c r="AA17" s="389"/>
      <c r="AB17" s="390"/>
      <c r="AC17" s="464"/>
    </row>
    <row r="18" spans="1:29" ht="12.95" customHeight="1" thickBot="1">
      <c r="C18" s="361" t="s">
        <v>612</v>
      </c>
      <c r="D18" s="313" t="str">
        <f>IF(Badges!$J$448="A","/","")</f>
        <v/>
      </c>
      <c r="E18" s="313" t="str">
        <f>IF(Badges!$J$452="A","/","")</f>
        <v/>
      </c>
      <c r="F18" s="313" t="str">
        <f>IF(Badges!$J$456="A","/","")</f>
        <v/>
      </c>
      <c r="G18" s="313" t="str">
        <f>IF(Badges!$J$460="A","/","")</f>
        <v/>
      </c>
      <c r="H18" s="313" t="str">
        <f>IF(Badges!$J$464="A","/","")</f>
        <v/>
      </c>
      <c r="I18" s="329" t="str">
        <f>IF(Summary!$N$24="E","E","")</f>
        <v/>
      </c>
      <c r="J18" s="329" t="str">
        <f>IF(Summary!$O$24="Y","R","")</f>
        <v/>
      </c>
      <c r="L18" s="640" t="str">
        <f>'Age-Level'!$C142</f>
        <v>Rededication (2nd year)</v>
      </c>
      <c r="M18" s="640"/>
      <c r="N18" s="640"/>
      <c r="O18" s="640"/>
      <c r="P18" s="640"/>
      <c r="Q18" s="640"/>
      <c r="R18" s="641"/>
      <c r="S18" s="328" t="str">
        <f>IF(Summary!$N$81="E","E","")</f>
        <v/>
      </c>
      <c r="T18" s="328" t="str">
        <f>IF(Summary!$O$81="Y","R","")</f>
        <v/>
      </c>
      <c r="U18" s="432"/>
      <c r="W18" s="389"/>
      <c r="X18" s="390"/>
      <c r="Y18" s="464"/>
      <c r="AA18" s="389"/>
      <c r="AB18" s="390"/>
      <c r="AC18" s="464"/>
    </row>
    <row r="19" spans="1:29" ht="12.95" customHeight="1">
      <c r="C19" s="368" t="s">
        <v>328</v>
      </c>
      <c r="D19" s="332" t="str">
        <f>IF(Badges!$J$467="C","/","")</f>
        <v/>
      </c>
      <c r="E19" s="332" t="str">
        <f>IF(Badges!$J$468="C","/","")</f>
        <v/>
      </c>
      <c r="F19" s="332" t="str">
        <f>IF(Badges!$J$469="C","/","")</f>
        <v/>
      </c>
      <c r="G19" s="332" t="str">
        <f>IF(Badges!$J$470="C","/","")</f>
        <v/>
      </c>
      <c r="H19" s="332" t="str">
        <f>IF(Badges!$J$471="C","/","")</f>
        <v/>
      </c>
      <c r="I19" s="333" t="str">
        <f>IF(Summary!$N$25="E","E","")</f>
        <v/>
      </c>
      <c r="J19" s="333" t="str">
        <f>IF(Summary!$O$25="Y","R","")</f>
        <v/>
      </c>
      <c r="L19" s="640" t="str">
        <f>'Age-Level'!$C143</f>
        <v>Rededication (3rd year)</v>
      </c>
      <c r="M19" s="640"/>
      <c r="N19" s="640"/>
      <c r="O19" s="640"/>
      <c r="P19" s="640"/>
      <c r="Q19" s="640"/>
      <c r="R19" s="641"/>
      <c r="S19" s="328" t="str">
        <f>IF(Summary!$N$82="E","E","")</f>
        <v/>
      </c>
      <c r="T19" s="328" t="str">
        <f>IF(Summary!$O$82="Y","R","")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IF(Summary!$N$83="E","E","")</f>
        <v/>
      </c>
      <c r="T20" s="328" t="str">
        <f>IF(Summary!$O$83="Y","R","")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IF(Summary!$N$84="E","E","")</f>
        <v/>
      </c>
      <c r="T21" s="328" t="str">
        <f>IF(Summary!$O$84="Y","R","")</f>
        <v/>
      </c>
      <c r="U21" s="432"/>
      <c r="W21" s="389"/>
      <c r="X21" s="390"/>
      <c r="Y21" s="464"/>
      <c r="AA21" s="389"/>
      <c r="AB21" s="390"/>
      <c r="AC21" s="464"/>
    </row>
    <row r="22" spans="1:29" ht="12.95" customHeight="1">
      <c r="B22" s="370"/>
      <c r="C22" s="356" t="s">
        <v>106</v>
      </c>
      <c r="D22" s="327" t="str">
        <f>IF(Badges!$J$240="A","/","")</f>
        <v/>
      </c>
      <c r="E22" s="327" t="str">
        <f>IF(Badges!$J$244="A","/","")</f>
        <v/>
      </c>
      <c r="F22" s="327" t="str">
        <f>IF(Badges!$J$248="A","/","")</f>
        <v/>
      </c>
      <c r="G22" s="327" t="str">
        <f>IF(Badges!$J$252="A","/","")</f>
        <v/>
      </c>
      <c r="H22" s="327" t="str">
        <f>IF(Badges!$J$256="A","/","")</f>
        <v/>
      </c>
      <c r="I22" s="328" t="str">
        <f>IF(Summary!$N$14="E","E","")</f>
        <v/>
      </c>
      <c r="J22" s="328" t="str">
        <f>IF(Summary!$O$14="Y","R","")</f>
        <v/>
      </c>
      <c r="L22" s="640" t="str">
        <f>'Age-Level'!$C146</f>
        <v>Rededication (6th year)</v>
      </c>
      <c r="M22" s="640"/>
      <c r="N22" s="640"/>
      <c r="O22" s="640"/>
      <c r="P22" s="640"/>
      <c r="Q22" s="640"/>
      <c r="R22" s="641"/>
      <c r="S22" s="328" t="str">
        <f>IF(Summary!$N$85="E","E","")</f>
        <v/>
      </c>
      <c r="T22" s="328" t="str">
        <f>IF(Summary!$O$85="Y","R","")</f>
        <v/>
      </c>
      <c r="U22" s="432"/>
      <c r="W22" s="389"/>
      <c r="X22" s="390"/>
      <c r="Y22" s="464"/>
      <c r="AA22" s="389"/>
      <c r="AB22" s="390"/>
      <c r="AC22" s="464"/>
    </row>
    <row r="23" spans="1:29" ht="12.95" customHeight="1" thickBot="1">
      <c r="B23" s="370"/>
      <c r="C23" s="364" t="s">
        <v>107</v>
      </c>
      <c r="D23" s="313" t="str">
        <f>IF(Badges!$J$217="A","/","")</f>
        <v/>
      </c>
      <c r="E23" s="313" t="str">
        <f>IF(Badges!$J$221="A","/","")</f>
        <v/>
      </c>
      <c r="F23" s="313" t="str">
        <f>IF(Badges!$J$225="A","/","")</f>
        <v/>
      </c>
      <c r="G23" s="313" t="str">
        <f>IF(Badges!$J$229="A","/","")</f>
        <v/>
      </c>
      <c r="H23" s="313" t="str">
        <f>IF(Badges!$J$233="A","/","")</f>
        <v/>
      </c>
      <c r="I23" s="329" t="str">
        <f>IF(Summary!$N$13="E","E","")</f>
        <v/>
      </c>
      <c r="J23" s="329" t="str">
        <f>IF(Summary!$O$13="Y","R","")</f>
        <v/>
      </c>
      <c r="L23" s="640" t="str">
        <f>'Age-Level'!$C147</f>
        <v>Rededication (7th year)</v>
      </c>
      <c r="M23" s="640"/>
      <c r="N23" s="640"/>
      <c r="O23" s="640"/>
      <c r="P23" s="640"/>
      <c r="Q23" s="640"/>
      <c r="R23" s="641"/>
      <c r="S23" s="328" t="str">
        <f>IF(Summary!$N$86="E","E","")</f>
        <v/>
      </c>
      <c r="T23" s="328" t="str">
        <f>IF(Summary!$O$86="Y","R","")</f>
        <v/>
      </c>
      <c r="U23" s="642" t="s">
        <v>761</v>
      </c>
      <c r="W23" s="389"/>
      <c r="X23" s="390"/>
      <c r="Y23" s="464"/>
      <c r="AA23" s="389"/>
      <c r="AB23" s="390"/>
      <c r="AC23" s="464"/>
    </row>
    <row r="24" spans="1:29" ht="12.95" customHeight="1">
      <c r="B24" s="370"/>
      <c r="C24" s="356" t="s">
        <v>613</v>
      </c>
      <c r="D24" s="332" t="str">
        <f>IF(Badges!$J$341="C","/","")</f>
        <v/>
      </c>
      <c r="E24" s="332" t="str">
        <f>IF(Badges!$J$343="C","/","")</f>
        <v/>
      </c>
      <c r="F24" s="332" t="str">
        <f>IF(Badges!$J$345="C","/","")</f>
        <v/>
      </c>
      <c r="G24" s="332" t="str">
        <f>IF(Badges!$J$347="C","/","")</f>
        <v/>
      </c>
      <c r="H24" s="332" t="str">
        <f>IF(Badges!$J$349="C","/","")</f>
        <v/>
      </c>
      <c r="I24" s="333" t="str">
        <f>IF(Summary!$N$19="E","E","")</f>
        <v/>
      </c>
      <c r="J24" s="333" t="str">
        <f>IF(Summary!$O$19="Y","R","")</f>
        <v/>
      </c>
      <c r="L24" s="640" t="str">
        <f>'Age-Level'!$C148</f>
        <v>Rededication (8th year)</v>
      </c>
      <c r="M24" s="640"/>
      <c r="N24" s="640"/>
      <c r="O24" s="640"/>
      <c r="P24" s="640"/>
      <c r="Q24" s="640"/>
      <c r="R24" s="641"/>
      <c r="S24" s="328" t="str">
        <f>IF(Summary!$N$87="E","E","")</f>
        <v/>
      </c>
      <c r="T24" s="328" t="str">
        <f>IF(Summary!$O$87="Y","R","")</f>
        <v/>
      </c>
      <c r="U24" s="642"/>
      <c r="W24" s="389"/>
      <c r="X24" s="390"/>
      <c r="Y24" s="464"/>
      <c r="AA24" s="389"/>
      <c r="AB24" s="390"/>
      <c r="AC24" s="464"/>
    </row>
    <row r="25" spans="1:29" ht="12.95" customHeight="1">
      <c r="B25" s="370"/>
      <c r="C25" s="361" t="s">
        <v>614</v>
      </c>
      <c r="D25" s="327" t="str">
        <f>IF(Badges!$J$283="C","/","")</f>
        <v/>
      </c>
      <c r="E25" s="327" t="str">
        <f>IF(Badges!$J$285="C","/","")</f>
        <v/>
      </c>
      <c r="F25" s="327" t="str">
        <f>IF(Badges!$J$287="C","/","")</f>
        <v/>
      </c>
      <c r="G25" s="327" t="str">
        <f>IF(Badges!$J$289="C","/","")</f>
        <v/>
      </c>
      <c r="H25" s="327" t="str">
        <f>IF(Badges!$J$291="C","/","")</f>
        <v/>
      </c>
      <c r="I25" s="331" t="str">
        <f>IF(Summary!$N$16="E","E","")</f>
        <v/>
      </c>
      <c r="J25" s="331" t="str">
        <f>IF(Summary!$O$16="Y","R","")</f>
        <v/>
      </c>
      <c r="L25" s="640" t="str">
        <f>'Age-Level'!$C149</f>
        <v>Rededication (9th year)</v>
      </c>
      <c r="M25" s="640"/>
      <c r="N25" s="640"/>
      <c r="O25" s="640"/>
      <c r="P25" s="640"/>
      <c r="Q25" s="640"/>
      <c r="R25" s="641"/>
      <c r="S25" s="328" t="str">
        <f>IF(Summary!$N$88="E","E","")</f>
        <v/>
      </c>
      <c r="T25" s="328" t="str">
        <f>IF(Summary!$O$88="Y","R","")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IF(Summary!$N$89="E","E","")</f>
        <v/>
      </c>
      <c r="T26" s="328" t="str">
        <f>IF(Summary!$O$89="Y","R","")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IF(Summary!$N$90="E","E","")</f>
        <v/>
      </c>
      <c r="T27" s="328" t="str">
        <f>IF(Summary!$O$90="Y","R","")</f>
        <v/>
      </c>
      <c r="U27" s="642"/>
      <c r="W27" s="389"/>
      <c r="X27" s="390"/>
      <c r="Y27" s="464"/>
      <c r="AA27" s="389"/>
      <c r="AB27" s="390"/>
      <c r="AC27" s="464"/>
    </row>
    <row r="28" spans="1:29" ht="12.95" customHeight="1">
      <c r="B28" s="370"/>
      <c r="C28" s="371" t="s">
        <v>615</v>
      </c>
      <c r="D28" s="327" t="str">
        <f>IF(Badges!$J$500="C","/","")</f>
        <v/>
      </c>
      <c r="E28" s="327" t="str">
        <f>IF(Badges!$J$501="C","/","")</f>
        <v/>
      </c>
      <c r="F28" s="327" t="str">
        <f>IF(Badges!$J$502="C","/","")</f>
        <v/>
      </c>
      <c r="G28" s="327" t="str">
        <f>IF(Badges!$J$503="C","/","")</f>
        <v/>
      </c>
      <c r="H28" s="327" t="str">
        <f>IF(Badges!$J$504="C","/","")</f>
        <v/>
      </c>
      <c r="I28" s="328" t="str">
        <f>IF(Summary!$N$28="E","E","")</f>
        <v/>
      </c>
      <c r="J28" s="328" t="str">
        <f>IF(Summary!$O$28="Y","R","")</f>
        <v/>
      </c>
      <c r="L28" s="640" t="str">
        <f>'Age-Level'!$C152</f>
        <v>Rededication (12th year)</v>
      </c>
      <c r="M28" s="640"/>
      <c r="N28" s="640"/>
      <c r="O28" s="640"/>
      <c r="P28" s="640"/>
      <c r="Q28" s="640"/>
      <c r="R28" s="641"/>
      <c r="S28" s="328" t="str">
        <f>IF(Summary!$N$91="E","E","")</f>
        <v/>
      </c>
      <c r="T28" s="328" t="str">
        <f>IF(Summary!$O$91="Y","R","")</f>
        <v/>
      </c>
      <c r="U28" s="642"/>
      <c r="W28" s="389"/>
      <c r="X28" s="390"/>
      <c r="Y28" s="464"/>
      <c r="AA28" s="389"/>
      <c r="AB28" s="390"/>
      <c r="AC28" s="464"/>
    </row>
    <row r="29" spans="1:29" ht="12.95" customHeight="1">
      <c r="B29" s="370"/>
      <c r="C29" s="372" t="s">
        <v>616</v>
      </c>
      <c r="D29" s="327" t="str">
        <f>IF(Badges!$J$507="C","/","")</f>
        <v/>
      </c>
      <c r="E29" s="327" t="str">
        <f>IF(Badges!$J$508="C","/","")</f>
        <v/>
      </c>
      <c r="F29" s="327" t="str">
        <f>IF(Badges!$J$509="C","/","")</f>
        <v/>
      </c>
      <c r="G29" s="327" t="str">
        <f>IF(Badges!$J$510="C","/","")</f>
        <v/>
      </c>
      <c r="H29" s="327" t="str">
        <f>IF(Badges!$J$511="C","/","")</f>
        <v/>
      </c>
      <c r="I29" s="328" t="str">
        <f>IF(Summary!$N$29="E","E","")</f>
        <v/>
      </c>
      <c r="J29" s="328" t="str">
        <f>IF(Summary!$O$29="Y","R","")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IF(Badges!$J$514="C","/","")</f>
        <v/>
      </c>
      <c r="E30" s="313" t="str">
        <f>IF(Badges!$J$515="C","/","")</f>
        <v/>
      </c>
      <c r="F30" s="313" t="str">
        <f>IF(Badges!$J$516="C","/","")</f>
        <v/>
      </c>
      <c r="G30" s="313" t="str">
        <f>IF(Badges!$J$517="C","/","")</f>
        <v/>
      </c>
      <c r="H30" s="313" t="str">
        <f>IF(Badges!$J$518="C","/","")</f>
        <v/>
      </c>
      <c r="I30" s="329" t="str">
        <f>IF(Summary!$N$30="E","E","")</f>
        <v/>
      </c>
      <c r="J30" s="329" t="str">
        <f>IF(Summary!$O$30="Y","R","")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IF(Badges!$J$522="C","/","")</f>
        <v/>
      </c>
      <c r="E31" s="332" t="str">
        <f>IF(Badges!$J$523="C","/","")</f>
        <v/>
      </c>
      <c r="F31" s="332" t="str">
        <f>IF(Badges!$J$524="C","/","")</f>
        <v/>
      </c>
      <c r="G31" s="332" t="str">
        <f>IF(Badges!$J$525="C","/","")</f>
        <v/>
      </c>
      <c r="H31" s="332" t="str">
        <f>IF(Badges!$J$526="C","/","")</f>
        <v/>
      </c>
      <c r="I31" s="330" t="str">
        <f>IF(Summary!$N$32="E","E","")</f>
        <v/>
      </c>
      <c r="J31" s="330" t="str">
        <f>IF(Summary!$O$32="Y","R","")</f>
        <v/>
      </c>
      <c r="L31" s="640" t="str">
        <f>'Fun Patches'!$C5</f>
        <v>&lt;LIST PATCH HERE&gt;</v>
      </c>
      <c r="M31" s="640"/>
      <c r="N31" s="640"/>
      <c r="O31" s="640"/>
      <c r="P31" s="640"/>
      <c r="Q31" s="640"/>
      <c r="R31" s="641"/>
      <c r="S31" s="328" t="str">
        <f>IF(Summary!$N$95="E","E","")</f>
        <v/>
      </c>
      <c r="T31" s="328" t="str">
        <f>IF(Summary!$O$95="Y","R","")</f>
        <v/>
      </c>
      <c r="U31" s="642"/>
      <c r="W31" s="389"/>
      <c r="X31" s="390"/>
      <c r="Y31" s="464"/>
      <c r="AA31" s="389"/>
      <c r="AB31" s="390"/>
      <c r="AC31" s="464"/>
    </row>
    <row r="32" spans="1:29" ht="12.95" customHeight="1">
      <c r="B32" s="370"/>
      <c r="C32" s="372" t="s">
        <v>619</v>
      </c>
      <c r="D32" s="327" t="str">
        <f>IF(Badges!$J$529="C","/","")</f>
        <v/>
      </c>
      <c r="E32" s="327" t="str">
        <f>IF(Badges!$J$530="C","/","")</f>
        <v/>
      </c>
      <c r="F32" s="327" t="str">
        <f>IF(Badges!$J$531="C","/","")</f>
        <v/>
      </c>
      <c r="G32" s="327" t="str">
        <f>IF(Badges!$J$532="C","/","")</f>
        <v/>
      </c>
      <c r="H32" s="327" t="str">
        <f>IF(Badges!$J$533="C","/","")</f>
        <v/>
      </c>
      <c r="I32" s="328" t="str">
        <f>IF(Summary!$N$33="E","E","")</f>
        <v/>
      </c>
      <c r="J32" s="328" t="str">
        <f>IF(Summary!$O$33="Y","R","")</f>
        <v/>
      </c>
      <c r="L32" s="640" t="str">
        <f>'Fun Patches'!$C6</f>
        <v>&lt;LIST PATCH HERE&gt;</v>
      </c>
      <c r="M32" s="640"/>
      <c r="N32" s="640"/>
      <c r="O32" s="640"/>
      <c r="P32" s="640"/>
      <c r="Q32" s="640"/>
      <c r="R32" s="641"/>
      <c r="S32" s="328" t="str">
        <f>IF(Summary!$N$96="E","E","")</f>
        <v/>
      </c>
      <c r="T32" s="328" t="str">
        <f>IF(Summary!$O$96="Y","R","")</f>
        <v/>
      </c>
      <c r="U32" s="642"/>
      <c r="W32" s="389"/>
      <c r="X32" s="390"/>
      <c r="Y32" s="464"/>
      <c r="AA32" s="389"/>
      <c r="AB32" s="390"/>
      <c r="AC32" s="464"/>
    </row>
    <row r="33" spans="2:29" ht="12.95" customHeight="1" thickBot="1">
      <c r="B33" s="370"/>
      <c r="C33" s="373" t="s">
        <v>620</v>
      </c>
      <c r="D33" s="313" t="str">
        <f>IF(Badges!$J$536="C","/","")</f>
        <v/>
      </c>
      <c r="E33" s="313" t="str">
        <f>IF(Badges!$J$537="C","/","")</f>
        <v/>
      </c>
      <c r="F33" s="313" t="str">
        <f>IF(Badges!$J$538="C","/","")</f>
        <v/>
      </c>
      <c r="G33" s="313" t="str">
        <f>IF(Badges!$J$539="C","/","")</f>
        <v/>
      </c>
      <c r="H33" s="313" t="str">
        <f>IF(Badges!$J$540="C","/","")</f>
        <v/>
      </c>
      <c r="I33" s="329" t="str">
        <f>IF(Summary!$N$34="E","E","")</f>
        <v/>
      </c>
      <c r="J33" s="329" t="str">
        <f>IF(Summary!$O$34="Y","R","")</f>
        <v/>
      </c>
      <c r="L33" s="640" t="str">
        <f>'Fun Patches'!$C7</f>
        <v>&lt;LIST PATCH HERE&gt;</v>
      </c>
      <c r="M33" s="640"/>
      <c r="N33" s="640"/>
      <c r="O33" s="640"/>
      <c r="P33" s="640"/>
      <c r="Q33" s="640"/>
      <c r="R33" s="641"/>
      <c r="S33" s="328" t="str">
        <f>IF(Summary!$N$97="E","E","")</f>
        <v/>
      </c>
      <c r="T33" s="328" t="str">
        <f>IF(Summary!$O$97="Y","R","")</f>
        <v/>
      </c>
      <c r="U33" s="642"/>
      <c r="W33" s="389"/>
      <c r="X33" s="390"/>
      <c r="Y33" s="464"/>
      <c r="AA33" s="389"/>
      <c r="AB33" s="390"/>
      <c r="AC33" s="464"/>
    </row>
    <row r="34" spans="2:29" ht="12.95" customHeight="1">
      <c r="B34" s="370"/>
      <c r="C34" s="371" t="s">
        <v>621</v>
      </c>
      <c r="D34" s="332" t="str">
        <f>IF(Badges!$J$544="C","/","")</f>
        <v/>
      </c>
      <c r="E34" s="332" t="str">
        <f>IF(Badges!$J$545="C","/","")</f>
        <v/>
      </c>
      <c r="F34" s="332" t="str">
        <f>IF(Badges!$J$546="C","/","")</f>
        <v/>
      </c>
      <c r="G34" s="332" t="str">
        <f>IF(Badges!$J$547="C","/","")</f>
        <v/>
      </c>
      <c r="H34" s="332" t="str">
        <f>IF(Badges!$J$548="C","/","")</f>
        <v/>
      </c>
      <c r="I34" s="330" t="str">
        <f>IF(Summary!$N$36="E","E","")</f>
        <v/>
      </c>
      <c r="J34" s="330" t="str">
        <f>IF(Summary!$O$36="Y","R","")</f>
        <v/>
      </c>
      <c r="L34" s="640" t="str">
        <f>'Fun Patches'!$C8</f>
        <v>&lt;LIST PATCH HERE&gt;</v>
      </c>
      <c r="M34" s="640"/>
      <c r="N34" s="640"/>
      <c r="O34" s="640"/>
      <c r="P34" s="640"/>
      <c r="Q34" s="640"/>
      <c r="R34" s="641"/>
      <c r="S34" s="328" t="str">
        <f>IF(Summary!$N$98="E","E","")</f>
        <v/>
      </c>
      <c r="T34" s="328" t="str">
        <f>IF(Summary!$O$98="Y","R","")</f>
        <v/>
      </c>
      <c r="U34" s="642"/>
      <c r="W34" s="389"/>
      <c r="X34" s="390"/>
      <c r="Y34" s="464"/>
      <c r="AA34" s="389"/>
      <c r="AB34" s="390"/>
      <c r="AC34" s="464"/>
    </row>
    <row r="35" spans="2:29" ht="12.95" customHeight="1">
      <c r="B35" s="370"/>
      <c r="C35" s="372" t="s">
        <v>622</v>
      </c>
      <c r="D35" s="327" t="str">
        <f>IF(Badges!$J$551="C","/","")</f>
        <v/>
      </c>
      <c r="E35" s="327" t="str">
        <f>IF(Badges!$J$552="C","/","")</f>
        <v/>
      </c>
      <c r="F35" s="327" t="str">
        <f>IF(Badges!$J$553="C","/","")</f>
        <v/>
      </c>
      <c r="G35" s="327" t="str">
        <f>IF(Badges!$J$554="C","/","")</f>
        <v/>
      </c>
      <c r="H35" s="327" t="str">
        <f>IF(Badges!$J$555="C","/","")</f>
        <v/>
      </c>
      <c r="I35" s="328" t="str">
        <f>IF(Summary!$N$37="E","E","")</f>
        <v/>
      </c>
      <c r="J35" s="328" t="str">
        <f>IF(Summary!$O$37="Y","R","")</f>
        <v/>
      </c>
      <c r="L35" s="640" t="str">
        <f>'Fun Patches'!$C9</f>
        <v>&lt;LIST PATCH HERE&gt;</v>
      </c>
      <c r="M35" s="640"/>
      <c r="N35" s="640"/>
      <c r="O35" s="640"/>
      <c r="P35" s="640"/>
      <c r="Q35" s="640"/>
      <c r="R35" s="641"/>
      <c r="S35" s="328" t="str">
        <f>IF(Summary!$N$99="E","E","")</f>
        <v/>
      </c>
      <c r="T35" s="328" t="str">
        <f>IF(Summary!$O$99="Y","R","")</f>
        <v/>
      </c>
      <c r="U35" s="642"/>
      <c r="W35" s="389"/>
      <c r="X35" s="390"/>
      <c r="Y35" s="464"/>
      <c r="AA35" s="389"/>
      <c r="AB35" s="390"/>
      <c r="AC35" s="464"/>
    </row>
    <row r="36" spans="2:29" ht="12.95" customHeight="1">
      <c r="B36" s="370"/>
      <c r="C36" s="374" t="s">
        <v>623</v>
      </c>
      <c r="D36" s="327" t="str">
        <f>IF(Badges!$J$558="C","/","")</f>
        <v/>
      </c>
      <c r="E36" s="327" t="str">
        <f>IF(Badges!$J$559="C","/","")</f>
        <v/>
      </c>
      <c r="F36" s="327" t="str">
        <f>IF(Badges!$J$560="C","/","")</f>
        <v/>
      </c>
      <c r="G36" s="327" t="str">
        <f>IF(Badges!$J$561="C","/","")</f>
        <v/>
      </c>
      <c r="H36" s="327" t="str">
        <f>IF(Badges!$J$562="C","/","")</f>
        <v/>
      </c>
      <c r="I36" s="328" t="str">
        <f>IF(Summary!$N$38="E","E","")</f>
        <v/>
      </c>
      <c r="J36" s="328" t="str">
        <f>IF(Summary!$O$38="Y","R","")</f>
        <v/>
      </c>
      <c r="L36" s="640" t="str">
        <f>'Fun Patches'!$C10</f>
        <v>&lt;LIST PATCH HERE&gt;</v>
      </c>
      <c r="M36" s="640"/>
      <c r="N36" s="640"/>
      <c r="O36" s="640"/>
      <c r="P36" s="640"/>
      <c r="Q36" s="640"/>
      <c r="R36" s="641"/>
      <c r="S36" s="328" t="str">
        <f>IF(Summary!$N$100="E","E","")</f>
        <v/>
      </c>
      <c r="T36" s="328" t="str">
        <f>IF(Summary!$O$100="Y","R","")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IF(Summary!$N$101="E","E","")</f>
        <v/>
      </c>
      <c r="T37" s="328" t="str">
        <f>IF(Summary!$O$101="Y","R","")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IF(Summary!$N$102="E","E","")</f>
        <v/>
      </c>
      <c r="T38" s="328" t="str">
        <f>IF(Summary!$O$102="Y","R","")</f>
        <v/>
      </c>
      <c r="U38" s="642"/>
      <c r="W38" s="389"/>
      <c r="X38" s="390"/>
      <c r="Y38" s="464"/>
      <c r="AA38" s="389"/>
      <c r="AB38" s="390"/>
      <c r="AC38" s="464"/>
    </row>
    <row r="39" spans="2:29" ht="12.95" customHeight="1">
      <c r="B39" s="370"/>
      <c r="C39" s="375" t="s">
        <v>595</v>
      </c>
      <c r="D39" s="435"/>
      <c r="E39" s="435"/>
      <c r="F39" s="435"/>
      <c r="G39" s="435"/>
      <c r="H39" s="436"/>
      <c r="I39" s="326" t="str">
        <f>IF(Summary!$N$40="E","E","")</f>
        <v/>
      </c>
      <c r="J39" s="326" t="str">
        <f>IF(Summary!$O$40="Y","R","")</f>
        <v/>
      </c>
      <c r="K39" s="360" t="str">
        <f>IF(I39="E","C"," ")</f>
        <v xml:space="preserve"> </v>
      </c>
      <c r="L39" s="640" t="str">
        <f>'Fun Patches'!$C13</f>
        <v>&lt;LIST PATCH HERE&gt;</v>
      </c>
      <c r="M39" s="640"/>
      <c r="N39" s="640"/>
      <c r="O39" s="640"/>
      <c r="P39" s="640"/>
      <c r="Q39" s="640"/>
      <c r="R39" s="641"/>
      <c r="S39" s="328" t="str">
        <f>IF(Summary!$N$103="E","E","")</f>
        <v/>
      </c>
      <c r="T39" s="328" t="str">
        <f>IF(Summary!$O$103="Y","R","")</f>
        <v/>
      </c>
      <c r="U39" s="642"/>
      <c r="W39" s="389"/>
      <c r="X39" s="390"/>
      <c r="Y39" s="464"/>
      <c r="AA39" s="389"/>
      <c r="AB39" s="390"/>
      <c r="AC39" s="464"/>
    </row>
    <row r="40" spans="2:29" ht="12.95" customHeight="1">
      <c r="B40" s="370"/>
      <c r="C40" s="376" t="s">
        <v>596</v>
      </c>
      <c r="D40" s="437"/>
      <c r="E40" s="437"/>
      <c r="F40" s="437"/>
      <c r="G40" s="437"/>
      <c r="H40" s="438"/>
      <c r="I40" s="328" t="str">
        <f>IF(Summary!$N$41="E","E","")</f>
        <v/>
      </c>
      <c r="J40" s="328" t="str">
        <f>IF(Summary!$O$41="Y","R","")</f>
        <v/>
      </c>
      <c r="K40" s="360" t="str">
        <f>IF(I40="E","C"," ")</f>
        <v xml:space="preserve"> </v>
      </c>
      <c r="L40" s="640" t="str">
        <f>'Fun Patches'!$C14</f>
        <v>&lt;LIST PATCH HERE&gt;</v>
      </c>
      <c r="M40" s="640"/>
      <c r="N40" s="640"/>
      <c r="O40" s="640"/>
      <c r="P40" s="640"/>
      <c r="Q40" s="640"/>
      <c r="R40" s="641"/>
      <c r="S40" s="328" t="str">
        <f>IF(Summary!$N$104="E","E","")</f>
        <v/>
      </c>
      <c r="T40" s="328" t="str">
        <f>IF(Summary!$O$104="Y","R","")</f>
        <v/>
      </c>
      <c r="U40" s="642"/>
      <c r="W40" s="389"/>
      <c r="X40" s="390"/>
      <c r="Y40" s="464"/>
      <c r="AA40" s="389"/>
      <c r="AB40" s="390"/>
      <c r="AC40" s="464"/>
    </row>
    <row r="41" spans="2:29" ht="12.95" customHeight="1" thickBot="1">
      <c r="B41" s="370"/>
      <c r="C41" s="377" t="s">
        <v>597</v>
      </c>
      <c r="D41" s="439"/>
      <c r="E41" s="439"/>
      <c r="F41" s="439"/>
      <c r="G41" s="439"/>
      <c r="H41" s="440"/>
      <c r="I41" s="329" t="str">
        <f>IF(Summary!$N$42="E","E","")</f>
        <v/>
      </c>
      <c r="J41" s="329" t="str">
        <f>IF(Summary!$O$42="Y","R","")</f>
        <v/>
      </c>
      <c r="K41" s="360" t="str">
        <f>IF(I41="E","C"," ")</f>
        <v xml:space="preserve"> </v>
      </c>
      <c r="L41" s="640" t="str">
        <f>'Fun Patches'!$C15</f>
        <v>&lt;LIST PATCH HERE&gt;</v>
      </c>
      <c r="M41" s="640"/>
      <c r="N41" s="640"/>
      <c r="O41" s="640"/>
      <c r="P41" s="640"/>
      <c r="Q41" s="640"/>
      <c r="R41" s="641"/>
      <c r="S41" s="328" t="str">
        <f>IF(Summary!$N$105="E","E","")</f>
        <v/>
      </c>
      <c r="T41" s="328" t="str">
        <f>IF(Summary!$O$105="Y","R","")</f>
        <v/>
      </c>
      <c r="U41" s="642"/>
      <c r="W41" s="389"/>
      <c r="X41" s="390"/>
      <c r="Y41" s="464"/>
      <c r="AA41" s="389"/>
      <c r="AB41" s="390"/>
      <c r="AC41" s="464"/>
    </row>
    <row r="42" spans="2:29" ht="12.95" customHeight="1">
      <c r="B42" s="370"/>
      <c r="C42" s="378" t="s">
        <v>598</v>
      </c>
      <c r="D42" s="327" t="str">
        <f>IF(Badges!$J$263="A","/","")</f>
        <v/>
      </c>
      <c r="E42" s="327" t="str">
        <f>IF(Badges!$J$267="A","/","")</f>
        <v/>
      </c>
      <c r="F42" s="327" t="str">
        <f>IF(Badges!$J$271="A","/","")</f>
        <v/>
      </c>
      <c r="G42" s="327" t="str">
        <f>IF(Badges!$J$275="A","/","")</f>
        <v/>
      </c>
      <c r="H42" s="327" t="str">
        <f>IF(Badges!$J$279="A","/","")</f>
        <v/>
      </c>
      <c r="I42" s="330" t="str">
        <f>IF(Summary!$N$15="E","E","")</f>
        <v/>
      </c>
      <c r="J42" s="330" t="str">
        <f>IF(Summary!$O$15="Y","R","")</f>
        <v/>
      </c>
      <c r="K42" s="360"/>
      <c r="L42" s="640" t="str">
        <f>'Fun Patches'!$C16</f>
        <v>&lt;LIST PATCH HERE&gt;</v>
      </c>
      <c r="M42" s="640"/>
      <c r="N42" s="640"/>
      <c r="O42" s="640"/>
      <c r="P42" s="640"/>
      <c r="Q42" s="640"/>
      <c r="R42" s="641"/>
      <c r="S42" s="328" t="str">
        <f>IF(Summary!$N$106="E","E","")</f>
        <v/>
      </c>
      <c r="T42" s="328" t="str">
        <f>IF(Summary!$O$106="Y","R","")</f>
        <v/>
      </c>
      <c r="U42" s="642"/>
      <c r="W42" s="389"/>
      <c r="X42" s="390"/>
      <c r="Y42" s="464"/>
      <c r="AA42" s="389"/>
      <c r="AB42" s="390"/>
      <c r="AC42" s="464"/>
    </row>
    <row r="43" spans="2:29" ht="12.95" customHeight="1">
      <c r="B43" s="370"/>
      <c r="C43" s="379" t="s">
        <v>599</v>
      </c>
      <c r="D43" s="327" t="str">
        <f>IF(Badges!$J$478="A","/","")</f>
        <v/>
      </c>
      <c r="E43" s="327" t="str">
        <f>IF(Badges!$J$482="A","/","")</f>
        <v/>
      </c>
      <c r="F43" s="327" t="str">
        <f>IF(Badges!$J$486="A","/","")</f>
        <v/>
      </c>
      <c r="G43" s="327" t="str">
        <f>IF(Badges!$J$490="A","/","")</f>
        <v/>
      </c>
      <c r="H43" s="327" t="str">
        <f>IF(Badges!$J$494="A","/","")</f>
        <v/>
      </c>
      <c r="I43" s="328" t="str">
        <f>IF(Summary!$N$26="E","E","")</f>
        <v/>
      </c>
      <c r="J43" s="328" t="str">
        <f>IF(Summary!$O$26="Y","R","")</f>
        <v/>
      </c>
      <c r="K43" s="360"/>
      <c r="L43" s="640" t="str">
        <f>'Fun Patches'!$C17</f>
        <v>&lt;LIST PATCH HERE&gt;</v>
      </c>
      <c r="M43" s="640"/>
      <c r="N43" s="640"/>
      <c r="O43" s="640"/>
      <c r="P43" s="640"/>
      <c r="Q43" s="640"/>
      <c r="R43" s="641"/>
      <c r="S43" s="328" t="str">
        <f>IF(Summary!$N$107="E","E","")</f>
        <v/>
      </c>
      <c r="T43" s="328" t="str">
        <f>IF(Summary!$O$107="Y","R","")</f>
        <v/>
      </c>
      <c r="U43" s="642"/>
      <c r="W43" s="389"/>
      <c r="X43" s="390"/>
      <c r="Y43" s="464"/>
      <c r="AA43" s="389"/>
      <c r="AB43" s="390"/>
      <c r="AC43" s="464"/>
    </row>
    <row r="44" spans="2:29" ht="12.95" customHeight="1">
      <c r="B44" s="370"/>
      <c r="C44" s="379" t="s">
        <v>600</v>
      </c>
      <c r="D44" s="327" t="str">
        <f>IF(Badges!$J$402="A","/","")</f>
        <v/>
      </c>
      <c r="E44" s="327" t="str">
        <f>IF(Badges!$J$406="A","/","")</f>
        <v/>
      </c>
      <c r="F44" s="327" t="str">
        <f>IF(Badges!$J$410="A","/","")</f>
        <v/>
      </c>
      <c r="G44" s="327" t="str">
        <f>IF(Badges!$J$414="A","/","")</f>
        <v/>
      </c>
      <c r="H44" s="327" t="str">
        <f>IF(Badges!$J$418="A","/","")</f>
        <v/>
      </c>
      <c r="I44" s="328" t="str">
        <f>IF(Summary!$N$22="E","E","")</f>
        <v/>
      </c>
      <c r="J44" s="328" t="str">
        <f>IF(Summary!$O$22="Y","R","")</f>
        <v/>
      </c>
      <c r="K44" s="360"/>
      <c r="L44" s="640" t="str">
        <f>'Fun Patches'!$C18</f>
        <v>&lt;LIST PATCH HERE&gt;</v>
      </c>
      <c r="M44" s="640"/>
      <c r="N44" s="640"/>
      <c r="O44" s="640"/>
      <c r="P44" s="640"/>
      <c r="Q44" s="640"/>
      <c r="R44" s="641"/>
      <c r="S44" s="328" t="str">
        <f>IF(Summary!$N$108="E","E","")</f>
        <v/>
      </c>
      <c r="T44" s="328" t="str">
        <f>IF(Summary!$O$108="Y","R","")</f>
        <v/>
      </c>
      <c r="U44" s="642"/>
      <c r="W44" s="389"/>
      <c r="X44" s="390"/>
      <c r="Y44" s="464"/>
      <c r="AA44" s="389"/>
      <c r="AB44" s="390"/>
      <c r="AC44" s="464"/>
    </row>
    <row r="45" spans="2:29" ht="12.95" customHeight="1" thickBot="1">
      <c r="B45" s="370"/>
      <c r="C45" s="441" t="s">
        <v>601</v>
      </c>
      <c r="D45" s="442"/>
      <c r="E45" s="442"/>
      <c r="F45" s="442"/>
      <c r="G45" s="442"/>
      <c r="H45" s="443"/>
      <c r="I45" s="329" t="str">
        <f>IF(Summary!$N$44="E","E","")</f>
        <v/>
      </c>
      <c r="J45" s="329" t="str">
        <f>IF(Summary!$O$44="Y","R","")</f>
        <v/>
      </c>
      <c r="K45" s="360" t="str">
        <f>IF(COUNTIF(I42:I45,"E")=4,"C"," ")</f>
        <v xml:space="preserve"> </v>
      </c>
      <c r="L45" s="640" t="str">
        <f>'Fun Patches'!$C19</f>
        <v>&lt;LIST PATCH HERE&gt;</v>
      </c>
      <c r="M45" s="640"/>
      <c r="N45" s="640"/>
      <c r="O45" s="640"/>
      <c r="P45" s="640"/>
      <c r="Q45" s="640"/>
      <c r="R45" s="641"/>
      <c r="S45" s="328" t="str">
        <f>IF(Summary!$N$109="E","E","")</f>
        <v/>
      </c>
      <c r="T45" s="328" t="str">
        <f>IF(Summary!$O$109="Y","R","")</f>
        <v/>
      </c>
      <c r="U45" s="642"/>
      <c r="W45" s="389"/>
      <c r="X45" s="390"/>
      <c r="Y45" s="464"/>
      <c r="AA45" s="389"/>
      <c r="AB45" s="390"/>
      <c r="AC45" s="464"/>
    </row>
    <row r="46" spans="2:29" ht="12.95" customHeight="1">
      <c r="B46" s="370"/>
      <c r="C46" s="444" t="s">
        <v>602</v>
      </c>
      <c r="D46" s="445"/>
      <c r="E46" s="445"/>
      <c r="F46" s="445"/>
      <c r="G46" s="445"/>
      <c r="H46" s="446"/>
      <c r="I46" s="330" t="str">
        <f>IF(Summary!$N$45="E","E","")</f>
        <v/>
      </c>
      <c r="J46" s="330" t="str">
        <f>IF(Summary!$O$45="Y","R","")</f>
        <v/>
      </c>
      <c r="K46" s="360"/>
      <c r="L46" s="640" t="str">
        <f>'Fun Patches'!$C20</f>
        <v>&lt;LIST PATCH HERE&gt;</v>
      </c>
      <c r="M46" s="640"/>
      <c r="N46" s="640"/>
      <c r="O46" s="640"/>
      <c r="P46" s="640"/>
      <c r="Q46" s="640"/>
      <c r="R46" s="641"/>
      <c r="S46" s="328" t="str">
        <f>IF(Summary!$N$110="E","E","")</f>
        <v/>
      </c>
      <c r="T46" s="328" t="str">
        <f>IF(Summary!$O$110="Y","R","")</f>
        <v/>
      </c>
      <c r="U46" s="642"/>
      <c r="W46" s="389"/>
      <c r="X46" s="390"/>
      <c r="Y46" s="464"/>
      <c r="AA46" s="389"/>
      <c r="AB46" s="390"/>
      <c r="AC46" s="464"/>
    </row>
    <row r="47" spans="2:29" ht="12.95" customHeight="1" thickBot="1">
      <c r="B47" s="370"/>
      <c r="C47" s="447" t="s">
        <v>603</v>
      </c>
      <c r="D47" s="448"/>
      <c r="E47" s="448"/>
      <c r="F47" s="448"/>
      <c r="G47" s="448"/>
      <c r="H47" s="449"/>
      <c r="I47" s="329" t="str">
        <f>IF(Summary!$N$46="E","E","")</f>
        <v/>
      </c>
      <c r="J47" s="329" t="str">
        <f>IF(Summary!$O$46="Y","R","")</f>
        <v/>
      </c>
      <c r="K47" s="360" t="str">
        <f>IF(COUNTIF(I46:I47,"E")=2,"C"," ")</f>
        <v xml:space="preserve"> </v>
      </c>
      <c r="L47" s="640" t="str">
        <f>'Fun Patches'!$C21</f>
        <v>&lt;LIST PATCH HERE&gt;</v>
      </c>
      <c r="M47" s="640"/>
      <c r="N47" s="640"/>
      <c r="O47" s="640"/>
      <c r="P47" s="640"/>
      <c r="Q47" s="640"/>
      <c r="R47" s="641"/>
      <c r="S47" s="328" t="str">
        <f>IF(Summary!$N$111="E","E","")</f>
        <v/>
      </c>
      <c r="T47" s="328" t="str">
        <f>IF(Summary!$O$111="Y","R","")</f>
        <v/>
      </c>
      <c r="U47" s="642"/>
      <c r="W47" s="389"/>
      <c r="X47" s="390"/>
      <c r="Y47" s="464"/>
      <c r="AA47" s="389"/>
      <c r="AB47" s="390"/>
      <c r="AC47" s="464"/>
    </row>
    <row r="48" spans="2:29" ht="12.95" customHeight="1">
      <c r="B48" s="370"/>
      <c r="C48" s="444" t="s">
        <v>462</v>
      </c>
      <c r="D48" s="445"/>
      <c r="E48" s="445"/>
      <c r="F48" s="445"/>
      <c r="G48" s="445"/>
      <c r="H48" s="446"/>
      <c r="I48" s="330" t="str">
        <f>IF(Summary!$N$47="E","E","")</f>
        <v/>
      </c>
      <c r="J48" s="330" t="str">
        <f>IF(Summary!$O$47="Y","R","")</f>
        <v/>
      </c>
      <c r="K48" s="360"/>
      <c r="L48" s="640" t="str">
        <f>'Fun Patches'!$C22</f>
        <v>&lt;LIST PATCH HERE&gt;</v>
      </c>
      <c r="M48" s="640"/>
      <c r="N48" s="640"/>
      <c r="O48" s="640"/>
      <c r="P48" s="640"/>
      <c r="Q48" s="640"/>
      <c r="R48" s="641"/>
      <c r="S48" s="328" t="str">
        <f>IF(Summary!$N$112="E","E","")</f>
        <v/>
      </c>
      <c r="T48" s="328" t="str">
        <f>IF(Summary!$O$112="Y","R","")</f>
        <v/>
      </c>
      <c r="U48" s="642"/>
      <c r="W48" s="389"/>
      <c r="X48" s="390"/>
      <c r="Y48" s="464"/>
      <c r="AA48" s="389"/>
      <c r="AB48" s="390"/>
      <c r="AC48" s="464"/>
    </row>
    <row r="49" spans="2:29" ht="12.95" customHeight="1" thickBot="1">
      <c r="B49" s="370"/>
      <c r="C49" s="447" t="s">
        <v>604</v>
      </c>
      <c r="D49" s="448"/>
      <c r="E49" s="448"/>
      <c r="F49" s="448"/>
      <c r="G49" s="448"/>
      <c r="H49" s="449"/>
      <c r="I49" s="329" t="str">
        <f>IF(Summary!$N$48="E","E","")</f>
        <v/>
      </c>
      <c r="J49" s="329" t="str">
        <f>IF(Summary!$O$48="Y","R","")</f>
        <v/>
      </c>
      <c r="K49" s="360" t="str">
        <f>IF(COUNTIF(I48:I49,"E")=2,"C"," ")</f>
        <v xml:space="preserve"> </v>
      </c>
      <c r="L49" s="640" t="str">
        <f>'Fun Patches'!$C23</f>
        <v>&lt;LIST PATCH HERE&gt;</v>
      </c>
      <c r="M49" s="640"/>
      <c r="N49" s="640"/>
      <c r="O49" s="640"/>
      <c r="P49" s="640"/>
      <c r="Q49" s="640"/>
      <c r="R49" s="641"/>
      <c r="S49" s="328" t="str">
        <f>IF(Summary!$N$113="E","E","")</f>
        <v/>
      </c>
      <c r="T49" s="328" t="str">
        <f>IF(Summary!$O$113="Y","R","")</f>
        <v/>
      </c>
      <c r="U49" s="642"/>
      <c r="W49" s="389"/>
      <c r="X49" s="390"/>
      <c r="Y49" s="464"/>
      <c r="AA49" s="389"/>
      <c r="AB49" s="390"/>
      <c r="AC49" s="464"/>
    </row>
    <row r="50" spans="2:29" ht="12.95" customHeight="1">
      <c r="B50" s="370"/>
      <c r="C50" s="375" t="s">
        <v>560</v>
      </c>
      <c r="D50" s="435"/>
      <c r="E50" s="435"/>
      <c r="F50" s="435"/>
      <c r="G50" s="435"/>
      <c r="H50" s="436"/>
      <c r="I50" s="330" t="str">
        <f>IF(Summary!$N$49="E","E","")</f>
        <v/>
      </c>
      <c r="J50" s="330" t="str">
        <f>IF(Summary!$O$49="Y","R","")</f>
        <v/>
      </c>
      <c r="K50" s="360"/>
      <c r="L50" s="640" t="str">
        <f>'Fun Patches'!$C24</f>
        <v>&lt;LIST PATCH HERE&gt;</v>
      </c>
      <c r="M50" s="640"/>
      <c r="N50" s="640"/>
      <c r="O50" s="640"/>
      <c r="P50" s="640"/>
      <c r="Q50" s="640"/>
      <c r="R50" s="641"/>
      <c r="S50" s="328" t="str">
        <f>IF(Summary!$N$114="E","E","")</f>
        <v/>
      </c>
      <c r="T50" s="328" t="str">
        <f>IF(Summary!$O$114="Y","R","")</f>
        <v/>
      </c>
      <c r="U50" s="642"/>
      <c r="W50" s="389"/>
      <c r="X50" s="390"/>
      <c r="Y50" s="464"/>
      <c r="AA50" s="389"/>
      <c r="AB50" s="390"/>
      <c r="AC50" s="464"/>
    </row>
    <row r="51" spans="2:29" ht="12.95" customHeight="1">
      <c r="B51" s="370"/>
      <c r="C51" s="380" t="s">
        <v>605</v>
      </c>
      <c r="H51" s="450"/>
      <c r="I51" s="330" t="str">
        <f>IF(Summary!$N$50="E","E","")</f>
        <v/>
      </c>
      <c r="J51" s="330" t="str">
        <f>IF(Summary!$O$50="Y","R","")</f>
        <v/>
      </c>
      <c r="K51" s="360" t="str">
        <f>IF(COUNTIF(I50:I51,"E")=2,"C"," ")</f>
        <v xml:space="preserve"> </v>
      </c>
      <c r="L51" s="640" t="str">
        <f>'Fun Patches'!$C25</f>
        <v>&lt;LIST PATCH HERE&gt;</v>
      </c>
      <c r="M51" s="640"/>
      <c r="N51" s="640"/>
      <c r="O51" s="640"/>
      <c r="P51" s="640"/>
      <c r="Q51" s="640"/>
      <c r="R51" s="641"/>
      <c r="S51" s="328" t="str">
        <f>IF(Summary!$N$115="E","E","")</f>
        <v/>
      </c>
      <c r="T51" s="328" t="str">
        <f>IF(Summary!$O$115="Y","R","")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IF(Summary!$N$116="E","E","")</f>
        <v/>
      </c>
      <c r="T52" s="328" t="str">
        <f>IF(Summary!$O$116="Y","R","")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IF(Summary!$N$117="E","E","")</f>
        <v/>
      </c>
      <c r="T53" s="328" t="str">
        <f>IF(Summary!$O$117="Y","R","")</f>
        <v/>
      </c>
      <c r="U53" s="642"/>
      <c r="W53" s="389"/>
      <c r="X53" s="390"/>
      <c r="Y53" s="464"/>
      <c r="AA53" s="389"/>
      <c r="AB53" s="390"/>
      <c r="AC53" s="464"/>
    </row>
    <row r="54" spans="2:29" ht="12.95" customHeight="1">
      <c r="B54" s="381"/>
      <c r="C54" s="382" t="s">
        <v>624</v>
      </c>
      <c r="D54" s="327" t="str">
        <f>IF('Age-Level'!$J$6="C","/","")</f>
        <v/>
      </c>
      <c r="E54" s="327" t="str">
        <f>IF('Age-Level'!$J$7="C","/","")</f>
        <v/>
      </c>
      <c r="F54" s="327" t="str">
        <f>IF('Age-Level'!$J$8="C","/","")</f>
        <v/>
      </c>
      <c r="G54" s="327" t="str">
        <f>IF('Age-Level'!$J$9="C","/","")</f>
        <v/>
      </c>
      <c r="H54" s="327" t="str">
        <f>IF('Age-Level'!$J$10="C","/","")</f>
        <v/>
      </c>
      <c r="I54" s="328" t="str">
        <f>IF(Summary!$N$63="E","E","")</f>
        <v/>
      </c>
      <c r="J54" s="328" t="str">
        <f>IF(Summary!$O$63="Y","R","")</f>
        <v/>
      </c>
      <c r="L54" s="640" t="str">
        <f>'Fun Patches'!$C28</f>
        <v>&lt;LIST PATCH HERE&gt;</v>
      </c>
      <c r="M54" s="640"/>
      <c r="N54" s="640"/>
      <c r="O54" s="640"/>
      <c r="P54" s="640"/>
      <c r="Q54" s="640"/>
      <c r="R54" s="641"/>
      <c r="S54" s="328" t="str">
        <f>IF(Summary!$N$118="E","E","")</f>
        <v/>
      </c>
      <c r="T54" s="328" t="str">
        <f>IF(Summary!$O$118="Y","R","")</f>
        <v/>
      </c>
      <c r="U54" s="642"/>
      <c r="W54" s="389"/>
      <c r="X54" s="390"/>
      <c r="Y54" s="464"/>
      <c r="AA54" s="389"/>
      <c r="AB54" s="390"/>
      <c r="AC54" s="464"/>
    </row>
    <row r="55" spans="2:29" ht="12.95" customHeight="1" thickBot="1">
      <c r="B55" s="381"/>
      <c r="C55" s="383" t="s">
        <v>625</v>
      </c>
      <c r="D55" s="313" t="str">
        <f>IF('Age-Level'!$J$13="C","/","")</f>
        <v/>
      </c>
      <c r="E55" s="313" t="str">
        <f>IF('Age-Level'!$J$14="C","/","")</f>
        <v/>
      </c>
      <c r="F55" s="313" t="str">
        <f>IF('Age-Level'!$J$15="C","/","")</f>
        <v/>
      </c>
      <c r="G55" s="313" t="str">
        <f>IF('Age-Level'!$J$16="C","/","")</f>
        <v/>
      </c>
      <c r="H55" s="313" t="str">
        <f>IF('Age-Level'!$J$17="C","/","")</f>
        <v/>
      </c>
      <c r="I55" s="329" t="str">
        <f>IF(Summary!$N$64="E","E","")</f>
        <v/>
      </c>
      <c r="J55" s="329" t="str">
        <f>IF(Summary!$O$64="Y","R","")</f>
        <v/>
      </c>
      <c r="L55" s="640" t="str">
        <f>'Fun Patches'!$C29</f>
        <v>&lt;LIST PATCH HERE&gt;</v>
      </c>
      <c r="M55" s="640"/>
      <c r="N55" s="640"/>
      <c r="O55" s="640"/>
      <c r="P55" s="640"/>
      <c r="Q55" s="640"/>
      <c r="R55" s="641"/>
      <c r="S55" s="328" t="str">
        <f>IF(Summary!$N$119="E","E","")</f>
        <v/>
      </c>
      <c r="T55" s="328" t="str">
        <f>IF(Summary!$O$119="Y","R","")</f>
        <v/>
      </c>
      <c r="U55" s="642"/>
      <c r="W55" s="389"/>
      <c r="X55" s="390"/>
      <c r="Y55" s="464"/>
      <c r="AA55" s="389"/>
      <c r="AB55" s="390"/>
      <c r="AC55" s="464"/>
    </row>
    <row r="56" spans="2:29" ht="12.95" customHeight="1">
      <c r="B56" s="381"/>
      <c r="C56" s="384" t="s">
        <v>626</v>
      </c>
      <c r="D56" s="332" t="str">
        <f>IF('Age-Level'!$J$20="C","/","")</f>
        <v/>
      </c>
      <c r="E56" s="332" t="str">
        <f>IF('Age-Level'!$J$21="C","/","")</f>
        <v/>
      </c>
      <c r="F56" s="332" t="str">
        <f>IF('Age-Level'!$J$22="C","/","")</f>
        <v/>
      </c>
      <c r="G56" s="332" t="str">
        <f>IF('Age-Level'!$J$23="C","/","")</f>
        <v/>
      </c>
      <c r="H56" s="332" t="str">
        <f>IF('Age-Level'!$J$24="C","/","")</f>
        <v/>
      </c>
      <c r="I56" s="333" t="str">
        <f>IF(Summary!$N$65="E","E","")</f>
        <v/>
      </c>
      <c r="J56" s="333" t="str">
        <f>IF(Summary!$O$65="Y","R","")</f>
        <v/>
      </c>
      <c r="L56" s="640" t="str">
        <f>'Fun Patches'!$C30</f>
        <v>&lt;LIST PATCH HERE&gt;</v>
      </c>
      <c r="M56" s="640"/>
      <c r="N56" s="640"/>
      <c r="O56" s="640"/>
      <c r="P56" s="640"/>
      <c r="Q56" s="640"/>
      <c r="R56" s="641"/>
      <c r="S56" s="328" t="str">
        <f>IF(Summary!$N$120="E","E","")</f>
        <v/>
      </c>
      <c r="T56" s="328" t="str">
        <f>IF(Summary!$O$120="Y","R","")</f>
        <v/>
      </c>
      <c r="U56" s="642"/>
      <c r="W56" s="389"/>
      <c r="X56" s="390"/>
      <c r="Y56" s="464"/>
      <c r="AA56" s="389"/>
      <c r="AB56" s="390"/>
      <c r="AC56" s="464"/>
    </row>
    <row r="57" spans="2:29" ht="12.95" customHeight="1" thickBot="1">
      <c r="B57" s="381"/>
      <c r="C57" s="385" t="s">
        <v>627</v>
      </c>
      <c r="D57" s="313" t="str">
        <f>IF('Age-Level'!$J$27="C","/","")</f>
        <v/>
      </c>
      <c r="E57" s="313" t="str">
        <f>IF('Age-Level'!$J$28="C","/","")</f>
        <v/>
      </c>
      <c r="F57" s="313" t="str">
        <f>IF('Age-Level'!$J$29="C","/","")</f>
        <v/>
      </c>
      <c r="G57" s="313" t="str">
        <f>IF('Age-Level'!$J$30="C","/","")</f>
        <v/>
      </c>
      <c r="H57" s="313" t="str">
        <f>IF('Age-Level'!$J$31="C","/","")</f>
        <v/>
      </c>
      <c r="I57" s="329" t="str">
        <f>IF(Summary!$N$66="E","E","")</f>
        <v/>
      </c>
      <c r="J57" s="329" t="str">
        <f>IF(Summary!$O$66="Y","R","")</f>
        <v/>
      </c>
      <c r="L57" s="640" t="str">
        <f>'Fun Patches'!$C31</f>
        <v>&lt;LIST PATCH HERE&gt;</v>
      </c>
      <c r="M57" s="640"/>
      <c r="N57" s="640"/>
      <c r="O57" s="640"/>
      <c r="P57" s="640"/>
      <c r="Q57" s="640"/>
      <c r="R57" s="641"/>
      <c r="S57" s="328" t="str">
        <f>IF(Summary!$N$121="E","E","")</f>
        <v/>
      </c>
      <c r="T57" s="328" t="str">
        <f>IF(Summary!$O$121="Y","R","")</f>
        <v/>
      </c>
      <c r="U57" s="642"/>
      <c r="W57" s="389"/>
      <c r="X57" s="390"/>
      <c r="Y57" s="464"/>
      <c r="AA57" s="389"/>
      <c r="AB57" s="390"/>
      <c r="AC57" s="464"/>
    </row>
    <row r="58" spans="2:29" ht="12.95" customHeight="1">
      <c r="B58" s="370"/>
      <c r="C58" s="382" t="s">
        <v>628</v>
      </c>
      <c r="D58" s="451"/>
      <c r="E58" s="451"/>
      <c r="F58" s="451"/>
      <c r="G58" s="451"/>
      <c r="H58" s="452"/>
      <c r="I58" s="333" t="str">
        <f>IF(Summary!$N$67="E","E","")</f>
        <v/>
      </c>
      <c r="J58" s="333" t="str">
        <f>IF(Summary!$O$67="Y","R","")</f>
        <v/>
      </c>
      <c r="L58" s="640" t="str">
        <f>'Fun Patches'!$C32</f>
        <v>&lt;LIST PATCH HERE&gt;</v>
      </c>
      <c r="M58" s="640"/>
      <c r="N58" s="640"/>
      <c r="O58" s="640"/>
      <c r="P58" s="640"/>
      <c r="Q58" s="640"/>
      <c r="R58" s="641"/>
      <c r="S58" s="328" t="str">
        <f>IF(Summary!$N$122="E","E","")</f>
        <v/>
      </c>
      <c r="T58" s="328" t="str">
        <f>IF(Summary!$O$122="Y","R","")</f>
        <v/>
      </c>
      <c r="U58" s="642"/>
      <c r="W58" s="389"/>
      <c r="X58" s="390"/>
      <c r="Y58" s="464"/>
      <c r="AA58" s="389"/>
      <c r="AB58" s="390"/>
      <c r="AC58" s="464"/>
    </row>
    <row r="59" spans="2:29" ht="12.95" customHeight="1" thickBot="1">
      <c r="B59" s="370"/>
      <c r="C59" s="383" t="s">
        <v>629</v>
      </c>
      <c r="D59" s="453"/>
      <c r="E59" s="453"/>
      <c r="F59" s="453"/>
      <c r="G59" s="453"/>
      <c r="H59" s="454"/>
      <c r="I59" s="329" t="str">
        <f>IF(Summary!$N$68="E","E","")</f>
        <v/>
      </c>
      <c r="J59" s="329" t="str">
        <f>IF(Summary!$O$68="Y","R","")</f>
        <v/>
      </c>
      <c r="L59" s="640" t="str">
        <f>'Fun Patches'!$C33</f>
        <v>&lt;LIST PATCH HERE&gt;</v>
      </c>
      <c r="M59" s="640"/>
      <c r="N59" s="640"/>
      <c r="O59" s="640"/>
      <c r="P59" s="640"/>
      <c r="Q59" s="640"/>
      <c r="R59" s="641"/>
      <c r="S59" s="328" t="str">
        <f>IF(Summary!$N$123="E","E","")</f>
        <v/>
      </c>
      <c r="T59" s="328" t="str">
        <f>IF(Summary!$O$123="Y","R","")</f>
        <v/>
      </c>
      <c r="U59" s="642"/>
      <c r="W59" s="389"/>
      <c r="X59" s="390"/>
      <c r="Y59" s="464"/>
      <c r="AA59" s="389"/>
      <c r="AB59" s="390"/>
      <c r="AC59" s="464"/>
    </row>
    <row r="60" spans="2:29" ht="12.95" customHeight="1">
      <c r="B60" s="370"/>
      <c r="C60" s="384" t="s">
        <v>630</v>
      </c>
      <c r="D60" s="455"/>
      <c r="E60" s="455"/>
      <c r="F60" s="455"/>
      <c r="G60" s="455"/>
      <c r="H60" s="456"/>
      <c r="I60" s="333" t="str">
        <f>IF(Summary!$N$69="E","E","")</f>
        <v/>
      </c>
      <c r="J60" s="333" t="str">
        <f>IF(Summary!$O$69="Y","R","")</f>
        <v/>
      </c>
      <c r="L60" s="640" t="str">
        <f>'Fun Patches'!$C34</f>
        <v>&lt;LIST PATCH HERE&gt;</v>
      </c>
      <c r="M60" s="640"/>
      <c r="N60" s="640"/>
      <c r="O60" s="640"/>
      <c r="P60" s="640"/>
      <c r="Q60" s="640"/>
      <c r="R60" s="641"/>
      <c r="S60" s="331" t="str">
        <f>IF(Summary!$N$124="E","E","")</f>
        <v/>
      </c>
      <c r="T60" s="331" t="str">
        <f>IF(Summary!$O$124="Y","R","")</f>
        <v/>
      </c>
      <c r="U60" s="642"/>
      <c r="W60" s="389"/>
      <c r="X60" s="390"/>
      <c r="Y60" s="464"/>
      <c r="AA60" s="389"/>
      <c r="AB60" s="390"/>
      <c r="AC60" s="464"/>
    </row>
    <row r="61" spans="2:29" ht="12.95" customHeight="1">
      <c r="B61" s="370"/>
      <c r="C61" s="386" t="s">
        <v>631</v>
      </c>
      <c r="D61" s="457"/>
      <c r="E61" s="457"/>
      <c r="F61" s="457"/>
      <c r="G61" s="457"/>
      <c r="H61" s="458"/>
      <c r="I61" s="331" t="str">
        <f>IF(Summary!$N$70="E","E","")</f>
        <v/>
      </c>
      <c r="J61" s="331" t="str">
        <f>IF(Summary!$O$70="Y","R","")</f>
        <v/>
      </c>
      <c r="L61" s="640" t="str">
        <f>'Fun Patches'!$C35</f>
        <v>&lt;LIST PATCH HERE&gt;</v>
      </c>
      <c r="M61" s="640"/>
      <c r="N61" s="640"/>
      <c r="O61" s="640"/>
      <c r="P61" s="640"/>
      <c r="Q61" s="640"/>
      <c r="R61" s="641"/>
      <c r="S61" s="331" t="str">
        <f>IF(Summary!$N$125="E","E","")</f>
        <v/>
      </c>
      <c r="T61" s="331" t="str">
        <f>IF(Summary!$O$125="Y","R","")</f>
        <v/>
      </c>
      <c r="U61" s="642"/>
      <c r="W61" s="389"/>
      <c r="X61" s="390"/>
      <c r="Y61" s="464"/>
      <c r="AA61" s="389"/>
      <c r="AB61" s="390"/>
      <c r="AC61" s="464"/>
    </row>
    <row r="62" spans="2:29" ht="12.95" customHeight="1" thickBot="1">
      <c r="B62" s="370"/>
      <c r="C62" s="385" t="s">
        <v>632</v>
      </c>
      <c r="D62" s="459"/>
      <c r="E62" s="459"/>
      <c r="F62" s="459"/>
      <c r="G62" s="459"/>
      <c r="H62" s="460"/>
      <c r="I62" s="329" t="str">
        <f>IF(Summary!$N$71="E","E","")</f>
        <v/>
      </c>
      <c r="J62" s="329" t="str">
        <f>IF(Summary!$O$71="Y","R","")</f>
        <v/>
      </c>
      <c r="L62" s="640" t="str">
        <f>'Fun Patches'!$C36</f>
        <v>&lt;LIST PATCH HERE&gt;</v>
      </c>
      <c r="M62" s="640"/>
      <c r="N62" s="640"/>
      <c r="O62" s="640"/>
      <c r="P62" s="640"/>
      <c r="Q62" s="640"/>
      <c r="R62" s="641"/>
      <c r="S62" s="331" t="str">
        <f>IF(Summary!$N$126="E","E","")</f>
        <v/>
      </c>
      <c r="T62" s="331" t="str">
        <f>IF(Summary!$O$126="Y","R","")</f>
        <v/>
      </c>
      <c r="U62" s="642"/>
      <c r="W62" s="389"/>
      <c r="X62" s="390"/>
      <c r="Y62" s="464"/>
      <c r="AA62" s="389"/>
      <c r="AB62" s="390"/>
      <c r="AC62" s="464"/>
    </row>
    <row r="63" spans="2:29" ht="12.95" customHeight="1">
      <c r="B63" s="370"/>
      <c r="C63" s="380" t="s">
        <v>93</v>
      </c>
      <c r="D63" s="334" t="str">
        <f>IF('Age-Level'!$J$53="C","/","")</f>
        <v/>
      </c>
      <c r="E63" s="334" t="str">
        <f>IF('Age-Level'!$J$54="C","/","")</f>
        <v/>
      </c>
      <c r="F63" s="334" t="str">
        <f>IF('Age-Level'!$J$55="C","/","")</f>
        <v/>
      </c>
      <c r="G63" s="327" t="str">
        <f>IF('Age-Level'!$J$56="C","/","")</f>
        <v/>
      </c>
      <c r="H63" s="327" t="str">
        <f>IF('Age-Level'!$J$57="C","/","")</f>
        <v/>
      </c>
      <c r="I63" s="333" t="str">
        <f>IF(Summary!$N$72="E","E","")</f>
        <v/>
      </c>
      <c r="J63" s="333" t="str">
        <f>IF(Summary!$O$72="Y","R","")</f>
        <v/>
      </c>
      <c r="L63" s="640" t="str">
        <f>'Fun Patches'!$C37</f>
        <v>&lt;LIST PATCH HERE&gt;</v>
      </c>
      <c r="M63" s="640"/>
      <c r="N63" s="640"/>
      <c r="O63" s="640"/>
      <c r="P63" s="640"/>
      <c r="Q63" s="640"/>
      <c r="R63" s="641"/>
      <c r="S63" s="331" t="str">
        <f>IF(Summary!$N$127="E","E","")</f>
        <v/>
      </c>
      <c r="T63" s="331" t="str">
        <f>IF(Summary!$O$127="Y","R","")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IF(Summary!$N$73="E","E","")</f>
        <v/>
      </c>
      <c r="J64" s="329" t="str">
        <f>IF(Summary!$O$73="Y","R","")</f>
        <v/>
      </c>
      <c r="L64" s="640" t="str">
        <f>'Fun Patches'!$C38</f>
        <v>&lt;LIST PATCH HERE&gt;</v>
      </c>
      <c r="M64" s="640"/>
      <c r="N64" s="640"/>
      <c r="O64" s="640"/>
      <c r="P64" s="640"/>
      <c r="Q64" s="640"/>
      <c r="R64" s="641"/>
      <c r="S64" s="331" t="str">
        <f>IF(Summary!$N$128="E","E","")</f>
        <v/>
      </c>
      <c r="T64" s="331" t="str">
        <f>IF(Summary!$O$128="Y","R","")</f>
        <v/>
      </c>
      <c r="U64" s="642"/>
      <c r="W64" s="389"/>
      <c r="X64" s="390"/>
      <c r="Y64" s="464"/>
      <c r="AA64" s="389"/>
      <c r="AB64" s="390"/>
      <c r="AC64" s="464"/>
    </row>
    <row r="65" spans="1:29" ht="12.95" customHeight="1">
      <c r="B65" s="370"/>
      <c r="C65" s="382" t="s">
        <v>634</v>
      </c>
      <c r="D65" s="451"/>
      <c r="E65" s="451"/>
      <c r="F65" s="451"/>
      <c r="G65" s="451"/>
      <c r="H65" s="452"/>
      <c r="I65" s="333" t="str">
        <f>IF(Summary!$N$74="E","E","")</f>
        <v/>
      </c>
      <c r="J65" s="333" t="str">
        <f>IF(Summary!$O$74="Y","R","")</f>
        <v/>
      </c>
      <c r="L65" s="640" t="str">
        <f>'Fun Patches'!$C39</f>
        <v>&lt;LIST PATCH HERE&gt;</v>
      </c>
      <c r="M65" s="640"/>
      <c r="N65" s="640"/>
      <c r="O65" s="640"/>
      <c r="P65" s="640"/>
      <c r="Q65" s="640"/>
      <c r="R65" s="641"/>
      <c r="S65" s="331" t="str">
        <f>IF(Summary!$N$129="E","E","")</f>
        <v/>
      </c>
      <c r="T65" s="331" t="str">
        <f>IF(Summary!$O$129="Y","R","")</f>
        <v/>
      </c>
      <c r="U65" s="642"/>
      <c r="W65" s="389"/>
      <c r="X65" s="390"/>
      <c r="Y65" s="464"/>
      <c r="AA65" s="389"/>
      <c r="AB65" s="390"/>
      <c r="AC65" s="464"/>
    </row>
    <row r="66" spans="1:29" ht="12.95" customHeight="1">
      <c r="B66" s="370"/>
      <c r="C66" s="376" t="s">
        <v>635</v>
      </c>
      <c r="D66" s="457"/>
      <c r="E66" s="457"/>
      <c r="F66" s="457"/>
      <c r="G66" s="457"/>
      <c r="H66" s="458"/>
      <c r="I66" s="328" t="str">
        <f>IF(Summary!$N$92="E","E","")</f>
        <v/>
      </c>
      <c r="J66" s="328" t="str">
        <f>IF(Summary!$O$92="Y","R","")</f>
        <v/>
      </c>
      <c r="L66" s="640" t="str">
        <f>'Fun Patches'!$C40</f>
        <v>&lt;LIST PATCH HERE&gt;</v>
      </c>
      <c r="M66" s="640"/>
      <c r="N66" s="640"/>
      <c r="O66" s="640"/>
      <c r="P66" s="640"/>
      <c r="Q66" s="640"/>
      <c r="R66" s="641"/>
      <c r="S66" s="331" t="str">
        <f>IF(Summary!$N$130="E","E","")</f>
        <v/>
      </c>
      <c r="T66" s="331" t="str">
        <f>IF(Summary!$O$130="Y","R","")</f>
        <v/>
      </c>
      <c r="U66" s="642"/>
      <c r="W66" s="389"/>
      <c r="X66" s="390"/>
      <c r="Y66" s="464"/>
      <c r="AA66" s="389"/>
      <c r="AB66" s="390"/>
      <c r="AC66" s="464"/>
    </row>
    <row r="67" spans="1:29" ht="12.95" customHeight="1">
      <c r="B67" s="370"/>
      <c r="C67" s="461" t="s">
        <v>636</v>
      </c>
      <c r="D67" s="462"/>
      <c r="E67" s="462"/>
      <c r="F67" s="332" t="str">
        <f>IF(Bridging!$J$10="A","/","")</f>
        <v/>
      </c>
      <c r="G67" s="332" t="str">
        <f>IF(Bridging!$J$14="A","/","")</f>
        <v/>
      </c>
      <c r="H67" s="332" t="str">
        <f>IF(Bridging!$J$16="A","/","")</f>
        <v/>
      </c>
      <c r="I67" s="333" t="str">
        <f>IF(Summary!$N$93="E","E","")</f>
        <v/>
      </c>
      <c r="J67" s="333" t="str">
        <f>IF(Summary!$O$93="Y","R","")</f>
        <v/>
      </c>
      <c r="L67" s="640" t="str">
        <f>'Fun Patches'!$C41</f>
        <v>&lt;LIST PATCH HERE&gt;</v>
      </c>
      <c r="M67" s="640"/>
      <c r="N67" s="640"/>
      <c r="O67" s="640"/>
      <c r="P67" s="640"/>
      <c r="Q67" s="640"/>
      <c r="R67" s="641"/>
      <c r="S67" s="331" t="str">
        <f>IF(Summary!$N$131="E","E","")</f>
        <v/>
      </c>
      <c r="T67" s="331" t="str">
        <f>IF(Summary!$O$131="Y","R","")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IF(Summary!$N$132="E","E","")</f>
        <v/>
      </c>
      <c r="T68" s="331" t="str">
        <f>IF(Summary!$O$132="Y","R","")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IF(Summary!$N$133="E","E","")</f>
        <v/>
      </c>
      <c r="T69" s="331" t="str">
        <f>IF(Summary!$O$133="Y","R","")</f>
        <v/>
      </c>
      <c r="U69" s="642"/>
      <c r="V69" s="351"/>
      <c r="W69" s="389"/>
      <c r="X69" s="390"/>
      <c r="Y69" s="464"/>
      <c r="Z69" s="352"/>
      <c r="AA69" s="389"/>
      <c r="AB69" s="390"/>
      <c r="AC69" s="464"/>
    </row>
    <row r="70" spans="1:29" s="355" customFormat="1" ht="12.95" customHeight="1">
      <c r="A70" s="351"/>
      <c r="B70" s="370"/>
      <c r="C70" s="382" t="s">
        <v>637</v>
      </c>
      <c r="D70" s="327" t="str">
        <f>IF('Age-Level'!$J$67="A","/","")</f>
        <v/>
      </c>
      <c r="E70" s="327" t="str">
        <f>IF('Age-Level'!$J$71="A","/","")</f>
        <v/>
      </c>
      <c r="F70" s="327" t="str">
        <f>IF('Age-Level'!$J$75="A","/","")</f>
        <v/>
      </c>
      <c r="G70" s="327" t="str">
        <f>IF('Age-Level'!$J$80="A","/","")</f>
        <v/>
      </c>
      <c r="H70" s="327" t="str">
        <f>IF('Age-Level'!$J$82="A","/","")</f>
        <v/>
      </c>
      <c r="I70" s="328" t="str">
        <f>IF(Summary!$N$75="E","E","")</f>
        <v/>
      </c>
      <c r="J70" s="328" t="str">
        <f>IF(Summary!$O$75="Y","R","")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IF('Age-Level'!$J$85="A","/","")</f>
        <v/>
      </c>
      <c r="E71" s="313" t="str">
        <f>IF('Age-Level'!$J$89="A","/","")</f>
        <v/>
      </c>
      <c r="F71" s="313" t="str">
        <f>IF('Age-Level'!$J$93="A","/","")</f>
        <v/>
      </c>
      <c r="G71" s="313" t="str">
        <f>IF('Age-Level'!$J$98="A","/","")</f>
        <v/>
      </c>
      <c r="H71" s="313" t="str">
        <f>IF('Age-Level'!$J$100="A","/","")</f>
        <v/>
      </c>
      <c r="I71" s="329" t="str">
        <f>IF(Summary!$N$76="E","E","")</f>
        <v/>
      </c>
      <c r="J71" s="329" t="str">
        <f>IF(Summary!$O$76="Y","R","")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IF('Age-Level'!$J$103="A","/","")</f>
        <v/>
      </c>
      <c r="E72" s="332" t="str">
        <f>IF('Age-Level'!$J$107="A","/","")</f>
        <v/>
      </c>
      <c r="F72" s="332" t="str">
        <f>IF('Age-Level'!$J$111="A","/","")</f>
        <v/>
      </c>
      <c r="G72" s="332" t="str">
        <f>IF('Age-Level'!$J$116="A","/","")</f>
        <v/>
      </c>
      <c r="H72" s="332" t="str">
        <f>IF('Age-Level'!$J$118="A","/","")</f>
        <v/>
      </c>
      <c r="I72" s="333" t="str">
        <f>IF(Summary!$N$77="E","E","")</f>
        <v/>
      </c>
      <c r="J72" s="333" t="str">
        <f>IF(Summary!$O$77="Y","R","")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IF('Age-Level'!$J$121="A","/","")</f>
        <v/>
      </c>
      <c r="E73" s="327" t="str">
        <f>IF('Age-Level'!$J$125="A","/","")</f>
        <v/>
      </c>
      <c r="F73" s="327" t="str">
        <f>IF('Age-Level'!$J$129="A","/","")</f>
        <v/>
      </c>
      <c r="G73" s="327" t="str">
        <f>IF('Age-Level'!$J$134="A","/","")</f>
        <v/>
      </c>
      <c r="H73" s="327" t="str">
        <f>IF('Age-Level'!$J$136="A","/","")</f>
        <v/>
      </c>
      <c r="I73" s="331" t="str">
        <f>IF(Summary!$N$78="E","E","")</f>
        <v/>
      </c>
      <c r="J73" s="331" t="str">
        <f>IF(Summary!$O$78="Y","R","")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Vu/IbPU7ciyKQkw3nwohxhNALJ5RJ0eE+23IkLYeeIiHah0C8cqPlykaQZqJQDCRgbplsDPieRek/UukeXjAHg==" saltValue="yufmo+4tVWZ8bI0TB8cR4Q=="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69" priority="2">
      <formula>LEFT($U$1,11)="Ambassador_"</formula>
    </cfRule>
  </conditionalFormatting>
  <conditionalFormatting sqref="H45:H51 H1:H41">
    <cfRule type="expression" dxfId="68" priority="1">
      <formula>LEFT($U$1,11)&lt;&gt;"Ambassador_"</formula>
    </cfRule>
  </conditionalFormatting>
  <conditionalFormatting sqref="I1:T2">
    <cfRule type="expression" dxfId="67" priority="3">
      <formula>LEFT($U$1,11)&lt;&gt;"Ambassador_"</formula>
    </cfRule>
  </conditionalFormatting>
  <conditionalFormatting sqref="L16:L28">
    <cfRule type="duplicateValues" dxfId="66" priority="4"/>
  </conditionalFormatting>
  <conditionalFormatting sqref="L29:L30 L14:L15 W4:W73 AA4:AA73">
    <cfRule type="duplicateValues" dxfId="65" priority="5"/>
  </conditionalFormatting>
  <pageMargins left="0.5" right="0.3" top="0.3" bottom="0.3" header="0.3" footer="0.3"/>
  <pageSetup scale="75" fitToWidth="2" orientation="portrait" r:id="rId1"/>
  <colBreaks count="1" manualBreakCount="1">
    <brk id="21" max="72"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28E9-8909-416D-9F2B-D0208FBD9DC6}">
  <sheetPr codeName="Sheet23">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Ambassador_8</v>
      </c>
      <c r="U1" s="430" t="str">
        <f ca="1">MID(CELL("filename",A1),FIND(IF(ISERROR(FIND("]",CELL("filename",A1))),"$","]"),CELL("filename",A1))+1,256)</f>
        <v>Ambassador_8</v>
      </c>
      <c r="W1" s="344" t="str">
        <f ca="1">IF(T1&lt;&gt;"",T1,"")</f>
        <v>Ambassador_8</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IF(Badges!$K$33="A","/","")</f>
        <v/>
      </c>
      <c r="E4" s="327" t="str">
        <f>IF(Badges!$K$37="A","/","")</f>
        <v/>
      </c>
      <c r="F4" s="327" t="str">
        <f>IF(Badges!$K$41="A","/","")</f>
        <v/>
      </c>
      <c r="G4" s="327" t="str">
        <f>IF(Badges!$K$45="A","/","")</f>
        <v/>
      </c>
      <c r="H4" s="327" t="str">
        <f>IF(Badges!$K$49="A","/","")</f>
        <v/>
      </c>
      <c r="I4" s="330" t="str">
        <f>IF(Summary!$P$5="E","E","")</f>
        <v/>
      </c>
      <c r="J4" s="330" t="str">
        <f>IF(Summary!$Q$5="Y","R","")</f>
        <v/>
      </c>
      <c r="L4" s="639" t="str">
        <f>'Council Own'!$B6</f>
        <v>&lt;&lt;List Badge 1 Here&gt;&gt;</v>
      </c>
      <c r="M4" s="639"/>
      <c r="N4" s="327" t="str">
        <f>IF('Council Own'!$K$11="A","/","")</f>
        <v/>
      </c>
      <c r="O4" s="327" t="str">
        <f>IF('Council Own'!$K$15="A","/","")</f>
        <v/>
      </c>
      <c r="P4" s="327" t="str">
        <f>IF('Council Own'!$K$19="A","/","")</f>
        <v/>
      </c>
      <c r="Q4" s="327" t="str">
        <f>IF('Council Own'!$K$23="A","/","")</f>
        <v/>
      </c>
      <c r="R4" s="327" t="str">
        <f>IF('Council Own'!$K$27="A","/","")</f>
        <v/>
      </c>
      <c r="S4" s="326" t="str">
        <f>IF(Summary!$P$52="E","E","")</f>
        <v/>
      </c>
      <c r="T4" s="326" t="str">
        <f>IF(Summary!$Q$52="Y","R","")</f>
        <v/>
      </c>
      <c r="U4" s="432"/>
      <c r="W4" s="387"/>
      <c r="X4" s="388"/>
      <c r="Y4" s="463"/>
      <c r="AA4" s="387"/>
      <c r="AB4" s="388"/>
      <c r="AC4" s="463"/>
    </row>
    <row r="5" spans="1:30" ht="12.95" customHeight="1">
      <c r="A5" s="342"/>
      <c r="C5" s="359" t="s">
        <v>404</v>
      </c>
      <c r="D5" s="327" t="str">
        <f>IF(Badges!$K$56="A","/","")</f>
        <v/>
      </c>
      <c r="E5" s="327" t="str">
        <f>IF(Badges!$K$60="A","/","")</f>
        <v/>
      </c>
      <c r="F5" s="327" t="str">
        <f>IF(Badges!$K$64="A","/","")</f>
        <v/>
      </c>
      <c r="G5" s="327" t="str">
        <f>IF(Badges!$K$68="A","/","")</f>
        <v/>
      </c>
      <c r="H5" s="327" t="str">
        <f>IF(Badges!$K$72="A","/","")</f>
        <v/>
      </c>
      <c r="I5" s="330" t="str">
        <f>IF(Summary!$P$6="E","E","")</f>
        <v/>
      </c>
      <c r="J5" s="330" t="str">
        <f>IF(Summary!$Q$6="Y","R","")</f>
        <v/>
      </c>
      <c r="K5" s="360" t="str">
        <f>IF(COUNT(I39:I39)=1,MAX(I39:I39),"")</f>
        <v/>
      </c>
      <c r="L5" s="640" t="str">
        <f>'Council Own'!$B29</f>
        <v>&lt;&lt;List Badge 2 Here&gt;&gt;</v>
      </c>
      <c r="M5" s="641"/>
      <c r="N5" s="327" t="str">
        <f>IF('Council Own'!$K$34="A","/","")</f>
        <v/>
      </c>
      <c r="O5" s="327" t="str">
        <f>IF('Council Own'!$K$38="A","/","")</f>
        <v/>
      </c>
      <c r="P5" s="327" t="str">
        <f>IF('Council Own'!$K$42="A","/","")</f>
        <v/>
      </c>
      <c r="Q5" s="327" t="str">
        <f>IF('Council Own'!$K$46="A","/","")</f>
        <v/>
      </c>
      <c r="R5" s="327" t="str">
        <f>IF('Council Own'!$K$50="A","/","")</f>
        <v/>
      </c>
      <c r="S5" s="328" t="str">
        <f>IF(Summary!$P$53="E","E","")</f>
        <v/>
      </c>
      <c r="T5" s="328" t="str">
        <f>IF(Summary!$Q$53="Y","R","")</f>
        <v/>
      </c>
      <c r="U5" s="432"/>
      <c r="W5" s="389"/>
      <c r="X5" s="390"/>
      <c r="Y5" s="464"/>
      <c r="AA5" s="389"/>
      <c r="AB5" s="390"/>
      <c r="AC5" s="464"/>
    </row>
    <row r="6" spans="1:30" ht="12.95" customHeight="1" thickBot="1">
      <c r="A6" s="342"/>
      <c r="C6" s="361" t="s">
        <v>698</v>
      </c>
      <c r="D6" s="327" t="str">
        <f>IF(Badges!$K$79="A","/","")</f>
        <v/>
      </c>
      <c r="E6" s="327" t="str">
        <f>IF(Badges!$K$83="A","/","")</f>
        <v/>
      </c>
      <c r="F6" s="327" t="str">
        <f>IF(Badges!$K$87="A","/","")</f>
        <v/>
      </c>
      <c r="G6" s="327" t="str">
        <f>IF(Badges!$K$91="A","/","")</f>
        <v/>
      </c>
      <c r="H6" s="327" t="str">
        <f>IF(Badges!$K$95="A","/","")</f>
        <v/>
      </c>
      <c r="I6" s="330" t="str">
        <f>IF(Summary!$P$7="E","E","")</f>
        <v/>
      </c>
      <c r="J6" s="330" t="str">
        <f>IF(Summary!$Q$7="Y","R","")</f>
        <v/>
      </c>
      <c r="K6" s="360" t="str">
        <f>IF(COUNT(I40:I40)=1,MAX(I40:I40),"")</f>
        <v/>
      </c>
      <c r="L6" s="640" t="str">
        <f>'Council Own'!$B52</f>
        <v>&lt;&lt;List Badge 3 Here&gt;&gt;</v>
      </c>
      <c r="M6" s="641"/>
      <c r="N6" s="327" t="str">
        <f>IF('Council Own'!$K$57="A","/","")</f>
        <v/>
      </c>
      <c r="O6" s="327" t="str">
        <f>IF('Council Own'!$K$61="A","/","")</f>
        <v/>
      </c>
      <c r="P6" s="327" t="str">
        <f>IF('Council Own'!$K$65="A","/","")</f>
        <v/>
      </c>
      <c r="Q6" s="327" t="str">
        <f>IF('Council Own'!$K$69="A","/","")</f>
        <v/>
      </c>
      <c r="R6" s="327" t="str">
        <f>IF('Council Own'!$K$73="A","/","")</f>
        <v/>
      </c>
      <c r="S6" s="328" t="str">
        <f>IF(Summary!$P$54="E","E","")</f>
        <v/>
      </c>
      <c r="T6" s="328" t="str">
        <f>IF(Summary!$Q$54="Y","R","")</f>
        <v/>
      </c>
      <c r="U6" s="432"/>
      <c r="W6" s="389"/>
      <c r="X6" s="390"/>
      <c r="Y6" s="464"/>
      <c r="AA6" s="389"/>
      <c r="AB6" s="390"/>
      <c r="AC6" s="464"/>
    </row>
    <row r="7" spans="1:30" ht="12.95" customHeight="1">
      <c r="A7" s="342"/>
      <c r="C7" s="363" t="s">
        <v>104</v>
      </c>
      <c r="D7" s="337" t="str">
        <f>IF(Badges!$K$102="A","/","")</f>
        <v/>
      </c>
      <c r="E7" s="337" t="str">
        <f>IF(Badges!$K$106="A","/","")</f>
        <v/>
      </c>
      <c r="F7" s="337" t="str">
        <f>IF(Badges!$K$110="A","/","")</f>
        <v/>
      </c>
      <c r="G7" s="337" t="str">
        <f>IF(Badges!$K$114="A","/","")</f>
        <v/>
      </c>
      <c r="H7" s="337" t="str">
        <f>IF(Badges!$K$118="A","/","")</f>
        <v/>
      </c>
      <c r="I7" s="338" t="str">
        <f>IF(Summary!$P$8="E","E","")</f>
        <v/>
      </c>
      <c r="J7" s="338" t="str">
        <f>IF(Summary!$Q$8="Y","R","")</f>
        <v/>
      </c>
      <c r="K7" s="360" t="str">
        <f>IF(COUNT(I41:I41)=1,MAX(I41:I41),"")</f>
        <v/>
      </c>
      <c r="L7" s="640" t="str">
        <f>'Council Own'!$B75</f>
        <v>&lt;&lt;List Badge 4 Here&gt;&gt;</v>
      </c>
      <c r="M7" s="641"/>
      <c r="N7" s="327" t="str">
        <f>IF('Council Own'!$K$80="A","/","")</f>
        <v/>
      </c>
      <c r="O7" s="327" t="str">
        <f>IF('Council Own'!$K$84="A","/","")</f>
        <v/>
      </c>
      <c r="P7" s="327" t="str">
        <f>IF('Council Own'!$K$88="A","/","")</f>
        <v/>
      </c>
      <c r="Q7" s="327" t="str">
        <f>IF('Council Own'!$K$92="A","/","")</f>
        <v/>
      </c>
      <c r="R7" s="327" t="str">
        <f>IF('Council Own'!$K$96="A","/","")</f>
        <v/>
      </c>
      <c r="S7" s="328" t="str">
        <f>IF(Summary!$P$55="E","E","")</f>
        <v/>
      </c>
      <c r="T7" s="328" t="str">
        <f>IF(Summary!$Q$55="Y","R","")</f>
        <v/>
      </c>
      <c r="U7" s="432"/>
      <c r="W7" s="389"/>
      <c r="X7" s="390"/>
      <c r="Y7" s="464"/>
      <c r="AA7" s="389"/>
      <c r="AB7" s="390"/>
      <c r="AC7" s="464"/>
    </row>
    <row r="8" spans="1:30" ht="12.95" customHeight="1">
      <c r="A8" s="342"/>
      <c r="C8" s="359" t="s">
        <v>422</v>
      </c>
      <c r="D8" s="327" t="str">
        <f>IF(Badges!$K$125="A","/","")</f>
        <v/>
      </c>
      <c r="E8" s="327" t="str">
        <f>IF(Badges!$K$129="A","/","")</f>
        <v/>
      </c>
      <c r="F8" s="327" t="str">
        <f>IF(Badges!$K$133="A","/","")</f>
        <v/>
      </c>
      <c r="G8" s="327" t="str">
        <f>IF(Badges!$K$137="A","/","")</f>
        <v/>
      </c>
      <c r="H8" s="327" t="str">
        <f>IF(Badges!$K$141="A","/","")</f>
        <v/>
      </c>
      <c r="I8" s="328" t="str">
        <f>IF(Summary!$P$9="E","E","")</f>
        <v/>
      </c>
      <c r="J8" s="328" t="str">
        <f>IF(Summary!$Q$9="Y","R","")</f>
        <v/>
      </c>
      <c r="K8" s="360" t="str">
        <f>IF(COUNT(I42:I45)=4,MAX(I42:I45),"")</f>
        <v/>
      </c>
      <c r="L8" s="640" t="str">
        <f>'Council Own'!$B98</f>
        <v>&lt;&lt;List Badge 5 Here&gt;&gt;</v>
      </c>
      <c r="M8" s="641"/>
      <c r="N8" s="327" t="str">
        <f>IF('Council Own'!$K$103="A","/","")</f>
        <v/>
      </c>
      <c r="O8" s="327" t="str">
        <f>IF('Council Own'!$K$107="A","/","")</f>
        <v/>
      </c>
      <c r="P8" s="327" t="str">
        <f>IF('Council Own'!$K$111="A","/","")</f>
        <v/>
      </c>
      <c r="Q8" s="327" t="str">
        <f>IF('Council Own'!$K$115="A","/","")</f>
        <v/>
      </c>
      <c r="R8" s="327" t="str">
        <f>IF('Council Own'!$K$119="A","/","")</f>
        <v/>
      </c>
      <c r="S8" s="331" t="str">
        <f>IF(Summary!$P$56="E","E","")</f>
        <v/>
      </c>
      <c r="T8" s="331" t="str">
        <f>IF(Summary!$Q$56="Y","R","")</f>
        <v/>
      </c>
      <c r="U8" s="432"/>
      <c r="W8" s="389"/>
      <c r="X8" s="390"/>
      <c r="Y8" s="464"/>
      <c r="AA8" s="389"/>
      <c r="AB8" s="390"/>
      <c r="AC8" s="464"/>
    </row>
    <row r="9" spans="1:30" ht="12.95" customHeight="1" thickBot="1">
      <c r="A9" s="342"/>
      <c r="C9" s="364" t="s">
        <v>699</v>
      </c>
      <c r="D9" s="313" t="str">
        <f>IF(Badges!$K$148="A","/","")</f>
        <v/>
      </c>
      <c r="E9" s="313" t="str">
        <f>IF(Badges!$K$152="A","/","")</f>
        <v/>
      </c>
      <c r="F9" s="313" t="str">
        <f>IF(Badges!$K$156="A","/","")</f>
        <v/>
      </c>
      <c r="G9" s="313" t="str">
        <f>IF(Badges!$K$160="A","/","")</f>
        <v/>
      </c>
      <c r="H9" s="313" t="str">
        <f>IF(Badges!$K$164="A","/","")</f>
        <v/>
      </c>
      <c r="I9" s="433"/>
      <c r="J9" s="434"/>
      <c r="K9" s="360"/>
      <c r="L9" s="639" t="str">
        <f>'Council Own'!$B121</f>
        <v>&lt;&lt;List Badge 6 Here&gt;&gt;</v>
      </c>
      <c r="M9" s="639"/>
      <c r="N9" s="327" t="str">
        <f>IF('Council Own'!$K$126="A","/","")</f>
        <v/>
      </c>
      <c r="O9" s="327" t="str">
        <f>IF('Council Own'!$K$130="A","/","")</f>
        <v/>
      </c>
      <c r="P9" s="327" t="str">
        <f>IF('Council Own'!$K$134="A","/","")</f>
        <v/>
      </c>
      <c r="Q9" s="327" t="str">
        <f>IF('Council Own'!$K$138="A","/","")</f>
        <v/>
      </c>
      <c r="R9" s="327" t="str">
        <f>IF('Council Own'!$K$142="A","/","")</f>
        <v/>
      </c>
      <c r="S9" s="328" t="str">
        <f>IF(Summary!$P$57="E","E","")</f>
        <v/>
      </c>
      <c r="T9" s="328" t="str">
        <f>IF(Summary!$Q$57="Y","R","")</f>
        <v/>
      </c>
      <c r="U9" s="432"/>
      <c r="W9" s="389"/>
      <c r="X9" s="390"/>
      <c r="Y9" s="464"/>
      <c r="AA9" s="389"/>
      <c r="AB9" s="390"/>
      <c r="AC9" s="464"/>
    </row>
    <row r="10" spans="1:30" ht="12.95" customHeight="1">
      <c r="A10" s="342"/>
      <c r="C10" s="356" t="s">
        <v>606</v>
      </c>
      <c r="D10" s="332" t="str">
        <f>IF(Badges!$K$171="A","/","")</f>
        <v/>
      </c>
      <c r="E10" s="332" t="str">
        <f>IF(Badges!$K$175="A","/","")</f>
        <v/>
      </c>
      <c r="F10" s="332" t="str">
        <f>IF(Badges!$K$179="A","/","")</f>
        <v/>
      </c>
      <c r="G10" s="332" t="str">
        <f>IF(Badges!$K$183="A","/","")</f>
        <v/>
      </c>
      <c r="H10" s="332" t="str">
        <f>IF(Badges!$K$187="A","/","")</f>
        <v/>
      </c>
      <c r="I10" s="328" t="str">
        <f>IF(Summary!$P$11="E","E","")</f>
        <v/>
      </c>
      <c r="J10" s="328" t="str">
        <f>IF(Summary!$Q$11="Y","R","")</f>
        <v/>
      </c>
      <c r="K10" s="360"/>
      <c r="L10" s="640" t="str">
        <f>'Council Own'!$B144</f>
        <v>&lt;&lt;List Badge 7 Here&gt;&gt;</v>
      </c>
      <c r="M10" s="641"/>
      <c r="N10" s="327" t="str">
        <f>IF('Council Own'!$K$149="A","/","")</f>
        <v/>
      </c>
      <c r="O10" s="327" t="str">
        <f>IF('Council Own'!$K$153="A","/","")</f>
        <v/>
      </c>
      <c r="P10" s="327" t="str">
        <f>IF('Council Own'!$K$157="A","/","")</f>
        <v/>
      </c>
      <c r="Q10" s="327" t="str">
        <f>IF('Council Own'!$K$161="A","/","")</f>
        <v/>
      </c>
      <c r="R10" s="327" t="str">
        <f>IF('Council Own'!$K$165="A","/","")</f>
        <v/>
      </c>
      <c r="S10" s="328" t="str">
        <f>IF(Summary!$P$58="E","E","")</f>
        <v/>
      </c>
      <c r="T10" s="328" t="str">
        <f>IF(Summary!$Q$58="Y","R","")</f>
        <v/>
      </c>
      <c r="U10" s="432"/>
      <c r="W10" s="389"/>
      <c r="X10" s="390"/>
      <c r="Y10" s="464"/>
      <c r="AA10" s="389"/>
      <c r="AB10" s="390"/>
      <c r="AC10" s="464"/>
    </row>
    <row r="11" spans="1:30" ht="12.95" customHeight="1">
      <c r="A11" s="342"/>
      <c r="C11" s="359" t="s">
        <v>607</v>
      </c>
      <c r="D11" s="334" t="str">
        <f>IF(Badges!$K$194="A","/","")</f>
        <v/>
      </c>
      <c r="E11" s="334" t="str">
        <f>IF(Badges!$K$198="A","/","")</f>
        <v/>
      </c>
      <c r="F11" s="334" t="str">
        <f>IF(Badges!$K$202="A","/","")</f>
        <v/>
      </c>
      <c r="G11" s="334" t="str">
        <f>IF(Badges!$K$206="A","/","")</f>
        <v/>
      </c>
      <c r="H11" s="334" t="str">
        <f>IF(Badges!$K$210="A","/","")</f>
        <v/>
      </c>
      <c r="I11" s="331" t="str">
        <f>IF(Summary!$P$12="E","E","")</f>
        <v/>
      </c>
      <c r="J11" s="331" t="str">
        <f>IF(Summary!$Q$12="Y","R","")</f>
        <v/>
      </c>
      <c r="K11" s="360"/>
      <c r="L11" s="640" t="str">
        <f>'Council Own'!$B167</f>
        <v>&lt;&lt;List Badge 8 Here&gt;&gt;</v>
      </c>
      <c r="M11" s="641"/>
      <c r="N11" s="327" t="str">
        <f>IF('Council Own'!$K$172="A","/","")</f>
        <v/>
      </c>
      <c r="O11" s="327" t="str">
        <f>IF('Council Own'!$K$176="A","/","")</f>
        <v/>
      </c>
      <c r="P11" s="327" t="str">
        <f>IF('Council Own'!$K$180="A","/","")</f>
        <v/>
      </c>
      <c r="Q11" s="327" t="str">
        <f>IF('Council Own'!$K$184="A","/","")</f>
        <v/>
      </c>
      <c r="R11" s="327" t="str">
        <f>IF('Council Own'!$K$188="A","/","")</f>
        <v/>
      </c>
      <c r="S11" s="328" t="str">
        <f>IF(Summary!$P$59="E","E","")</f>
        <v/>
      </c>
      <c r="T11" s="328" t="str">
        <f>IF(Summary!$Q$59="Y","R","")</f>
        <v/>
      </c>
      <c r="U11" s="432"/>
      <c r="W11" s="389"/>
      <c r="X11" s="390"/>
      <c r="Y11" s="464"/>
      <c r="AA11" s="389"/>
      <c r="AB11" s="390"/>
      <c r="AC11" s="464"/>
    </row>
    <row r="12" spans="1:30" ht="12.95" customHeight="1" thickBot="1">
      <c r="A12" s="342"/>
      <c r="C12" s="361" t="s">
        <v>608</v>
      </c>
      <c r="D12" s="313" t="str">
        <f>IF(Badges!$K$298="A","/","")</f>
        <v/>
      </c>
      <c r="E12" s="313" t="str">
        <f>IF(Badges!$K$302="A","/","")</f>
        <v/>
      </c>
      <c r="F12" s="313" t="str">
        <f>IF(Badges!$K$306="A","/","")</f>
        <v/>
      </c>
      <c r="G12" s="313" t="str">
        <f>IF(Badges!$K$310="A","/","")</f>
        <v/>
      </c>
      <c r="H12" s="313" t="str">
        <f>IF(Badges!$K$314="A","/","")</f>
        <v/>
      </c>
      <c r="I12" s="329" t="str">
        <f>IF(Summary!$P$17="E","E","")</f>
        <v/>
      </c>
      <c r="J12" s="329" t="str">
        <f>IF(Summary!$Q$17="Y","R","")</f>
        <v/>
      </c>
      <c r="K12" s="360" t="str">
        <f>IF(COUNT(I46:I47)=2,MAX(I46:I47),"")</f>
        <v/>
      </c>
      <c r="L12" s="640" t="str">
        <f>'Council Own'!$B190</f>
        <v>&lt;&lt;List Badge 9 Here&gt;&gt;</v>
      </c>
      <c r="M12" s="641"/>
      <c r="N12" s="327" t="str">
        <f>IF('Council Own'!$K$195="A","/","")</f>
        <v/>
      </c>
      <c r="O12" s="327" t="str">
        <f>IF('Council Own'!$K$199="A","/","")</f>
        <v/>
      </c>
      <c r="P12" s="327" t="str">
        <f>IF('Council Own'!$K$203="A","/","")</f>
        <v/>
      </c>
      <c r="Q12" s="327" t="str">
        <f>IF('Council Own'!$K$207="A","/","")</f>
        <v/>
      </c>
      <c r="R12" s="327" t="str">
        <f>IF('Council Own'!$K$211="A","/","")</f>
        <v/>
      </c>
      <c r="S12" s="328" t="str">
        <f>IF(Summary!$P$60="E","E","")</f>
        <v/>
      </c>
      <c r="T12" s="328" t="str">
        <f>IF(Summary!$Q$60="Y","R","")</f>
        <v/>
      </c>
      <c r="U12" s="432"/>
      <c r="W12" s="389"/>
      <c r="X12" s="390"/>
      <c r="Y12" s="464"/>
      <c r="AA12" s="389"/>
      <c r="AB12" s="390"/>
      <c r="AC12" s="464"/>
    </row>
    <row r="13" spans="1:30" ht="12.95" customHeight="1">
      <c r="A13" s="342"/>
      <c r="C13" s="363" t="s">
        <v>103</v>
      </c>
      <c r="D13" s="332" t="str">
        <f>IF(Badges!$K$321="A","/","")</f>
        <v/>
      </c>
      <c r="E13" s="332" t="str">
        <f>IF(Badges!$K$325="A","/","")</f>
        <v/>
      </c>
      <c r="F13" s="332" t="str">
        <f>IF(Badges!$K$329="A","/","")</f>
        <v/>
      </c>
      <c r="G13" s="332" t="str">
        <f>IF(Badges!$K$333="A","/","")</f>
        <v/>
      </c>
      <c r="H13" s="332" t="str">
        <f>IF(Badges!$K$337="A","/","")</f>
        <v/>
      </c>
      <c r="I13" s="330" t="str">
        <f>IF(Summary!$P$18="E","E","")</f>
        <v/>
      </c>
      <c r="J13" s="330" t="str">
        <f>IF(Summary!$Q$18="Y","R","")</f>
        <v/>
      </c>
      <c r="K13" s="360"/>
      <c r="L13" s="640" t="str">
        <f>'Council Own'!$B213</f>
        <v>&lt;&lt;List Badge 10 Here&gt;&gt;</v>
      </c>
      <c r="M13" s="641"/>
      <c r="N13" s="327" t="str">
        <f>IF('Council Own'!$K$218="A","/","")</f>
        <v/>
      </c>
      <c r="O13" s="327" t="str">
        <f>IF('Council Own'!$K$222="A","/","")</f>
        <v/>
      </c>
      <c r="P13" s="327" t="str">
        <f>IF('Council Own'!$K$226="A","/","")</f>
        <v/>
      </c>
      <c r="Q13" s="327" t="str">
        <f>IF('Council Own'!$K$230="A","/","")</f>
        <v/>
      </c>
      <c r="R13" s="327" t="str">
        <f>IF('Council Own'!$K$234="A","/","")</f>
        <v/>
      </c>
      <c r="S13" s="328" t="str">
        <f>IF(Summary!$P$61="E","E","")</f>
        <v/>
      </c>
      <c r="T13" s="328" t="str">
        <f>IF(Summary!$Q$61="Y","R","")</f>
        <v/>
      </c>
      <c r="U13" s="432"/>
      <c r="W13" s="389"/>
      <c r="X13" s="390"/>
      <c r="Y13" s="464"/>
      <c r="AA13" s="389"/>
      <c r="AB13" s="390"/>
      <c r="AC13" s="464"/>
    </row>
    <row r="14" spans="1:30" ht="12.95" customHeight="1">
      <c r="A14" s="342"/>
      <c r="C14" s="359" t="s">
        <v>609</v>
      </c>
      <c r="D14" s="334" t="str">
        <f>IF(Badges!$K$10="A","/","")</f>
        <v/>
      </c>
      <c r="E14" s="334" t="str">
        <f>IF(Badges!$K$14="A","/","")</f>
        <v/>
      </c>
      <c r="F14" s="334" t="str">
        <f>IF(Badges!$K$18="A","/","")</f>
        <v/>
      </c>
      <c r="G14" s="334" t="str">
        <f>IF(Badges!$K$22="A","/","")</f>
        <v/>
      </c>
      <c r="H14" s="334" t="str">
        <f>IF(Badges!$K$26="A","/","")</f>
        <v/>
      </c>
      <c r="I14" s="331" t="str">
        <f>IF(Summary!$P$4="E","E","")</f>
        <v/>
      </c>
      <c r="J14" s="331" t="str">
        <f>IF(Summary!$Q$4="Y","R","")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IF(Badges!$K$356="A","/","")</f>
        <v/>
      </c>
      <c r="E15" s="313" t="str">
        <f>IF(Badges!$K$360="A","/","")</f>
        <v/>
      </c>
      <c r="F15" s="313" t="str">
        <f>IF(Badges!$K$364="A","/","")</f>
        <v/>
      </c>
      <c r="G15" s="313" t="str">
        <f>IF(Badges!$K$368="A","/","")</f>
        <v/>
      </c>
      <c r="H15" s="313" t="str">
        <f>IF(Badges!$K$372="A","/","")</f>
        <v/>
      </c>
      <c r="I15" s="329" t="str">
        <f>IF(Summary!$P$20="E","E","")</f>
        <v/>
      </c>
      <c r="J15" s="329" t="str">
        <f>IF(Summary!$Q$20="Y","R","")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IF(Badges!$K$379="A","/","")</f>
        <v/>
      </c>
      <c r="E16" s="332" t="str">
        <f>IF(Badges!$K$383="A","/","")</f>
        <v/>
      </c>
      <c r="F16" s="332" t="str">
        <f>IF(Badges!$K$387="A","/","")</f>
        <v/>
      </c>
      <c r="G16" s="332" t="str">
        <f>IF(Badges!$K$391="A","/","")</f>
        <v/>
      </c>
      <c r="H16" s="332" t="str">
        <f>IF(Badges!$K$395="A","/","")</f>
        <v/>
      </c>
      <c r="I16" s="333" t="str">
        <f>IF(Summary!$P$21="E","E","")</f>
        <v/>
      </c>
      <c r="J16" s="333" t="str">
        <f>IF(Summary!$Q$21="Y","R","")</f>
        <v/>
      </c>
      <c r="K16" s="360" t="str">
        <f>IF(COUNT(I50:I51)=2,MAX(I50:I51),"")</f>
        <v/>
      </c>
      <c r="L16" s="640" t="str">
        <f>'Age-Level'!$C140</f>
        <v>Investiture</v>
      </c>
      <c r="M16" s="640"/>
      <c r="N16" s="640"/>
      <c r="O16" s="640"/>
      <c r="P16" s="640"/>
      <c r="Q16" s="640"/>
      <c r="R16" s="641"/>
      <c r="S16" s="328" t="str">
        <f>IF(Summary!$P$79="E","E","")</f>
        <v/>
      </c>
      <c r="T16" s="328" t="str">
        <f>IF(Summary!$Q$79="Y","R","")</f>
        <v/>
      </c>
      <c r="U16" s="432"/>
      <c r="W16" s="389"/>
      <c r="X16" s="390"/>
      <c r="Y16" s="464"/>
      <c r="AA16" s="389"/>
      <c r="AB16" s="390"/>
      <c r="AC16" s="464"/>
    </row>
    <row r="17" spans="1:29" ht="12.95" customHeight="1">
      <c r="A17" s="342"/>
      <c r="C17" s="359" t="s">
        <v>611</v>
      </c>
      <c r="D17" s="334" t="str">
        <f>IF(Badges!$K$425="A","/","")</f>
        <v/>
      </c>
      <c r="E17" s="334" t="str">
        <f>IF(Badges!$K$429="A","/","")</f>
        <v/>
      </c>
      <c r="F17" s="334" t="str">
        <f>IF(Badges!$K$433="A","/","")</f>
        <v/>
      </c>
      <c r="G17" s="334" t="str">
        <f>IF(Badges!$K$437="A","/","")</f>
        <v/>
      </c>
      <c r="H17" s="334" t="str">
        <f>IF(Badges!$K$441="A","/","")</f>
        <v/>
      </c>
      <c r="I17" s="331" t="str">
        <f>IF(Summary!$P$23="E","E","")</f>
        <v/>
      </c>
      <c r="J17" s="331" t="str">
        <f>IF(Summary!$Q$23="Y","R","")</f>
        <v/>
      </c>
      <c r="K17" s="360"/>
      <c r="L17" s="640" t="str">
        <f>'Age-Level'!$C141</f>
        <v>Rededication (1st year)</v>
      </c>
      <c r="M17" s="640"/>
      <c r="N17" s="640"/>
      <c r="O17" s="640"/>
      <c r="P17" s="640"/>
      <c r="Q17" s="640"/>
      <c r="R17" s="641"/>
      <c r="S17" s="328" t="str">
        <f>IF(Summary!$P$80="E","E","")</f>
        <v/>
      </c>
      <c r="T17" s="328" t="str">
        <f>IF(Summary!$Q$80="Y","R","")</f>
        <v/>
      </c>
      <c r="U17" s="432"/>
      <c r="W17" s="389"/>
      <c r="X17" s="390"/>
      <c r="Y17" s="464"/>
      <c r="AA17" s="389"/>
      <c r="AB17" s="390"/>
      <c r="AC17" s="464"/>
    </row>
    <row r="18" spans="1:29" ht="12.95" customHeight="1" thickBot="1">
      <c r="C18" s="361" t="s">
        <v>612</v>
      </c>
      <c r="D18" s="313" t="str">
        <f>IF(Badges!$K$448="A","/","")</f>
        <v/>
      </c>
      <c r="E18" s="313" t="str">
        <f>IF(Badges!$K$452="A","/","")</f>
        <v/>
      </c>
      <c r="F18" s="313" t="str">
        <f>IF(Badges!$K$456="A","/","")</f>
        <v/>
      </c>
      <c r="G18" s="313" t="str">
        <f>IF(Badges!$K$460="A","/","")</f>
        <v/>
      </c>
      <c r="H18" s="313" t="str">
        <f>IF(Badges!$K$464="A","/","")</f>
        <v/>
      </c>
      <c r="I18" s="329" t="str">
        <f>IF(Summary!$P$24="E","E","")</f>
        <v/>
      </c>
      <c r="J18" s="329" t="str">
        <f>IF(Summary!$Q$24="Y","R","")</f>
        <v/>
      </c>
      <c r="L18" s="640" t="str">
        <f>'Age-Level'!$C142</f>
        <v>Rededication (2nd year)</v>
      </c>
      <c r="M18" s="640"/>
      <c r="N18" s="640"/>
      <c r="O18" s="640"/>
      <c r="P18" s="640"/>
      <c r="Q18" s="640"/>
      <c r="R18" s="641"/>
      <c r="S18" s="328" t="str">
        <f>IF(Summary!$P$81="E","E","")</f>
        <v/>
      </c>
      <c r="T18" s="328" t="str">
        <f>IF(Summary!$Q$81="Y","R","")</f>
        <v/>
      </c>
      <c r="U18" s="432"/>
      <c r="W18" s="389"/>
      <c r="X18" s="390"/>
      <c r="Y18" s="464"/>
      <c r="AA18" s="389"/>
      <c r="AB18" s="390"/>
      <c r="AC18" s="464"/>
    </row>
    <row r="19" spans="1:29" ht="12.95" customHeight="1">
      <c r="C19" s="368" t="s">
        <v>328</v>
      </c>
      <c r="D19" s="332" t="str">
        <f>IF(Badges!$K$467="C","/","")</f>
        <v/>
      </c>
      <c r="E19" s="332" t="str">
        <f>IF(Badges!$K$468="C","/","")</f>
        <v/>
      </c>
      <c r="F19" s="332" t="str">
        <f>IF(Badges!$K$469="C","/","")</f>
        <v/>
      </c>
      <c r="G19" s="332" t="str">
        <f>IF(Badges!$K$470="C","/","")</f>
        <v/>
      </c>
      <c r="H19" s="332" t="str">
        <f>IF(Badges!$K$471="C","/","")</f>
        <v/>
      </c>
      <c r="I19" s="333" t="str">
        <f>IF(Summary!$P$25="E","E","")</f>
        <v/>
      </c>
      <c r="J19" s="333" t="str">
        <f>IF(Summary!$Q$25="Y","R","")</f>
        <v/>
      </c>
      <c r="L19" s="640" t="str">
        <f>'Age-Level'!$C143</f>
        <v>Rededication (3rd year)</v>
      </c>
      <c r="M19" s="640"/>
      <c r="N19" s="640"/>
      <c r="O19" s="640"/>
      <c r="P19" s="640"/>
      <c r="Q19" s="640"/>
      <c r="R19" s="641"/>
      <c r="S19" s="328" t="str">
        <f>IF(Summary!$P$82="E","E","")</f>
        <v/>
      </c>
      <c r="T19" s="328" t="str">
        <f>IF(Summary!$Q$82="Y","R","")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IF(Summary!$P$83="E","E","")</f>
        <v/>
      </c>
      <c r="T20" s="328" t="str">
        <f>IF(Summary!$Q$83="Y","R","")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IF(Summary!$P$84="E","E","")</f>
        <v/>
      </c>
      <c r="T21" s="328" t="str">
        <f>IF(Summary!$Q$84="Y","R","")</f>
        <v/>
      </c>
      <c r="U21" s="432"/>
      <c r="W21" s="389"/>
      <c r="X21" s="390"/>
      <c r="Y21" s="464"/>
      <c r="AA21" s="389"/>
      <c r="AB21" s="390"/>
      <c r="AC21" s="464"/>
    </row>
    <row r="22" spans="1:29" ht="12.95" customHeight="1">
      <c r="B22" s="370"/>
      <c r="C22" s="356" t="s">
        <v>106</v>
      </c>
      <c r="D22" s="327" t="str">
        <f>IF(Badges!$K$240="A","/","")</f>
        <v/>
      </c>
      <c r="E22" s="327" t="str">
        <f>IF(Badges!$K$244="A","/","")</f>
        <v/>
      </c>
      <c r="F22" s="327" t="str">
        <f>IF(Badges!$K$248="A","/","")</f>
        <v/>
      </c>
      <c r="G22" s="327" t="str">
        <f>IF(Badges!$K$252="A","/","")</f>
        <v/>
      </c>
      <c r="H22" s="327" t="str">
        <f>IF(Badges!$K$256="A","/","")</f>
        <v/>
      </c>
      <c r="I22" s="328" t="str">
        <f>IF(Summary!$P$14="E","E","")</f>
        <v/>
      </c>
      <c r="J22" s="328" t="str">
        <f>IF(Summary!$Q$14="Y","R","")</f>
        <v/>
      </c>
      <c r="L22" s="640" t="str">
        <f>'Age-Level'!$C146</f>
        <v>Rededication (6th year)</v>
      </c>
      <c r="M22" s="640"/>
      <c r="N22" s="640"/>
      <c r="O22" s="640"/>
      <c r="P22" s="640"/>
      <c r="Q22" s="640"/>
      <c r="R22" s="641"/>
      <c r="S22" s="328" t="str">
        <f>IF(Summary!$P$85="E","E","")</f>
        <v/>
      </c>
      <c r="T22" s="328" t="str">
        <f>IF(Summary!$Q$85="Y","R","")</f>
        <v/>
      </c>
      <c r="U22" s="432"/>
      <c r="W22" s="389"/>
      <c r="X22" s="390"/>
      <c r="Y22" s="464"/>
      <c r="AA22" s="389"/>
      <c r="AB22" s="390"/>
      <c r="AC22" s="464"/>
    </row>
    <row r="23" spans="1:29" ht="12.95" customHeight="1" thickBot="1">
      <c r="B23" s="370"/>
      <c r="C23" s="364" t="s">
        <v>107</v>
      </c>
      <c r="D23" s="313" t="str">
        <f>IF(Badges!$K$217="A","/","")</f>
        <v/>
      </c>
      <c r="E23" s="313" t="str">
        <f>IF(Badges!$K$221="A","/","")</f>
        <v/>
      </c>
      <c r="F23" s="313" t="str">
        <f>IF(Badges!$K$225="A","/","")</f>
        <v/>
      </c>
      <c r="G23" s="313" t="str">
        <f>IF(Badges!$K$229="A","/","")</f>
        <v/>
      </c>
      <c r="H23" s="313" t="str">
        <f>IF(Badges!$K$233="A","/","")</f>
        <v/>
      </c>
      <c r="I23" s="329" t="str">
        <f>IF(Summary!$P$13="E","E","")</f>
        <v/>
      </c>
      <c r="J23" s="329" t="str">
        <f>IF(Summary!$Q$13="Y","R","")</f>
        <v/>
      </c>
      <c r="L23" s="640" t="str">
        <f>'Age-Level'!$C147</f>
        <v>Rededication (7th year)</v>
      </c>
      <c r="M23" s="640"/>
      <c r="N23" s="640"/>
      <c r="O23" s="640"/>
      <c r="P23" s="640"/>
      <c r="Q23" s="640"/>
      <c r="R23" s="641"/>
      <c r="S23" s="328" t="str">
        <f>IF(Summary!$P$86="E","E","")</f>
        <v/>
      </c>
      <c r="T23" s="328" t="str">
        <f>IF(Summary!$Q$86="Y","R","")</f>
        <v/>
      </c>
      <c r="U23" s="642" t="s">
        <v>761</v>
      </c>
      <c r="W23" s="389"/>
      <c r="X23" s="390"/>
      <c r="Y23" s="464"/>
      <c r="AA23" s="389"/>
      <c r="AB23" s="390"/>
      <c r="AC23" s="464"/>
    </row>
    <row r="24" spans="1:29" ht="12.95" customHeight="1">
      <c r="B24" s="370"/>
      <c r="C24" s="356" t="s">
        <v>613</v>
      </c>
      <c r="D24" s="332" t="str">
        <f>IF(Badges!$K$341="C","/","")</f>
        <v/>
      </c>
      <c r="E24" s="332" t="str">
        <f>IF(Badges!$K$343="C","/","")</f>
        <v/>
      </c>
      <c r="F24" s="332" t="str">
        <f>IF(Badges!$K$345="C","/","")</f>
        <v/>
      </c>
      <c r="G24" s="332" t="str">
        <f>IF(Badges!$K$347="C","/","")</f>
        <v/>
      </c>
      <c r="H24" s="332" t="str">
        <f>IF(Badges!$K$349="C","/","")</f>
        <v/>
      </c>
      <c r="I24" s="333" t="str">
        <f>IF(Summary!$P$19="E","E","")</f>
        <v/>
      </c>
      <c r="J24" s="333" t="str">
        <f>IF(Summary!$Q$19="Y","R","")</f>
        <v/>
      </c>
      <c r="L24" s="640" t="str">
        <f>'Age-Level'!$C148</f>
        <v>Rededication (8th year)</v>
      </c>
      <c r="M24" s="640"/>
      <c r="N24" s="640"/>
      <c r="O24" s="640"/>
      <c r="P24" s="640"/>
      <c r="Q24" s="640"/>
      <c r="R24" s="641"/>
      <c r="S24" s="328" t="str">
        <f>IF(Summary!$P$87="E","E","")</f>
        <v/>
      </c>
      <c r="T24" s="328" t="str">
        <f>IF(Summary!$Q$87="Y","R","")</f>
        <v/>
      </c>
      <c r="U24" s="642"/>
      <c r="W24" s="389"/>
      <c r="X24" s="390"/>
      <c r="Y24" s="464"/>
      <c r="AA24" s="389"/>
      <c r="AB24" s="390"/>
      <c r="AC24" s="464"/>
    </row>
    <row r="25" spans="1:29" ht="12.95" customHeight="1">
      <c r="B25" s="370"/>
      <c r="C25" s="361" t="s">
        <v>614</v>
      </c>
      <c r="D25" s="327" t="str">
        <f>IF(Badges!$K$283="C","/","")</f>
        <v/>
      </c>
      <c r="E25" s="327" t="str">
        <f>IF(Badges!$K$285="C","/","")</f>
        <v/>
      </c>
      <c r="F25" s="327" t="str">
        <f>IF(Badges!$K$287="C","/","")</f>
        <v/>
      </c>
      <c r="G25" s="327" t="str">
        <f>IF(Badges!$K$289="C","/","")</f>
        <v/>
      </c>
      <c r="H25" s="327" t="str">
        <f>IF(Badges!$K$291="C","/","")</f>
        <v/>
      </c>
      <c r="I25" s="331" t="str">
        <f>IF(Summary!$P$16="E","E","")</f>
        <v/>
      </c>
      <c r="J25" s="331" t="str">
        <f>IF(Summary!$Q$16="Y","R","")</f>
        <v/>
      </c>
      <c r="L25" s="640" t="str">
        <f>'Age-Level'!$C149</f>
        <v>Rededication (9th year)</v>
      </c>
      <c r="M25" s="640"/>
      <c r="N25" s="640"/>
      <c r="O25" s="640"/>
      <c r="P25" s="640"/>
      <c r="Q25" s="640"/>
      <c r="R25" s="641"/>
      <c r="S25" s="328" t="str">
        <f>IF(Summary!$P$88="E","E","")</f>
        <v/>
      </c>
      <c r="T25" s="328" t="str">
        <f>IF(Summary!$Q$88="Y","R","")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IF(Summary!$P$89="E","E","")</f>
        <v/>
      </c>
      <c r="T26" s="328" t="str">
        <f>IF(Summary!$Q$89="Y","R","")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IF(Summary!$P$90="E","E","")</f>
        <v/>
      </c>
      <c r="T27" s="328" t="str">
        <f>IF(Summary!$Q$90="Y","R","")</f>
        <v/>
      </c>
      <c r="U27" s="642"/>
      <c r="W27" s="389"/>
      <c r="X27" s="390"/>
      <c r="Y27" s="464"/>
      <c r="AA27" s="389"/>
      <c r="AB27" s="390"/>
      <c r="AC27" s="464"/>
    </row>
    <row r="28" spans="1:29" ht="12.95" customHeight="1">
      <c r="B28" s="370"/>
      <c r="C28" s="371" t="s">
        <v>615</v>
      </c>
      <c r="D28" s="327" t="str">
        <f>IF(Badges!$K$500="C","/","")</f>
        <v/>
      </c>
      <c r="E28" s="327" t="str">
        <f>IF(Badges!$K$501="C","/","")</f>
        <v/>
      </c>
      <c r="F28" s="327" t="str">
        <f>IF(Badges!$K$502="C","/","")</f>
        <v/>
      </c>
      <c r="G28" s="327" t="str">
        <f>IF(Badges!$K$503="C","/","")</f>
        <v/>
      </c>
      <c r="H28" s="327" t="str">
        <f>IF(Badges!$K$504="C","/","")</f>
        <v/>
      </c>
      <c r="I28" s="328" t="str">
        <f>IF(Summary!$P$28="E","E","")</f>
        <v/>
      </c>
      <c r="J28" s="328" t="str">
        <f>IF(Summary!$Q$28="Y","R","")</f>
        <v/>
      </c>
      <c r="L28" s="640" t="str">
        <f>'Age-Level'!$C152</f>
        <v>Rededication (12th year)</v>
      </c>
      <c r="M28" s="640"/>
      <c r="N28" s="640"/>
      <c r="O28" s="640"/>
      <c r="P28" s="640"/>
      <c r="Q28" s="640"/>
      <c r="R28" s="641"/>
      <c r="S28" s="328" t="str">
        <f>IF(Summary!$P$91="E","E","")</f>
        <v/>
      </c>
      <c r="T28" s="328" t="str">
        <f>IF(Summary!$Q$91="Y","R","")</f>
        <v/>
      </c>
      <c r="U28" s="642"/>
      <c r="W28" s="389"/>
      <c r="X28" s="390"/>
      <c r="Y28" s="464"/>
      <c r="AA28" s="389"/>
      <c r="AB28" s="390"/>
      <c r="AC28" s="464"/>
    </row>
    <row r="29" spans="1:29" ht="12.95" customHeight="1">
      <c r="B29" s="370"/>
      <c r="C29" s="372" t="s">
        <v>616</v>
      </c>
      <c r="D29" s="327" t="str">
        <f>IF(Badges!$K$507="C","/","")</f>
        <v/>
      </c>
      <c r="E29" s="327" t="str">
        <f>IF(Badges!$K$508="C","/","")</f>
        <v/>
      </c>
      <c r="F29" s="327" t="str">
        <f>IF(Badges!$K$509="C","/","")</f>
        <v/>
      </c>
      <c r="G29" s="327" t="str">
        <f>IF(Badges!$K$510="C","/","")</f>
        <v/>
      </c>
      <c r="H29" s="327" t="str">
        <f>IF(Badges!$K$511="C","/","")</f>
        <v/>
      </c>
      <c r="I29" s="328" t="str">
        <f>IF(Summary!$P$29="E","E","")</f>
        <v/>
      </c>
      <c r="J29" s="328" t="str">
        <f>IF(Summary!$Q$29="Y","R","")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IF(Badges!$K$514="C","/","")</f>
        <v/>
      </c>
      <c r="E30" s="313" t="str">
        <f>IF(Badges!$K$515="C","/","")</f>
        <v/>
      </c>
      <c r="F30" s="313" t="str">
        <f>IF(Badges!$K$516="C","/","")</f>
        <v/>
      </c>
      <c r="G30" s="313" t="str">
        <f>IF(Badges!$K$517="C","/","")</f>
        <v/>
      </c>
      <c r="H30" s="313" t="str">
        <f>IF(Badges!$K$518="C","/","")</f>
        <v/>
      </c>
      <c r="I30" s="329" t="str">
        <f>IF(Summary!$P$30="E","E","")</f>
        <v/>
      </c>
      <c r="J30" s="329" t="str">
        <f>IF(Summary!$Q$30="Y","R","")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IF(Badges!$K$522="C","/","")</f>
        <v/>
      </c>
      <c r="E31" s="332" t="str">
        <f>IF(Badges!$K$523="C","/","")</f>
        <v/>
      </c>
      <c r="F31" s="332" t="str">
        <f>IF(Badges!$K$524="C","/","")</f>
        <v/>
      </c>
      <c r="G31" s="332" t="str">
        <f>IF(Badges!$K$525="C","/","")</f>
        <v/>
      </c>
      <c r="H31" s="332" t="str">
        <f>IF(Badges!$K$526="C","/","")</f>
        <v/>
      </c>
      <c r="I31" s="330" t="str">
        <f>IF(Summary!$P$32="E","E","")</f>
        <v/>
      </c>
      <c r="J31" s="330" t="str">
        <f>IF(Summary!$Q$32="Y","R","")</f>
        <v/>
      </c>
      <c r="L31" s="640" t="str">
        <f>'Fun Patches'!$C5</f>
        <v>&lt;LIST PATCH HERE&gt;</v>
      </c>
      <c r="M31" s="640"/>
      <c r="N31" s="640"/>
      <c r="O31" s="640"/>
      <c r="P31" s="640"/>
      <c r="Q31" s="640"/>
      <c r="R31" s="641"/>
      <c r="S31" s="328" t="str">
        <f>IF(Summary!$P$95="E","E","")</f>
        <v/>
      </c>
      <c r="T31" s="328" t="str">
        <f>IF(Summary!$Q$95="Y","R","")</f>
        <v/>
      </c>
      <c r="U31" s="642"/>
      <c r="W31" s="389"/>
      <c r="X31" s="390"/>
      <c r="Y31" s="464"/>
      <c r="AA31" s="389"/>
      <c r="AB31" s="390"/>
      <c r="AC31" s="464"/>
    </row>
    <row r="32" spans="1:29" ht="12.95" customHeight="1">
      <c r="B32" s="370"/>
      <c r="C32" s="372" t="s">
        <v>619</v>
      </c>
      <c r="D32" s="327" t="str">
        <f>IF(Badges!$K$529="C","/","")</f>
        <v/>
      </c>
      <c r="E32" s="327" t="str">
        <f>IF(Badges!$K$530="C","/","")</f>
        <v/>
      </c>
      <c r="F32" s="327" t="str">
        <f>IF(Badges!$K$531="C","/","")</f>
        <v/>
      </c>
      <c r="G32" s="327" t="str">
        <f>IF(Badges!$K$532="C","/","")</f>
        <v/>
      </c>
      <c r="H32" s="327" t="str">
        <f>IF(Badges!$K$533="C","/","")</f>
        <v/>
      </c>
      <c r="I32" s="328" t="str">
        <f>IF(Summary!$P$33="E","E","")</f>
        <v/>
      </c>
      <c r="J32" s="328" t="str">
        <f>IF(Summary!$Q$33="Y","R","")</f>
        <v/>
      </c>
      <c r="L32" s="640" t="str">
        <f>'Fun Patches'!$C6</f>
        <v>&lt;LIST PATCH HERE&gt;</v>
      </c>
      <c r="M32" s="640"/>
      <c r="N32" s="640"/>
      <c r="O32" s="640"/>
      <c r="P32" s="640"/>
      <c r="Q32" s="640"/>
      <c r="R32" s="641"/>
      <c r="S32" s="328" t="str">
        <f>IF(Summary!$P$96="E","E","")</f>
        <v/>
      </c>
      <c r="T32" s="328" t="str">
        <f>IF(Summary!$Q$96="Y","R","")</f>
        <v/>
      </c>
      <c r="U32" s="642"/>
      <c r="W32" s="389"/>
      <c r="X32" s="390"/>
      <c r="Y32" s="464"/>
      <c r="AA32" s="389"/>
      <c r="AB32" s="390"/>
      <c r="AC32" s="464"/>
    </row>
    <row r="33" spans="2:29" ht="12.95" customHeight="1" thickBot="1">
      <c r="B33" s="370"/>
      <c r="C33" s="373" t="s">
        <v>620</v>
      </c>
      <c r="D33" s="313" t="str">
        <f>IF(Badges!$K$536="C","/","")</f>
        <v/>
      </c>
      <c r="E33" s="313" t="str">
        <f>IF(Badges!$K$537="C","/","")</f>
        <v/>
      </c>
      <c r="F33" s="313" t="str">
        <f>IF(Badges!$K$538="C","/","")</f>
        <v/>
      </c>
      <c r="G33" s="313" t="str">
        <f>IF(Badges!$K$539="C","/","")</f>
        <v/>
      </c>
      <c r="H33" s="313" t="str">
        <f>IF(Badges!$K$540="C","/","")</f>
        <v/>
      </c>
      <c r="I33" s="329" t="str">
        <f>IF(Summary!$P$34="E","E","")</f>
        <v/>
      </c>
      <c r="J33" s="329" t="str">
        <f>IF(Summary!$Q$34="Y","R","")</f>
        <v/>
      </c>
      <c r="L33" s="640" t="str">
        <f>'Fun Patches'!$C7</f>
        <v>&lt;LIST PATCH HERE&gt;</v>
      </c>
      <c r="M33" s="640"/>
      <c r="N33" s="640"/>
      <c r="O33" s="640"/>
      <c r="P33" s="640"/>
      <c r="Q33" s="640"/>
      <c r="R33" s="641"/>
      <c r="S33" s="328" t="str">
        <f>IF(Summary!$P$97="E","E","")</f>
        <v/>
      </c>
      <c r="T33" s="328" t="str">
        <f>IF(Summary!$Q$97="Y","R","")</f>
        <v/>
      </c>
      <c r="U33" s="642"/>
      <c r="W33" s="389"/>
      <c r="X33" s="390"/>
      <c r="Y33" s="464"/>
      <c r="AA33" s="389"/>
      <c r="AB33" s="390"/>
      <c r="AC33" s="464"/>
    </row>
    <row r="34" spans="2:29" ht="12.95" customHeight="1">
      <c r="B34" s="370"/>
      <c r="C34" s="371" t="s">
        <v>621</v>
      </c>
      <c r="D34" s="332" t="str">
        <f>IF(Badges!$K$544="C","/","")</f>
        <v/>
      </c>
      <c r="E34" s="332" t="str">
        <f>IF(Badges!$K$545="C","/","")</f>
        <v/>
      </c>
      <c r="F34" s="332" t="str">
        <f>IF(Badges!$K$546="C","/","")</f>
        <v/>
      </c>
      <c r="G34" s="332" t="str">
        <f>IF(Badges!$K$547="C","/","")</f>
        <v/>
      </c>
      <c r="H34" s="332" t="str">
        <f>IF(Badges!$K$548="C","/","")</f>
        <v/>
      </c>
      <c r="I34" s="330" t="str">
        <f>IF(Summary!$P$36="E","E","")</f>
        <v/>
      </c>
      <c r="J34" s="330" t="str">
        <f>IF(Summary!$Q$36="Y","R","")</f>
        <v/>
      </c>
      <c r="L34" s="640" t="str">
        <f>'Fun Patches'!$C8</f>
        <v>&lt;LIST PATCH HERE&gt;</v>
      </c>
      <c r="M34" s="640"/>
      <c r="N34" s="640"/>
      <c r="O34" s="640"/>
      <c r="P34" s="640"/>
      <c r="Q34" s="640"/>
      <c r="R34" s="641"/>
      <c r="S34" s="328" t="str">
        <f>IF(Summary!$P$98="E","E","")</f>
        <v/>
      </c>
      <c r="T34" s="328" t="str">
        <f>IF(Summary!$Q$98="Y","R","")</f>
        <v/>
      </c>
      <c r="U34" s="642"/>
      <c r="W34" s="389"/>
      <c r="X34" s="390"/>
      <c r="Y34" s="464"/>
      <c r="AA34" s="389"/>
      <c r="AB34" s="390"/>
      <c r="AC34" s="464"/>
    </row>
    <row r="35" spans="2:29" ht="12.95" customHeight="1">
      <c r="B35" s="370"/>
      <c r="C35" s="372" t="s">
        <v>622</v>
      </c>
      <c r="D35" s="327" t="str">
        <f>IF(Badges!$K$551="C","/","")</f>
        <v/>
      </c>
      <c r="E35" s="327" t="str">
        <f>IF(Badges!$K$552="C","/","")</f>
        <v/>
      </c>
      <c r="F35" s="327" t="str">
        <f>IF(Badges!$K$553="C","/","")</f>
        <v/>
      </c>
      <c r="G35" s="327" t="str">
        <f>IF(Badges!$K$554="C","/","")</f>
        <v/>
      </c>
      <c r="H35" s="327" t="str">
        <f>IF(Badges!$K$555="C","/","")</f>
        <v/>
      </c>
      <c r="I35" s="328" t="str">
        <f>IF(Summary!$P$37="E","E","")</f>
        <v/>
      </c>
      <c r="J35" s="328" t="str">
        <f>IF(Summary!$Q$37="Y","R","")</f>
        <v/>
      </c>
      <c r="L35" s="640" t="str">
        <f>'Fun Patches'!$C9</f>
        <v>&lt;LIST PATCH HERE&gt;</v>
      </c>
      <c r="M35" s="640"/>
      <c r="N35" s="640"/>
      <c r="O35" s="640"/>
      <c r="P35" s="640"/>
      <c r="Q35" s="640"/>
      <c r="R35" s="641"/>
      <c r="S35" s="328" t="str">
        <f>IF(Summary!$P$99="E","E","")</f>
        <v/>
      </c>
      <c r="T35" s="328" t="str">
        <f>IF(Summary!$Q$99="Y","R","")</f>
        <v/>
      </c>
      <c r="U35" s="642"/>
      <c r="W35" s="389"/>
      <c r="X35" s="390"/>
      <c r="Y35" s="464"/>
      <c r="AA35" s="389"/>
      <c r="AB35" s="390"/>
      <c r="AC35" s="464"/>
    </row>
    <row r="36" spans="2:29" ht="12.95" customHeight="1">
      <c r="B36" s="370"/>
      <c r="C36" s="374" t="s">
        <v>623</v>
      </c>
      <c r="D36" s="327" t="str">
        <f>IF(Badges!$K$558="C","/","")</f>
        <v/>
      </c>
      <c r="E36" s="327" t="str">
        <f>IF(Badges!$K$559="C","/","")</f>
        <v/>
      </c>
      <c r="F36" s="327" t="str">
        <f>IF(Badges!$K$560="C","/","")</f>
        <v/>
      </c>
      <c r="G36" s="327" t="str">
        <f>IF(Badges!$K$561="C","/","")</f>
        <v/>
      </c>
      <c r="H36" s="327" t="str">
        <f>IF(Badges!$K$562="C","/","")</f>
        <v/>
      </c>
      <c r="I36" s="328" t="str">
        <f>IF(Summary!$P$38="E","E","")</f>
        <v/>
      </c>
      <c r="J36" s="328" t="str">
        <f>IF(Summary!$Q$38="Y","R","")</f>
        <v/>
      </c>
      <c r="L36" s="640" t="str">
        <f>'Fun Patches'!$C10</f>
        <v>&lt;LIST PATCH HERE&gt;</v>
      </c>
      <c r="M36" s="640"/>
      <c r="N36" s="640"/>
      <c r="O36" s="640"/>
      <c r="P36" s="640"/>
      <c r="Q36" s="640"/>
      <c r="R36" s="641"/>
      <c r="S36" s="328" t="str">
        <f>IF(Summary!$P$100="E","E","")</f>
        <v/>
      </c>
      <c r="T36" s="328" t="str">
        <f>IF(Summary!$Q$100="Y","R","")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IF(Summary!$P$101="E","E","")</f>
        <v/>
      </c>
      <c r="T37" s="328" t="str">
        <f>IF(Summary!$Q$101="Y","R","")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IF(Summary!$P$102="E","E","")</f>
        <v/>
      </c>
      <c r="T38" s="328" t="str">
        <f>IF(Summary!$Q$102="Y","R","")</f>
        <v/>
      </c>
      <c r="U38" s="642"/>
      <c r="W38" s="389"/>
      <c r="X38" s="390"/>
      <c r="Y38" s="464"/>
      <c r="AA38" s="389"/>
      <c r="AB38" s="390"/>
      <c r="AC38" s="464"/>
    </row>
    <row r="39" spans="2:29" ht="12.95" customHeight="1">
      <c r="B39" s="370"/>
      <c r="C39" s="375" t="s">
        <v>595</v>
      </c>
      <c r="D39" s="435"/>
      <c r="E39" s="435"/>
      <c r="F39" s="435"/>
      <c r="G39" s="435"/>
      <c r="H39" s="436"/>
      <c r="I39" s="326" t="str">
        <f>IF(Summary!$P$40="E","E","")</f>
        <v/>
      </c>
      <c r="J39" s="326" t="str">
        <f>IF(Summary!$Q$40="Y","R","")</f>
        <v/>
      </c>
      <c r="K39" s="360" t="str">
        <f>IF(I39="E","C"," ")</f>
        <v xml:space="preserve"> </v>
      </c>
      <c r="L39" s="640" t="str">
        <f>'Fun Patches'!$C13</f>
        <v>&lt;LIST PATCH HERE&gt;</v>
      </c>
      <c r="M39" s="640"/>
      <c r="N39" s="640"/>
      <c r="O39" s="640"/>
      <c r="P39" s="640"/>
      <c r="Q39" s="640"/>
      <c r="R39" s="641"/>
      <c r="S39" s="328" t="str">
        <f>IF(Summary!$P$103="E","E","")</f>
        <v/>
      </c>
      <c r="T39" s="328" t="str">
        <f>IF(Summary!$Q$103="Y","R","")</f>
        <v/>
      </c>
      <c r="U39" s="642"/>
      <c r="W39" s="389"/>
      <c r="X39" s="390"/>
      <c r="Y39" s="464"/>
      <c r="AA39" s="389"/>
      <c r="AB39" s="390"/>
      <c r="AC39" s="464"/>
    </row>
    <row r="40" spans="2:29" ht="12.95" customHeight="1">
      <c r="B40" s="370"/>
      <c r="C40" s="376" t="s">
        <v>596</v>
      </c>
      <c r="D40" s="437"/>
      <c r="E40" s="437"/>
      <c r="F40" s="437"/>
      <c r="G40" s="437"/>
      <c r="H40" s="438"/>
      <c r="I40" s="328" t="str">
        <f>IF(Summary!$P$41="E","E","")</f>
        <v/>
      </c>
      <c r="J40" s="328" t="str">
        <f>IF(Summary!$Q$41="Y","R","")</f>
        <v/>
      </c>
      <c r="K40" s="360" t="str">
        <f>IF(I40="E","C"," ")</f>
        <v xml:space="preserve"> </v>
      </c>
      <c r="L40" s="640" t="str">
        <f>'Fun Patches'!$C14</f>
        <v>&lt;LIST PATCH HERE&gt;</v>
      </c>
      <c r="M40" s="640"/>
      <c r="N40" s="640"/>
      <c r="O40" s="640"/>
      <c r="P40" s="640"/>
      <c r="Q40" s="640"/>
      <c r="R40" s="641"/>
      <c r="S40" s="328" t="str">
        <f>IF(Summary!$P$104="E","E","")</f>
        <v/>
      </c>
      <c r="T40" s="328" t="str">
        <f>IF(Summary!$Q$104="Y","R","")</f>
        <v/>
      </c>
      <c r="U40" s="642"/>
      <c r="W40" s="389"/>
      <c r="X40" s="390"/>
      <c r="Y40" s="464"/>
      <c r="AA40" s="389"/>
      <c r="AB40" s="390"/>
      <c r="AC40" s="464"/>
    </row>
    <row r="41" spans="2:29" ht="12.95" customHeight="1" thickBot="1">
      <c r="B41" s="370"/>
      <c r="C41" s="377" t="s">
        <v>597</v>
      </c>
      <c r="D41" s="439"/>
      <c r="E41" s="439"/>
      <c r="F41" s="439"/>
      <c r="G41" s="439"/>
      <c r="H41" s="440"/>
      <c r="I41" s="329" t="str">
        <f>IF(Summary!$P$42="E","E","")</f>
        <v/>
      </c>
      <c r="J41" s="329" t="str">
        <f>IF(Summary!$Q$42="Y","R","")</f>
        <v/>
      </c>
      <c r="K41" s="360" t="str">
        <f>IF(I41="E","C"," ")</f>
        <v xml:space="preserve"> </v>
      </c>
      <c r="L41" s="640" t="str">
        <f>'Fun Patches'!$C15</f>
        <v>&lt;LIST PATCH HERE&gt;</v>
      </c>
      <c r="M41" s="640"/>
      <c r="N41" s="640"/>
      <c r="O41" s="640"/>
      <c r="P41" s="640"/>
      <c r="Q41" s="640"/>
      <c r="R41" s="641"/>
      <c r="S41" s="328" t="str">
        <f>IF(Summary!$P$105="E","E","")</f>
        <v/>
      </c>
      <c r="T41" s="328" t="str">
        <f>IF(Summary!$Q$105="Y","R","")</f>
        <v/>
      </c>
      <c r="U41" s="642"/>
      <c r="W41" s="389"/>
      <c r="X41" s="390"/>
      <c r="Y41" s="464"/>
      <c r="AA41" s="389"/>
      <c r="AB41" s="390"/>
      <c r="AC41" s="464"/>
    </row>
    <row r="42" spans="2:29" ht="12.95" customHeight="1">
      <c r="B42" s="370"/>
      <c r="C42" s="378" t="s">
        <v>598</v>
      </c>
      <c r="D42" s="327" t="str">
        <f>IF(Badges!$K$263="A","/","")</f>
        <v/>
      </c>
      <c r="E42" s="327" t="str">
        <f>IF(Badges!$K$267="A","/","")</f>
        <v/>
      </c>
      <c r="F42" s="327" t="str">
        <f>IF(Badges!$K$271="A","/","")</f>
        <v/>
      </c>
      <c r="G42" s="327" t="str">
        <f>IF(Badges!$K$275="A","/","")</f>
        <v/>
      </c>
      <c r="H42" s="327" t="str">
        <f>IF(Badges!$K$279="A","/","")</f>
        <v/>
      </c>
      <c r="I42" s="330" t="str">
        <f>IF(Summary!$P$15="E","E","")</f>
        <v/>
      </c>
      <c r="J42" s="330" t="str">
        <f>IF(Summary!$Q$15="Y","R","")</f>
        <v/>
      </c>
      <c r="K42" s="360"/>
      <c r="L42" s="640" t="str">
        <f>'Fun Patches'!$C16</f>
        <v>&lt;LIST PATCH HERE&gt;</v>
      </c>
      <c r="M42" s="640"/>
      <c r="N42" s="640"/>
      <c r="O42" s="640"/>
      <c r="P42" s="640"/>
      <c r="Q42" s="640"/>
      <c r="R42" s="641"/>
      <c r="S42" s="328" t="str">
        <f>IF(Summary!$P$106="E","E","")</f>
        <v/>
      </c>
      <c r="T42" s="328" t="str">
        <f>IF(Summary!$Q$106="Y","R","")</f>
        <v/>
      </c>
      <c r="U42" s="642"/>
      <c r="W42" s="389"/>
      <c r="X42" s="390"/>
      <c r="Y42" s="464"/>
      <c r="AA42" s="389"/>
      <c r="AB42" s="390"/>
      <c r="AC42" s="464"/>
    </row>
    <row r="43" spans="2:29" ht="12.95" customHeight="1">
      <c r="B43" s="370"/>
      <c r="C43" s="379" t="s">
        <v>599</v>
      </c>
      <c r="D43" s="327" t="str">
        <f>IF(Badges!$K$478="A","/","")</f>
        <v/>
      </c>
      <c r="E43" s="327" t="str">
        <f>IF(Badges!$K$482="A","/","")</f>
        <v/>
      </c>
      <c r="F43" s="327" t="str">
        <f>IF(Badges!$K$486="A","/","")</f>
        <v/>
      </c>
      <c r="G43" s="327" t="str">
        <f>IF(Badges!$K$490="A","/","")</f>
        <v/>
      </c>
      <c r="H43" s="327" t="str">
        <f>IF(Badges!$K$494="A","/","")</f>
        <v/>
      </c>
      <c r="I43" s="328" t="str">
        <f>IF(Summary!$P$26="E","E","")</f>
        <v/>
      </c>
      <c r="J43" s="328" t="str">
        <f>IF(Summary!$Q$26="Y","R","")</f>
        <v/>
      </c>
      <c r="K43" s="360"/>
      <c r="L43" s="640" t="str">
        <f>'Fun Patches'!$C17</f>
        <v>&lt;LIST PATCH HERE&gt;</v>
      </c>
      <c r="M43" s="640"/>
      <c r="N43" s="640"/>
      <c r="O43" s="640"/>
      <c r="P43" s="640"/>
      <c r="Q43" s="640"/>
      <c r="R43" s="641"/>
      <c r="S43" s="328" t="str">
        <f>IF(Summary!$P$107="E","E","")</f>
        <v/>
      </c>
      <c r="T43" s="328" t="str">
        <f>IF(Summary!$Q$107="Y","R","")</f>
        <v/>
      </c>
      <c r="U43" s="642"/>
      <c r="W43" s="389"/>
      <c r="X43" s="390"/>
      <c r="Y43" s="464"/>
      <c r="AA43" s="389"/>
      <c r="AB43" s="390"/>
      <c r="AC43" s="464"/>
    </row>
    <row r="44" spans="2:29" ht="12.95" customHeight="1">
      <c r="B44" s="370"/>
      <c r="C44" s="379" t="s">
        <v>600</v>
      </c>
      <c r="D44" s="327" t="str">
        <f>IF(Badges!$K$402="A","/","")</f>
        <v/>
      </c>
      <c r="E44" s="327" t="str">
        <f>IF(Badges!$K$406="A","/","")</f>
        <v/>
      </c>
      <c r="F44" s="327" t="str">
        <f>IF(Badges!$K$410="A","/","")</f>
        <v/>
      </c>
      <c r="G44" s="327" t="str">
        <f>IF(Badges!$K$414="A","/","")</f>
        <v/>
      </c>
      <c r="H44" s="327" t="str">
        <f>IF(Badges!$K$418="A","/","")</f>
        <v/>
      </c>
      <c r="I44" s="328" t="str">
        <f>IF(Summary!$P$22="E","E","")</f>
        <v/>
      </c>
      <c r="J44" s="328" t="str">
        <f>IF(Summary!$Q$22="Y","R","")</f>
        <v/>
      </c>
      <c r="K44" s="360"/>
      <c r="L44" s="640" t="str">
        <f>'Fun Patches'!$C18</f>
        <v>&lt;LIST PATCH HERE&gt;</v>
      </c>
      <c r="M44" s="640"/>
      <c r="N44" s="640"/>
      <c r="O44" s="640"/>
      <c r="P44" s="640"/>
      <c r="Q44" s="640"/>
      <c r="R44" s="641"/>
      <c r="S44" s="328" t="str">
        <f>IF(Summary!$P$108="E","E","")</f>
        <v/>
      </c>
      <c r="T44" s="328" t="str">
        <f>IF(Summary!$Q$108="Y","R","")</f>
        <v/>
      </c>
      <c r="U44" s="642"/>
      <c r="W44" s="389"/>
      <c r="X44" s="390"/>
      <c r="Y44" s="464"/>
      <c r="AA44" s="389"/>
      <c r="AB44" s="390"/>
      <c r="AC44" s="464"/>
    </row>
    <row r="45" spans="2:29" ht="12.95" customHeight="1" thickBot="1">
      <c r="B45" s="370"/>
      <c r="C45" s="441" t="s">
        <v>601</v>
      </c>
      <c r="D45" s="442"/>
      <c r="E45" s="442"/>
      <c r="F45" s="442"/>
      <c r="G45" s="442"/>
      <c r="H45" s="443"/>
      <c r="I45" s="329" t="str">
        <f>IF(Summary!$P$44="E","E","")</f>
        <v/>
      </c>
      <c r="J45" s="329" t="str">
        <f>IF(Summary!$Q$44="Y","R","")</f>
        <v/>
      </c>
      <c r="K45" s="360" t="str">
        <f>IF(COUNTIF(I42:I45,"E")=4,"C"," ")</f>
        <v xml:space="preserve"> </v>
      </c>
      <c r="L45" s="640" t="str">
        <f>'Fun Patches'!$C19</f>
        <v>&lt;LIST PATCH HERE&gt;</v>
      </c>
      <c r="M45" s="640"/>
      <c r="N45" s="640"/>
      <c r="O45" s="640"/>
      <c r="P45" s="640"/>
      <c r="Q45" s="640"/>
      <c r="R45" s="641"/>
      <c r="S45" s="328" t="str">
        <f>IF(Summary!$P$109="E","E","")</f>
        <v/>
      </c>
      <c r="T45" s="328" t="str">
        <f>IF(Summary!$Q$109="Y","R","")</f>
        <v/>
      </c>
      <c r="U45" s="642"/>
      <c r="W45" s="389"/>
      <c r="X45" s="390"/>
      <c r="Y45" s="464"/>
      <c r="AA45" s="389"/>
      <c r="AB45" s="390"/>
      <c r="AC45" s="464"/>
    </row>
    <row r="46" spans="2:29" ht="12.95" customHeight="1">
      <c r="B46" s="370"/>
      <c r="C46" s="444" t="s">
        <v>602</v>
      </c>
      <c r="D46" s="445"/>
      <c r="E46" s="445"/>
      <c r="F46" s="445"/>
      <c r="G46" s="445"/>
      <c r="H46" s="446"/>
      <c r="I46" s="330" t="str">
        <f>IF(Summary!$P$45="E","E","")</f>
        <v/>
      </c>
      <c r="J46" s="330" t="str">
        <f>IF(Summary!$Q$45="Y","R","")</f>
        <v/>
      </c>
      <c r="K46" s="360"/>
      <c r="L46" s="640" t="str">
        <f>'Fun Patches'!$C20</f>
        <v>&lt;LIST PATCH HERE&gt;</v>
      </c>
      <c r="M46" s="640"/>
      <c r="N46" s="640"/>
      <c r="O46" s="640"/>
      <c r="P46" s="640"/>
      <c r="Q46" s="640"/>
      <c r="R46" s="641"/>
      <c r="S46" s="328" t="str">
        <f>IF(Summary!$P$110="E","E","")</f>
        <v/>
      </c>
      <c r="T46" s="328" t="str">
        <f>IF(Summary!$Q$110="Y","R","")</f>
        <v/>
      </c>
      <c r="U46" s="642"/>
      <c r="W46" s="389"/>
      <c r="X46" s="390"/>
      <c r="Y46" s="464"/>
      <c r="AA46" s="389"/>
      <c r="AB46" s="390"/>
      <c r="AC46" s="464"/>
    </row>
    <row r="47" spans="2:29" ht="12.95" customHeight="1" thickBot="1">
      <c r="B47" s="370"/>
      <c r="C47" s="447" t="s">
        <v>603</v>
      </c>
      <c r="D47" s="448"/>
      <c r="E47" s="448"/>
      <c r="F47" s="448"/>
      <c r="G47" s="448"/>
      <c r="H47" s="449"/>
      <c r="I47" s="329" t="str">
        <f>IF(Summary!$P$46="E","E","")</f>
        <v/>
      </c>
      <c r="J47" s="329" t="str">
        <f>IF(Summary!$Q$46="Y","R","")</f>
        <v/>
      </c>
      <c r="K47" s="360" t="str">
        <f>IF(COUNTIF(I46:I47,"E")=2,"C"," ")</f>
        <v xml:space="preserve"> </v>
      </c>
      <c r="L47" s="640" t="str">
        <f>'Fun Patches'!$C21</f>
        <v>&lt;LIST PATCH HERE&gt;</v>
      </c>
      <c r="M47" s="640"/>
      <c r="N47" s="640"/>
      <c r="O47" s="640"/>
      <c r="P47" s="640"/>
      <c r="Q47" s="640"/>
      <c r="R47" s="641"/>
      <c r="S47" s="328" t="str">
        <f>IF(Summary!$P$111="E","E","")</f>
        <v/>
      </c>
      <c r="T47" s="328" t="str">
        <f>IF(Summary!$Q$111="Y","R","")</f>
        <v/>
      </c>
      <c r="U47" s="642"/>
      <c r="W47" s="389"/>
      <c r="X47" s="390"/>
      <c r="Y47" s="464"/>
      <c r="AA47" s="389"/>
      <c r="AB47" s="390"/>
      <c r="AC47" s="464"/>
    </row>
    <row r="48" spans="2:29" ht="12.95" customHeight="1">
      <c r="B48" s="370"/>
      <c r="C48" s="444" t="s">
        <v>462</v>
      </c>
      <c r="D48" s="445"/>
      <c r="E48" s="445"/>
      <c r="F48" s="445"/>
      <c r="G48" s="445"/>
      <c r="H48" s="446"/>
      <c r="I48" s="330" t="str">
        <f>IF(Summary!$P$47="E","E","")</f>
        <v/>
      </c>
      <c r="J48" s="330" t="str">
        <f>IF(Summary!$Q$47="Y","R","")</f>
        <v/>
      </c>
      <c r="K48" s="360"/>
      <c r="L48" s="640" t="str">
        <f>'Fun Patches'!$C22</f>
        <v>&lt;LIST PATCH HERE&gt;</v>
      </c>
      <c r="M48" s="640"/>
      <c r="N48" s="640"/>
      <c r="O48" s="640"/>
      <c r="P48" s="640"/>
      <c r="Q48" s="640"/>
      <c r="R48" s="641"/>
      <c r="S48" s="328" t="str">
        <f>IF(Summary!$P$112="E","E","")</f>
        <v/>
      </c>
      <c r="T48" s="328" t="str">
        <f>IF(Summary!$Q$112="Y","R","")</f>
        <v/>
      </c>
      <c r="U48" s="642"/>
      <c r="W48" s="389"/>
      <c r="X48" s="390"/>
      <c r="Y48" s="464"/>
      <c r="AA48" s="389"/>
      <c r="AB48" s="390"/>
      <c r="AC48" s="464"/>
    </row>
    <row r="49" spans="2:29" ht="12.95" customHeight="1" thickBot="1">
      <c r="B49" s="370"/>
      <c r="C49" s="447" t="s">
        <v>604</v>
      </c>
      <c r="D49" s="448"/>
      <c r="E49" s="448"/>
      <c r="F49" s="448"/>
      <c r="G49" s="448"/>
      <c r="H49" s="449"/>
      <c r="I49" s="329" t="str">
        <f>IF(Summary!$P$48="E","E","")</f>
        <v/>
      </c>
      <c r="J49" s="329" t="str">
        <f>IF(Summary!$Q$48="Y","R","")</f>
        <v/>
      </c>
      <c r="K49" s="360" t="str">
        <f>IF(COUNTIF(I48:I49,"E")=2,"C"," ")</f>
        <v xml:space="preserve"> </v>
      </c>
      <c r="L49" s="640" t="str">
        <f>'Fun Patches'!$C23</f>
        <v>&lt;LIST PATCH HERE&gt;</v>
      </c>
      <c r="M49" s="640"/>
      <c r="N49" s="640"/>
      <c r="O49" s="640"/>
      <c r="P49" s="640"/>
      <c r="Q49" s="640"/>
      <c r="R49" s="641"/>
      <c r="S49" s="328" t="str">
        <f>IF(Summary!$P$113="E","E","")</f>
        <v/>
      </c>
      <c r="T49" s="328" t="str">
        <f>IF(Summary!$Q$113="Y","R","")</f>
        <v/>
      </c>
      <c r="U49" s="642"/>
      <c r="W49" s="389"/>
      <c r="X49" s="390"/>
      <c r="Y49" s="464"/>
      <c r="AA49" s="389"/>
      <c r="AB49" s="390"/>
      <c r="AC49" s="464"/>
    </row>
    <row r="50" spans="2:29" ht="12.95" customHeight="1">
      <c r="B50" s="370"/>
      <c r="C50" s="375" t="s">
        <v>560</v>
      </c>
      <c r="D50" s="435"/>
      <c r="E50" s="435"/>
      <c r="F50" s="435"/>
      <c r="G50" s="435"/>
      <c r="H50" s="436"/>
      <c r="I50" s="330" t="str">
        <f>IF(Summary!$P$49="E","E","")</f>
        <v/>
      </c>
      <c r="J50" s="330" t="str">
        <f>IF(Summary!$Q$49="Y","R","")</f>
        <v/>
      </c>
      <c r="K50" s="360"/>
      <c r="L50" s="640" t="str">
        <f>'Fun Patches'!$C24</f>
        <v>&lt;LIST PATCH HERE&gt;</v>
      </c>
      <c r="M50" s="640"/>
      <c r="N50" s="640"/>
      <c r="O50" s="640"/>
      <c r="P50" s="640"/>
      <c r="Q50" s="640"/>
      <c r="R50" s="641"/>
      <c r="S50" s="328" t="str">
        <f>IF(Summary!$P$114="E","E","")</f>
        <v/>
      </c>
      <c r="T50" s="328" t="str">
        <f>IF(Summary!$Q$114="Y","R","")</f>
        <v/>
      </c>
      <c r="U50" s="642"/>
      <c r="W50" s="389"/>
      <c r="X50" s="390"/>
      <c r="Y50" s="464"/>
      <c r="AA50" s="389"/>
      <c r="AB50" s="390"/>
      <c r="AC50" s="464"/>
    </row>
    <row r="51" spans="2:29" ht="12.95" customHeight="1">
      <c r="B51" s="370"/>
      <c r="C51" s="380" t="s">
        <v>605</v>
      </c>
      <c r="H51" s="450"/>
      <c r="I51" s="330" t="str">
        <f>IF(Summary!$P$50="E","E","")</f>
        <v/>
      </c>
      <c r="J51" s="330" t="str">
        <f>IF(Summary!$Q$50="Y","R","")</f>
        <v/>
      </c>
      <c r="K51" s="360" t="str">
        <f>IF(COUNTIF(I50:I51,"E")=2,"C"," ")</f>
        <v xml:space="preserve"> </v>
      </c>
      <c r="L51" s="640" t="str">
        <f>'Fun Patches'!$C25</f>
        <v>&lt;LIST PATCH HERE&gt;</v>
      </c>
      <c r="M51" s="640"/>
      <c r="N51" s="640"/>
      <c r="O51" s="640"/>
      <c r="P51" s="640"/>
      <c r="Q51" s="640"/>
      <c r="R51" s="641"/>
      <c r="S51" s="328" t="str">
        <f>IF(Summary!$P$115="E","E","")</f>
        <v/>
      </c>
      <c r="T51" s="328" t="str">
        <f>IF(Summary!$Q$115="Y","R","")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IF(Summary!$P$116="E","E","")</f>
        <v/>
      </c>
      <c r="T52" s="328" t="str">
        <f>IF(Summary!$Q$116="Y","R","")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IF(Summary!$P$117="E","E","")</f>
        <v/>
      </c>
      <c r="T53" s="328" t="str">
        <f>IF(Summary!$Q$117="Y","R","")</f>
        <v/>
      </c>
      <c r="U53" s="642"/>
      <c r="W53" s="389"/>
      <c r="X53" s="390"/>
      <c r="Y53" s="464"/>
      <c r="AA53" s="389"/>
      <c r="AB53" s="390"/>
      <c r="AC53" s="464"/>
    </row>
    <row r="54" spans="2:29" ht="12.95" customHeight="1">
      <c r="B54" s="381"/>
      <c r="C54" s="382" t="s">
        <v>624</v>
      </c>
      <c r="D54" s="327" t="str">
        <f>IF('Age-Level'!$K$6="C","/","")</f>
        <v/>
      </c>
      <c r="E54" s="327" t="str">
        <f>IF('Age-Level'!$K$7="C","/","")</f>
        <v/>
      </c>
      <c r="F54" s="327" t="str">
        <f>IF('Age-Level'!$K$8="C","/","")</f>
        <v/>
      </c>
      <c r="G54" s="327" t="str">
        <f>IF('Age-Level'!$K$9="C","/","")</f>
        <v/>
      </c>
      <c r="H54" s="327" t="str">
        <f>IF('Age-Level'!$K$10="C","/","")</f>
        <v/>
      </c>
      <c r="I54" s="328" t="str">
        <f>IF(Summary!$P$63="E","E","")</f>
        <v/>
      </c>
      <c r="J54" s="328" t="str">
        <f>IF(Summary!$Q$63="Y","R","")</f>
        <v/>
      </c>
      <c r="L54" s="640" t="str">
        <f>'Fun Patches'!$C28</f>
        <v>&lt;LIST PATCH HERE&gt;</v>
      </c>
      <c r="M54" s="640"/>
      <c r="N54" s="640"/>
      <c r="O54" s="640"/>
      <c r="P54" s="640"/>
      <c r="Q54" s="640"/>
      <c r="R54" s="641"/>
      <c r="S54" s="328" t="str">
        <f>IF(Summary!$P$118="E","E","")</f>
        <v/>
      </c>
      <c r="T54" s="328" t="str">
        <f>IF(Summary!$Q$118="Y","R","")</f>
        <v/>
      </c>
      <c r="U54" s="642"/>
      <c r="W54" s="389"/>
      <c r="X54" s="390"/>
      <c r="Y54" s="464"/>
      <c r="AA54" s="389"/>
      <c r="AB54" s="390"/>
      <c r="AC54" s="464"/>
    </row>
    <row r="55" spans="2:29" ht="12.95" customHeight="1" thickBot="1">
      <c r="B55" s="381"/>
      <c r="C55" s="383" t="s">
        <v>625</v>
      </c>
      <c r="D55" s="313" t="str">
        <f>IF('Age-Level'!$K$13="C","/","")</f>
        <v/>
      </c>
      <c r="E55" s="313" t="str">
        <f>IF('Age-Level'!$K$14="C","/","")</f>
        <v/>
      </c>
      <c r="F55" s="313" t="str">
        <f>IF('Age-Level'!$K$15="C","/","")</f>
        <v/>
      </c>
      <c r="G55" s="313" t="str">
        <f>IF('Age-Level'!$K$16="C","/","")</f>
        <v/>
      </c>
      <c r="H55" s="313" t="str">
        <f>IF('Age-Level'!$K$17="C","/","")</f>
        <v/>
      </c>
      <c r="I55" s="329" t="str">
        <f>IF(Summary!$P$64="E","E","")</f>
        <v/>
      </c>
      <c r="J55" s="329" t="str">
        <f>IF(Summary!$Q$64="Y","R","")</f>
        <v/>
      </c>
      <c r="L55" s="640" t="str">
        <f>'Fun Patches'!$C29</f>
        <v>&lt;LIST PATCH HERE&gt;</v>
      </c>
      <c r="M55" s="640"/>
      <c r="N55" s="640"/>
      <c r="O55" s="640"/>
      <c r="P55" s="640"/>
      <c r="Q55" s="640"/>
      <c r="R55" s="641"/>
      <c r="S55" s="328" t="str">
        <f>IF(Summary!$P$119="E","E","")</f>
        <v/>
      </c>
      <c r="T55" s="328" t="str">
        <f>IF(Summary!$Q$119="Y","R","")</f>
        <v/>
      </c>
      <c r="U55" s="642"/>
      <c r="W55" s="389"/>
      <c r="X55" s="390"/>
      <c r="Y55" s="464"/>
      <c r="AA55" s="389"/>
      <c r="AB55" s="390"/>
      <c r="AC55" s="464"/>
    </row>
    <row r="56" spans="2:29" ht="12.95" customHeight="1">
      <c r="B56" s="381"/>
      <c r="C56" s="384" t="s">
        <v>626</v>
      </c>
      <c r="D56" s="332" t="str">
        <f>IF('Age-Level'!$K$20="C","/","")</f>
        <v/>
      </c>
      <c r="E56" s="332" t="str">
        <f>IF('Age-Level'!$K$21="C","/","")</f>
        <v/>
      </c>
      <c r="F56" s="332" t="str">
        <f>IF('Age-Level'!$K$22="C","/","")</f>
        <v/>
      </c>
      <c r="G56" s="332" t="str">
        <f>IF('Age-Level'!$K$23="C","/","")</f>
        <v/>
      </c>
      <c r="H56" s="332" t="str">
        <f>IF('Age-Level'!$K$24="C","/","")</f>
        <v/>
      </c>
      <c r="I56" s="333" t="str">
        <f>IF(Summary!$P$65="E","E","")</f>
        <v/>
      </c>
      <c r="J56" s="333" t="str">
        <f>IF(Summary!$Q$65="Y","R","")</f>
        <v/>
      </c>
      <c r="L56" s="640" t="str">
        <f>'Fun Patches'!$C30</f>
        <v>&lt;LIST PATCH HERE&gt;</v>
      </c>
      <c r="M56" s="640"/>
      <c r="N56" s="640"/>
      <c r="O56" s="640"/>
      <c r="P56" s="640"/>
      <c r="Q56" s="640"/>
      <c r="R56" s="641"/>
      <c r="S56" s="328" t="str">
        <f>IF(Summary!$P$120="E","E","")</f>
        <v/>
      </c>
      <c r="T56" s="328" t="str">
        <f>IF(Summary!$Q$120="Y","R","")</f>
        <v/>
      </c>
      <c r="U56" s="642"/>
      <c r="W56" s="389"/>
      <c r="X56" s="390"/>
      <c r="Y56" s="464"/>
      <c r="AA56" s="389"/>
      <c r="AB56" s="390"/>
      <c r="AC56" s="464"/>
    </row>
    <row r="57" spans="2:29" ht="12.95" customHeight="1" thickBot="1">
      <c r="B57" s="381"/>
      <c r="C57" s="385" t="s">
        <v>627</v>
      </c>
      <c r="D57" s="313" t="str">
        <f>IF('Age-Level'!$K$27="C","/","")</f>
        <v/>
      </c>
      <c r="E57" s="313" t="str">
        <f>IF('Age-Level'!$K$28="C","/","")</f>
        <v/>
      </c>
      <c r="F57" s="313" t="str">
        <f>IF('Age-Level'!$K$29="C","/","")</f>
        <v/>
      </c>
      <c r="G57" s="313" t="str">
        <f>IF('Age-Level'!$K$30="C","/","")</f>
        <v/>
      </c>
      <c r="H57" s="313" t="str">
        <f>IF('Age-Level'!$K$31="C","/","")</f>
        <v/>
      </c>
      <c r="I57" s="329" t="str">
        <f>IF(Summary!$P$66="E","E","")</f>
        <v/>
      </c>
      <c r="J57" s="329" t="str">
        <f>IF(Summary!$Q$66="Y","R","")</f>
        <v/>
      </c>
      <c r="L57" s="640" t="str">
        <f>'Fun Patches'!$C31</f>
        <v>&lt;LIST PATCH HERE&gt;</v>
      </c>
      <c r="M57" s="640"/>
      <c r="N57" s="640"/>
      <c r="O57" s="640"/>
      <c r="P57" s="640"/>
      <c r="Q57" s="640"/>
      <c r="R57" s="641"/>
      <c r="S57" s="328" t="str">
        <f>IF(Summary!$P$121="E","E","")</f>
        <v/>
      </c>
      <c r="T57" s="328" t="str">
        <f>IF(Summary!$Q$121="Y","R","")</f>
        <v/>
      </c>
      <c r="U57" s="642"/>
      <c r="W57" s="389"/>
      <c r="X57" s="390"/>
      <c r="Y57" s="464"/>
      <c r="AA57" s="389"/>
      <c r="AB57" s="390"/>
      <c r="AC57" s="464"/>
    </row>
    <row r="58" spans="2:29" ht="12.95" customHeight="1">
      <c r="B58" s="370"/>
      <c r="C58" s="382" t="s">
        <v>628</v>
      </c>
      <c r="D58" s="451"/>
      <c r="E58" s="451"/>
      <c r="F58" s="451"/>
      <c r="G58" s="451"/>
      <c r="H58" s="452"/>
      <c r="I58" s="333" t="str">
        <f>IF(Summary!$P$67="E","E","")</f>
        <v/>
      </c>
      <c r="J58" s="333" t="str">
        <f>IF(Summary!$Q$67="Y","R","")</f>
        <v/>
      </c>
      <c r="L58" s="640" t="str">
        <f>'Fun Patches'!$C32</f>
        <v>&lt;LIST PATCH HERE&gt;</v>
      </c>
      <c r="M58" s="640"/>
      <c r="N58" s="640"/>
      <c r="O58" s="640"/>
      <c r="P58" s="640"/>
      <c r="Q58" s="640"/>
      <c r="R58" s="641"/>
      <c r="S58" s="328" t="str">
        <f>IF(Summary!$P$122="E","E","")</f>
        <v/>
      </c>
      <c r="T58" s="328" t="str">
        <f>IF(Summary!$Q$122="Y","R","")</f>
        <v/>
      </c>
      <c r="U58" s="642"/>
      <c r="W58" s="389"/>
      <c r="X58" s="390"/>
      <c r="Y58" s="464"/>
      <c r="AA58" s="389"/>
      <c r="AB58" s="390"/>
      <c r="AC58" s="464"/>
    </row>
    <row r="59" spans="2:29" ht="12.95" customHeight="1" thickBot="1">
      <c r="B59" s="370"/>
      <c r="C59" s="383" t="s">
        <v>629</v>
      </c>
      <c r="D59" s="453"/>
      <c r="E59" s="453"/>
      <c r="F59" s="453"/>
      <c r="G59" s="453"/>
      <c r="H59" s="454"/>
      <c r="I59" s="329" t="str">
        <f>IF(Summary!$P$68="E","E","")</f>
        <v/>
      </c>
      <c r="J59" s="329" t="str">
        <f>IF(Summary!$Q$68="Y","R","")</f>
        <v/>
      </c>
      <c r="L59" s="640" t="str">
        <f>'Fun Patches'!$C33</f>
        <v>&lt;LIST PATCH HERE&gt;</v>
      </c>
      <c r="M59" s="640"/>
      <c r="N59" s="640"/>
      <c r="O59" s="640"/>
      <c r="P59" s="640"/>
      <c r="Q59" s="640"/>
      <c r="R59" s="641"/>
      <c r="S59" s="328" t="str">
        <f>IF(Summary!$P$123="E","E","")</f>
        <v/>
      </c>
      <c r="T59" s="328" t="str">
        <f>IF(Summary!$Q$123="Y","R","")</f>
        <v/>
      </c>
      <c r="U59" s="642"/>
      <c r="W59" s="389"/>
      <c r="X59" s="390"/>
      <c r="Y59" s="464"/>
      <c r="AA59" s="389"/>
      <c r="AB59" s="390"/>
      <c r="AC59" s="464"/>
    </row>
    <row r="60" spans="2:29" ht="12.95" customHeight="1">
      <c r="B60" s="370"/>
      <c r="C60" s="384" t="s">
        <v>630</v>
      </c>
      <c r="D60" s="455"/>
      <c r="E60" s="455"/>
      <c r="F60" s="455"/>
      <c r="G60" s="455"/>
      <c r="H60" s="456"/>
      <c r="I60" s="333" t="str">
        <f>IF(Summary!$P$69="E","E","")</f>
        <v/>
      </c>
      <c r="J60" s="333" t="str">
        <f>IF(Summary!$Q$69="Y","R","")</f>
        <v/>
      </c>
      <c r="L60" s="640" t="str">
        <f>'Fun Patches'!$C34</f>
        <v>&lt;LIST PATCH HERE&gt;</v>
      </c>
      <c r="M60" s="640"/>
      <c r="N60" s="640"/>
      <c r="O60" s="640"/>
      <c r="P60" s="640"/>
      <c r="Q60" s="640"/>
      <c r="R60" s="641"/>
      <c r="S60" s="331" t="str">
        <f>IF(Summary!$P$124="E","E","")</f>
        <v/>
      </c>
      <c r="T60" s="331" t="str">
        <f>IF(Summary!$Q$124="Y","R","")</f>
        <v/>
      </c>
      <c r="U60" s="642"/>
      <c r="W60" s="389"/>
      <c r="X60" s="390"/>
      <c r="Y60" s="464"/>
      <c r="AA60" s="389"/>
      <c r="AB60" s="390"/>
      <c r="AC60" s="464"/>
    </row>
    <row r="61" spans="2:29" ht="12.95" customHeight="1">
      <c r="B61" s="370"/>
      <c r="C61" s="386" t="s">
        <v>631</v>
      </c>
      <c r="D61" s="457"/>
      <c r="E61" s="457"/>
      <c r="F61" s="457"/>
      <c r="G61" s="457"/>
      <c r="H61" s="458"/>
      <c r="I61" s="331" t="str">
        <f>IF(Summary!$P$70="E","E","")</f>
        <v/>
      </c>
      <c r="J61" s="331" t="str">
        <f>IF(Summary!$Q$70="Y","R","")</f>
        <v/>
      </c>
      <c r="L61" s="640" t="str">
        <f>'Fun Patches'!$C35</f>
        <v>&lt;LIST PATCH HERE&gt;</v>
      </c>
      <c r="M61" s="640"/>
      <c r="N61" s="640"/>
      <c r="O61" s="640"/>
      <c r="P61" s="640"/>
      <c r="Q61" s="640"/>
      <c r="R61" s="641"/>
      <c r="S61" s="331" t="str">
        <f>IF(Summary!$P$125="E","E","")</f>
        <v/>
      </c>
      <c r="T61" s="331" t="str">
        <f>IF(Summary!$Q$125="Y","R","")</f>
        <v/>
      </c>
      <c r="U61" s="642"/>
      <c r="W61" s="389"/>
      <c r="X61" s="390"/>
      <c r="Y61" s="464"/>
      <c r="AA61" s="389"/>
      <c r="AB61" s="390"/>
      <c r="AC61" s="464"/>
    </row>
    <row r="62" spans="2:29" ht="12.95" customHeight="1" thickBot="1">
      <c r="B62" s="370"/>
      <c r="C62" s="385" t="s">
        <v>632</v>
      </c>
      <c r="D62" s="459"/>
      <c r="E62" s="459"/>
      <c r="F62" s="459"/>
      <c r="G62" s="459"/>
      <c r="H62" s="460"/>
      <c r="I62" s="329" t="str">
        <f>IF(Summary!$P$71="E","E","")</f>
        <v/>
      </c>
      <c r="J62" s="329" t="str">
        <f>IF(Summary!$Q$71="Y","R","")</f>
        <v/>
      </c>
      <c r="L62" s="640" t="str">
        <f>'Fun Patches'!$C36</f>
        <v>&lt;LIST PATCH HERE&gt;</v>
      </c>
      <c r="M62" s="640"/>
      <c r="N62" s="640"/>
      <c r="O62" s="640"/>
      <c r="P62" s="640"/>
      <c r="Q62" s="640"/>
      <c r="R62" s="641"/>
      <c r="S62" s="331" t="str">
        <f>IF(Summary!$P$126="E","E","")</f>
        <v/>
      </c>
      <c r="T62" s="331" t="str">
        <f>IF(Summary!$Q$126="Y","R","")</f>
        <v/>
      </c>
      <c r="U62" s="642"/>
      <c r="W62" s="389"/>
      <c r="X62" s="390"/>
      <c r="Y62" s="464"/>
      <c r="AA62" s="389"/>
      <c r="AB62" s="390"/>
      <c r="AC62" s="464"/>
    </row>
    <row r="63" spans="2:29" ht="12.95" customHeight="1">
      <c r="B63" s="370"/>
      <c r="C63" s="380" t="s">
        <v>93</v>
      </c>
      <c r="D63" s="334" t="str">
        <f>IF('Age-Level'!$K$53="C","/","")</f>
        <v/>
      </c>
      <c r="E63" s="334" t="str">
        <f>IF('Age-Level'!$K$54="C","/","")</f>
        <v/>
      </c>
      <c r="F63" s="334" t="str">
        <f>IF('Age-Level'!$K$55="C","/","")</f>
        <v/>
      </c>
      <c r="G63" s="327" t="str">
        <f>IF('Age-Level'!$K$56="C","/","")</f>
        <v/>
      </c>
      <c r="H63" s="327" t="str">
        <f>IF('Age-Level'!$K$57="C","/","")</f>
        <v/>
      </c>
      <c r="I63" s="333" t="str">
        <f>IF(Summary!$P$72="E","E","")</f>
        <v/>
      </c>
      <c r="J63" s="333" t="str">
        <f>IF(Summary!$Q$72="Y","R","")</f>
        <v/>
      </c>
      <c r="L63" s="640" t="str">
        <f>'Fun Patches'!$C37</f>
        <v>&lt;LIST PATCH HERE&gt;</v>
      </c>
      <c r="M63" s="640"/>
      <c r="N63" s="640"/>
      <c r="O63" s="640"/>
      <c r="P63" s="640"/>
      <c r="Q63" s="640"/>
      <c r="R63" s="641"/>
      <c r="S63" s="331" t="str">
        <f>IF(Summary!$P$127="E","E","")</f>
        <v/>
      </c>
      <c r="T63" s="331" t="str">
        <f>IF(Summary!$Q$127="Y","R","")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IF(Summary!$P$73="E","E","")</f>
        <v/>
      </c>
      <c r="J64" s="329" t="str">
        <f>IF(Summary!$Q$73="Y","R","")</f>
        <v/>
      </c>
      <c r="L64" s="640" t="str">
        <f>'Fun Patches'!$C38</f>
        <v>&lt;LIST PATCH HERE&gt;</v>
      </c>
      <c r="M64" s="640"/>
      <c r="N64" s="640"/>
      <c r="O64" s="640"/>
      <c r="P64" s="640"/>
      <c r="Q64" s="640"/>
      <c r="R64" s="641"/>
      <c r="S64" s="331" t="str">
        <f>IF(Summary!$P$128="E","E","")</f>
        <v/>
      </c>
      <c r="T64" s="331" t="str">
        <f>IF(Summary!$Q$128="Y","R","")</f>
        <v/>
      </c>
      <c r="U64" s="642"/>
      <c r="W64" s="389"/>
      <c r="X64" s="390"/>
      <c r="Y64" s="464"/>
      <c r="AA64" s="389"/>
      <c r="AB64" s="390"/>
      <c r="AC64" s="464"/>
    </row>
    <row r="65" spans="1:29" ht="12.95" customHeight="1">
      <c r="B65" s="370"/>
      <c r="C65" s="382" t="s">
        <v>634</v>
      </c>
      <c r="D65" s="451"/>
      <c r="E65" s="451"/>
      <c r="F65" s="451"/>
      <c r="G65" s="451"/>
      <c r="H65" s="452"/>
      <c r="I65" s="333" t="str">
        <f>IF(Summary!$P$74="E","E","")</f>
        <v/>
      </c>
      <c r="J65" s="333" t="str">
        <f>IF(Summary!$Q$74="Y","R","")</f>
        <v/>
      </c>
      <c r="L65" s="640" t="str">
        <f>'Fun Patches'!$C39</f>
        <v>&lt;LIST PATCH HERE&gt;</v>
      </c>
      <c r="M65" s="640"/>
      <c r="N65" s="640"/>
      <c r="O65" s="640"/>
      <c r="P65" s="640"/>
      <c r="Q65" s="640"/>
      <c r="R65" s="641"/>
      <c r="S65" s="331" t="str">
        <f>IF(Summary!$P$129="E","E","")</f>
        <v/>
      </c>
      <c r="T65" s="331" t="str">
        <f>IF(Summary!$Q$129="Y","R","")</f>
        <v/>
      </c>
      <c r="U65" s="642"/>
      <c r="W65" s="389"/>
      <c r="X65" s="390"/>
      <c r="Y65" s="464"/>
      <c r="AA65" s="389"/>
      <c r="AB65" s="390"/>
      <c r="AC65" s="464"/>
    </row>
    <row r="66" spans="1:29" ht="12.95" customHeight="1">
      <c r="B66" s="370"/>
      <c r="C66" s="376" t="s">
        <v>635</v>
      </c>
      <c r="D66" s="457"/>
      <c r="E66" s="457"/>
      <c r="F66" s="457"/>
      <c r="G66" s="457"/>
      <c r="H66" s="458"/>
      <c r="I66" s="328" t="str">
        <f>IF(Summary!$P$92="E","E","")</f>
        <v/>
      </c>
      <c r="J66" s="328" t="str">
        <f>IF(Summary!$Q$92="Y","R","")</f>
        <v/>
      </c>
      <c r="L66" s="640" t="str">
        <f>'Fun Patches'!$C40</f>
        <v>&lt;LIST PATCH HERE&gt;</v>
      </c>
      <c r="M66" s="640"/>
      <c r="N66" s="640"/>
      <c r="O66" s="640"/>
      <c r="P66" s="640"/>
      <c r="Q66" s="640"/>
      <c r="R66" s="641"/>
      <c r="S66" s="331" t="str">
        <f>IF(Summary!$P$130="E","E","")</f>
        <v/>
      </c>
      <c r="T66" s="331" t="str">
        <f>IF(Summary!$Q$130="Y","R","")</f>
        <v/>
      </c>
      <c r="U66" s="642"/>
      <c r="W66" s="389"/>
      <c r="X66" s="390"/>
      <c r="Y66" s="464"/>
      <c r="AA66" s="389"/>
      <c r="AB66" s="390"/>
      <c r="AC66" s="464"/>
    </row>
    <row r="67" spans="1:29" ht="12.95" customHeight="1">
      <c r="B67" s="370"/>
      <c r="C67" s="461" t="s">
        <v>636</v>
      </c>
      <c r="D67" s="462"/>
      <c r="E67" s="462"/>
      <c r="F67" s="332" t="str">
        <f>IF(Bridging!$K$10="A","/","")</f>
        <v/>
      </c>
      <c r="G67" s="332" t="str">
        <f>IF(Bridging!$K$14="A","/","")</f>
        <v/>
      </c>
      <c r="H67" s="332" t="str">
        <f>IF(Bridging!$K$16="A","/","")</f>
        <v/>
      </c>
      <c r="I67" s="333" t="str">
        <f>IF(Summary!$P$93="E","E","")</f>
        <v/>
      </c>
      <c r="J67" s="333" t="str">
        <f>IF(Summary!$Q$93="Y","R","")</f>
        <v/>
      </c>
      <c r="L67" s="640" t="str">
        <f>'Fun Patches'!$C41</f>
        <v>&lt;LIST PATCH HERE&gt;</v>
      </c>
      <c r="M67" s="640"/>
      <c r="N67" s="640"/>
      <c r="O67" s="640"/>
      <c r="P67" s="640"/>
      <c r="Q67" s="640"/>
      <c r="R67" s="641"/>
      <c r="S67" s="331" t="str">
        <f>IF(Summary!$P$131="E","E","")</f>
        <v/>
      </c>
      <c r="T67" s="331" t="str">
        <f>IF(Summary!$Q$131="Y","R","")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IF(Summary!$P$132="E","E","")</f>
        <v/>
      </c>
      <c r="T68" s="331" t="str">
        <f>IF(Summary!$Q$132="Y","R","")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IF(Summary!$P$133="E","E","")</f>
        <v/>
      </c>
      <c r="T69" s="331" t="str">
        <f>IF(Summary!$Q$133="Y","R","")</f>
        <v/>
      </c>
      <c r="U69" s="642"/>
      <c r="V69" s="351"/>
      <c r="W69" s="389"/>
      <c r="X69" s="390"/>
      <c r="Y69" s="464"/>
      <c r="Z69" s="352"/>
      <c r="AA69" s="389"/>
      <c r="AB69" s="390"/>
      <c r="AC69" s="464"/>
    </row>
    <row r="70" spans="1:29" s="355" customFormat="1" ht="12.95" customHeight="1">
      <c r="A70" s="351"/>
      <c r="B70" s="370"/>
      <c r="C70" s="382" t="s">
        <v>637</v>
      </c>
      <c r="D70" s="327" t="str">
        <f>IF('Age-Level'!$K$67="A","/","")</f>
        <v/>
      </c>
      <c r="E70" s="327" t="str">
        <f>IF('Age-Level'!$K$71="A","/","")</f>
        <v/>
      </c>
      <c r="F70" s="327" t="str">
        <f>IF('Age-Level'!$K$75="A","/","")</f>
        <v/>
      </c>
      <c r="G70" s="327" t="str">
        <f>IF('Age-Level'!$K$80="A","/","")</f>
        <v/>
      </c>
      <c r="H70" s="327" t="str">
        <f>IF('Age-Level'!$K$82="A","/","")</f>
        <v/>
      </c>
      <c r="I70" s="328" t="str">
        <f>IF(Summary!$P$75="E","E","")</f>
        <v/>
      </c>
      <c r="J70" s="328" t="str">
        <f>IF(Summary!$Q$75="Y","R","")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IF('Age-Level'!$K$85="A","/","")</f>
        <v/>
      </c>
      <c r="E71" s="313" t="str">
        <f>IF('Age-Level'!$K$89="A","/","")</f>
        <v/>
      </c>
      <c r="F71" s="313" t="str">
        <f>IF('Age-Level'!$K$93="A","/","")</f>
        <v/>
      </c>
      <c r="G71" s="313" t="str">
        <f>IF('Age-Level'!$K$98="A","/","")</f>
        <v/>
      </c>
      <c r="H71" s="313" t="str">
        <f>IF('Age-Level'!$K$100="A","/","")</f>
        <v/>
      </c>
      <c r="I71" s="329" t="str">
        <f>IF(Summary!$P$76="E","E","")</f>
        <v/>
      </c>
      <c r="J71" s="329" t="str">
        <f>IF(Summary!$Q$76="Y","R","")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IF('Age-Level'!$K$103="A","/","")</f>
        <v/>
      </c>
      <c r="E72" s="332" t="str">
        <f>IF('Age-Level'!$K$107="A","/","")</f>
        <v/>
      </c>
      <c r="F72" s="332" t="str">
        <f>IF('Age-Level'!$K$111="A","/","")</f>
        <v/>
      </c>
      <c r="G72" s="332" t="str">
        <f>IF('Age-Level'!$K$116="A","/","")</f>
        <v/>
      </c>
      <c r="H72" s="332" t="str">
        <f>IF('Age-Level'!$K$118="A","/","")</f>
        <v/>
      </c>
      <c r="I72" s="333" t="str">
        <f>IF(Summary!$P$77="E","E","")</f>
        <v/>
      </c>
      <c r="J72" s="333" t="str">
        <f>IF(Summary!$Q$77="Y","R","")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IF('Age-Level'!$K$121="A","/","")</f>
        <v/>
      </c>
      <c r="E73" s="327" t="str">
        <f>IF('Age-Level'!$K$125="A","/","")</f>
        <v/>
      </c>
      <c r="F73" s="327" t="str">
        <f>IF('Age-Level'!$K$129="A","/","")</f>
        <v/>
      </c>
      <c r="G73" s="327" t="str">
        <f>IF('Age-Level'!$K$134="A","/","")</f>
        <v/>
      </c>
      <c r="H73" s="327" t="str">
        <f>IF('Age-Level'!$K$136="A","/","")</f>
        <v/>
      </c>
      <c r="I73" s="331" t="str">
        <f>IF(Summary!$P$78="E","E","")</f>
        <v/>
      </c>
      <c r="J73" s="331" t="str">
        <f>IF(Summary!$Q$78="Y","R","")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WsnWBNg1cORC99n4zkf2ne7UdQ7BnuqWYrEMWgftIsFltlcBUAC1MdncyU4Y9T7nKnB0/orx9sxRSGdzyKkrmQ==" saltValue="naBf8Yu71uRkSXi0UUgTQQ=="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64" priority="2">
      <formula>LEFT($U$1,11)="Ambassador_"</formula>
    </cfRule>
  </conditionalFormatting>
  <conditionalFormatting sqref="H45:H51 H1:H41">
    <cfRule type="expression" dxfId="63" priority="1">
      <formula>LEFT($U$1,11)&lt;&gt;"Ambassador_"</formula>
    </cfRule>
  </conditionalFormatting>
  <conditionalFormatting sqref="I1:T2">
    <cfRule type="expression" dxfId="62" priority="3">
      <formula>LEFT($U$1,11)&lt;&gt;"Ambassador_"</formula>
    </cfRule>
  </conditionalFormatting>
  <conditionalFormatting sqref="L16:L28">
    <cfRule type="duplicateValues" dxfId="61" priority="4"/>
  </conditionalFormatting>
  <conditionalFormatting sqref="L29:L30 L14:L15 W4:W73 AA4:AA73">
    <cfRule type="duplicateValues" dxfId="60" priority="5"/>
  </conditionalFormatting>
  <pageMargins left="0.5" right="0.3" top="0.3" bottom="0.3" header="0.3" footer="0.3"/>
  <pageSetup scale="75" fitToWidth="2" orientation="portrait" r:id="rId1"/>
  <colBreaks count="1" manualBreakCount="1">
    <brk id="21" max="72"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E13C6-AE23-4816-86ED-DD6346483028}">
  <sheetPr codeName="Sheet24">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Ambassador_9</v>
      </c>
      <c r="U1" s="430" t="str">
        <f ca="1">MID(CELL("filename",A1),FIND(IF(ISERROR(FIND("]",CELL("filename",A1))),"$","]"),CELL("filename",A1))+1,256)</f>
        <v>Ambassador_9</v>
      </c>
      <c r="W1" s="344" t="str">
        <f ca="1">IF(T1&lt;&gt;"",T1,"")</f>
        <v>Ambassador_9</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IF(Badges!$L$33="A","/","")</f>
        <v/>
      </c>
      <c r="E4" s="327" t="str">
        <f>IF(Badges!$L$37="A","/","")</f>
        <v/>
      </c>
      <c r="F4" s="327" t="str">
        <f>IF(Badges!$L$41="A","/","")</f>
        <v/>
      </c>
      <c r="G4" s="327" t="str">
        <f>IF(Badges!$L$45="A","/","")</f>
        <v/>
      </c>
      <c r="H4" s="327" t="str">
        <f>IF(Badges!$L$49="A","/","")</f>
        <v/>
      </c>
      <c r="I4" s="330" t="str">
        <f>IF(Summary!$R$5="E","E","")</f>
        <v/>
      </c>
      <c r="J4" s="330" t="str">
        <f>IF(Summary!$S$5="Y","R","")</f>
        <v/>
      </c>
      <c r="L4" s="639" t="str">
        <f>'Council Own'!$B6</f>
        <v>&lt;&lt;List Badge 1 Here&gt;&gt;</v>
      </c>
      <c r="M4" s="639"/>
      <c r="N4" s="327" t="str">
        <f>IF('Council Own'!$L$11="A","/","")</f>
        <v/>
      </c>
      <c r="O4" s="327" t="str">
        <f>IF('Council Own'!$L$15="A","/","")</f>
        <v/>
      </c>
      <c r="P4" s="327" t="str">
        <f>IF('Council Own'!$L$19="A","/","")</f>
        <v/>
      </c>
      <c r="Q4" s="327" t="str">
        <f>IF('Council Own'!$L$23="A","/","")</f>
        <v/>
      </c>
      <c r="R4" s="327" t="str">
        <f>IF('Council Own'!$L$27="A","/","")</f>
        <v/>
      </c>
      <c r="S4" s="326" t="str">
        <f>IF(Summary!$R$52="E","E","")</f>
        <v/>
      </c>
      <c r="T4" s="326" t="str">
        <f>IF(Summary!$S$52="Y","R","")</f>
        <v/>
      </c>
      <c r="U4" s="432"/>
      <c r="W4" s="387"/>
      <c r="X4" s="388"/>
      <c r="Y4" s="463"/>
      <c r="AA4" s="387"/>
      <c r="AB4" s="388"/>
      <c r="AC4" s="463"/>
    </row>
    <row r="5" spans="1:30" ht="12.95" customHeight="1">
      <c r="A5" s="342"/>
      <c r="C5" s="359" t="s">
        <v>404</v>
      </c>
      <c r="D5" s="327" t="str">
        <f>IF(Badges!$L$56="A","/","")</f>
        <v/>
      </c>
      <c r="E5" s="327" t="str">
        <f>IF(Badges!$L$60="A","/","")</f>
        <v/>
      </c>
      <c r="F5" s="327" t="str">
        <f>IF(Badges!$L$64="A","/","")</f>
        <v/>
      </c>
      <c r="G5" s="327" t="str">
        <f>IF(Badges!$L$68="A","/","")</f>
        <v/>
      </c>
      <c r="H5" s="327" t="str">
        <f>IF(Badges!$L$72="A","/","")</f>
        <v/>
      </c>
      <c r="I5" s="330" t="str">
        <f>IF(Summary!$R$6="E","E","")</f>
        <v/>
      </c>
      <c r="J5" s="330" t="str">
        <f>IF(Summary!$S$6="Y","R","")</f>
        <v/>
      </c>
      <c r="K5" s="360" t="str">
        <f>IF(COUNT(I39:I39)=1,MAX(I39:I39),"")</f>
        <v/>
      </c>
      <c r="L5" s="640" t="str">
        <f>'Council Own'!$B29</f>
        <v>&lt;&lt;List Badge 2 Here&gt;&gt;</v>
      </c>
      <c r="M5" s="641"/>
      <c r="N5" s="327" t="str">
        <f>IF('Council Own'!$L$34="A","/","")</f>
        <v/>
      </c>
      <c r="O5" s="327" t="str">
        <f>IF('Council Own'!$L$38="A","/","")</f>
        <v/>
      </c>
      <c r="P5" s="327" t="str">
        <f>IF('Council Own'!$L$42="A","/","")</f>
        <v/>
      </c>
      <c r="Q5" s="327" t="str">
        <f>IF('Council Own'!$L$46="A","/","")</f>
        <v/>
      </c>
      <c r="R5" s="327" t="str">
        <f>IF('Council Own'!$L$50="A","/","")</f>
        <v/>
      </c>
      <c r="S5" s="328" t="str">
        <f>IF(Summary!$R$53="E","E","")</f>
        <v/>
      </c>
      <c r="T5" s="328" t="str">
        <f>IF(Summary!$S$53="Y","R","")</f>
        <v/>
      </c>
      <c r="U5" s="432"/>
      <c r="W5" s="389"/>
      <c r="X5" s="390"/>
      <c r="Y5" s="464"/>
      <c r="AA5" s="389"/>
      <c r="AB5" s="390"/>
      <c r="AC5" s="464"/>
    </row>
    <row r="6" spans="1:30" ht="12.95" customHeight="1" thickBot="1">
      <c r="A6" s="342"/>
      <c r="C6" s="361" t="s">
        <v>698</v>
      </c>
      <c r="D6" s="327" t="str">
        <f>IF(Badges!$L$79="A","/","")</f>
        <v/>
      </c>
      <c r="E6" s="327" t="str">
        <f>IF(Badges!$L$83="A","/","")</f>
        <v/>
      </c>
      <c r="F6" s="327" t="str">
        <f>IF(Badges!$L$87="A","/","")</f>
        <v/>
      </c>
      <c r="G6" s="327" t="str">
        <f>IF(Badges!$L$91="A","/","")</f>
        <v/>
      </c>
      <c r="H6" s="327" t="str">
        <f>IF(Badges!$L$95="A","/","")</f>
        <v/>
      </c>
      <c r="I6" s="330" t="str">
        <f>IF(Summary!$R$7="E","E","")</f>
        <v/>
      </c>
      <c r="J6" s="330" t="str">
        <f>IF(Summary!$S$7="Y","R","")</f>
        <v/>
      </c>
      <c r="K6" s="360" t="str">
        <f>IF(COUNT(I40:I40)=1,MAX(I40:I40),"")</f>
        <v/>
      </c>
      <c r="L6" s="640" t="str">
        <f>'Council Own'!$B52</f>
        <v>&lt;&lt;List Badge 3 Here&gt;&gt;</v>
      </c>
      <c r="M6" s="641"/>
      <c r="N6" s="327" t="str">
        <f>IF('Council Own'!$L$57="A","/","")</f>
        <v/>
      </c>
      <c r="O6" s="327" t="str">
        <f>IF('Council Own'!$L$61="A","/","")</f>
        <v/>
      </c>
      <c r="P6" s="327" t="str">
        <f>IF('Council Own'!$L$65="A","/","")</f>
        <v/>
      </c>
      <c r="Q6" s="327" t="str">
        <f>IF('Council Own'!$L$69="A","/","")</f>
        <v/>
      </c>
      <c r="R6" s="327" t="str">
        <f>IF('Council Own'!$L$73="A","/","")</f>
        <v/>
      </c>
      <c r="S6" s="328" t="str">
        <f>IF(Summary!$R$54="E","E","")</f>
        <v/>
      </c>
      <c r="T6" s="328" t="str">
        <f>IF(Summary!$S$54="Y","R","")</f>
        <v/>
      </c>
      <c r="U6" s="432"/>
      <c r="W6" s="389"/>
      <c r="X6" s="390"/>
      <c r="Y6" s="464"/>
      <c r="AA6" s="389"/>
      <c r="AB6" s="390"/>
      <c r="AC6" s="464"/>
    </row>
    <row r="7" spans="1:30" ht="12.95" customHeight="1">
      <c r="A7" s="342"/>
      <c r="C7" s="363" t="s">
        <v>104</v>
      </c>
      <c r="D7" s="337" t="str">
        <f>IF(Badges!$L$102="A","/","")</f>
        <v/>
      </c>
      <c r="E7" s="337" t="str">
        <f>IF(Badges!$L$106="A","/","")</f>
        <v/>
      </c>
      <c r="F7" s="337" t="str">
        <f>IF(Badges!$L$110="A","/","")</f>
        <v/>
      </c>
      <c r="G7" s="337" t="str">
        <f>IF(Badges!$L$114="A","/","")</f>
        <v/>
      </c>
      <c r="H7" s="337" t="str">
        <f>IF(Badges!$L$118="A","/","")</f>
        <v/>
      </c>
      <c r="I7" s="338" t="str">
        <f>IF(Summary!$R$8="E","E","")</f>
        <v/>
      </c>
      <c r="J7" s="338" t="str">
        <f>IF(Summary!$S$8="Y","R","")</f>
        <v/>
      </c>
      <c r="K7" s="360" t="str">
        <f>IF(COUNT(I41:I41)=1,MAX(I41:I41),"")</f>
        <v/>
      </c>
      <c r="L7" s="640" t="str">
        <f>'Council Own'!$B75</f>
        <v>&lt;&lt;List Badge 4 Here&gt;&gt;</v>
      </c>
      <c r="M7" s="641"/>
      <c r="N7" s="327" t="str">
        <f>IF('Council Own'!$L$80="A","/","")</f>
        <v/>
      </c>
      <c r="O7" s="327" t="str">
        <f>IF('Council Own'!$L$84="A","/","")</f>
        <v/>
      </c>
      <c r="P7" s="327" t="str">
        <f>IF('Council Own'!$L$88="A","/","")</f>
        <v/>
      </c>
      <c r="Q7" s="327" t="str">
        <f>IF('Council Own'!$L$92="A","/","")</f>
        <v/>
      </c>
      <c r="R7" s="327" t="str">
        <f>IF('Council Own'!$L$96="A","/","")</f>
        <v/>
      </c>
      <c r="S7" s="328" t="str">
        <f>IF(Summary!$R$55="E","E","")</f>
        <v/>
      </c>
      <c r="T7" s="328" t="str">
        <f>IF(Summary!$S$55="Y","R","")</f>
        <v/>
      </c>
      <c r="U7" s="432"/>
      <c r="W7" s="389"/>
      <c r="X7" s="390"/>
      <c r="Y7" s="464"/>
      <c r="AA7" s="389"/>
      <c r="AB7" s="390"/>
      <c r="AC7" s="464"/>
    </row>
    <row r="8" spans="1:30" ht="12.95" customHeight="1">
      <c r="A8" s="342"/>
      <c r="C8" s="359" t="s">
        <v>422</v>
      </c>
      <c r="D8" s="327" t="str">
        <f>IF(Badges!$L$125="A","/","")</f>
        <v/>
      </c>
      <c r="E8" s="327" t="str">
        <f>IF(Badges!$L$129="A","/","")</f>
        <v/>
      </c>
      <c r="F8" s="327" t="str">
        <f>IF(Badges!$L$133="A","/","")</f>
        <v/>
      </c>
      <c r="G8" s="327" t="str">
        <f>IF(Badges!$L$137="A","/","")</f>
        <v/>
      </c>
      <c r="H8" s="327" t="str">
        <f>IF(Badges!$L$141="A","/","")</f>
        <v/>
      </c>
      <c r="I8" s="328" t="str">
        <f>IF(Summary!$R$9="E","E","")</f>
        <v/>
      </c>
      <c r="J8" s="328" t="str">
        <f>IF(Summary!$S$9="Y","R","")</f>
        <v/>
      </c>
      <c r="K8" s="360" t="str">
        <f>IF(COUNT(I42:I45)=4,MAX(I42:I45),"")</f>
        <v/>
      </c>
      <c r="L8" s="640" t="str">
        <f>'Council Own'!$B98</f>
        <v>&lt;&lt;List Badge 5 Here&gt;&gt;</v>
      </c>
      <c r="M8" s="641"/>
      <c r="N8" s="327" t="str">
        <f>IF('Council Own'!$L$103="A","/","")</f>
        <v/>
      </c>
      <c r="O8" s="327" t="str">
        <f>IF('Council Own'!$L$107="A","/","")</f>
        <v/>
      </c>
      <c r="P8" s="327" t="str">
        <f>IF('Council Own'!$L$111="A","/","")</f>
        <v/>
      </c>
      <c r="Q8" s="327" t="str">
        <f>IF('Council Own'!$L$115="A","/","")</f>
        <v/>
      </c>
      <c r="R8" s="327" t="str">
        <f>IF('Council Own'!$L$119="A","/","")</f>
        <v/>
      </c>
      <c r="S8" s="331" t="str">
        <f>IF(Summary!$R$56="E","E","")</f>
        <v/>
      </c>
      <c r="T8" s="331" t="str">
        <f>IF(Summary!$S$56="Y","R","")</f>
        <v/>
      </c>
      <c r="U8" s="432"/>
      <c r="W8" s="389"/>
      <c r="X8" s="390"/>
      <c r="Y8" s="464"/>
      <c r="AA8" s="389"/>
      <c r="AB8" s="390"/>
      <c r="AC8" s="464"/>
    </row>
    <row r="9" spans="1:30" ht="12.95" customHeight="1" thickBot="1">
      <c r="A9" s="342"/>
      <c r="C9" s="364" t="s">
        <v>699</v>
      </c>
      <c r="D9" s="313" t="str">
        <f>IF(Badges!$L$148="A","/","")</f>
        <v/>
      </c>
      <c r="E9" s="313" t="str">
        <f>IF(Badges!$L$152="A","/","")</f>
        <v/>
      </c>
      <c r="F9" s="313" t="str">
        <f>IF(Badges!$L$156="A","/","")</f>
        <v/>
      </c>
      <c r="G9" s="313" t="str">
        <f>IF(Badges!$L$160="A","/","")</f>
        <v/>
      </c>
      <c r="H9" s="313" t="str">
        <f>IF(Badges!$L$164="A","/","")</f>
        <v/>
      </c>
      <c r="I9" s="433"/>
      <c r="J9" s="434"/>
      <c r="K9" s="360"/>
      <c r="L9" s="639" t="str">
        <f>'Council Own'!$B121</f>
        <v>&lt;&lt;List Badge 6 Here&gt;&gt;</v>
      </c>
      <c r="M9" s="639"/>
      <c r="N9" s="327" t="str">
        <f>IF('Council Own'!$L$126="A","/","")</f>
        <v/>
      </c>
      <c r="O9" s="327" t="str">
        <f>IF('Council Own'!$L$130="A","/","")</f>
        <v/>
      </c>
      <c r="P9" s="327" t="str">
        <f>IF('Council Own'!$L$134="A","/","")</f>
        <v/>
      </c>
      <c r="Q9" s="327" t="str">
        <f>IF('Council Own'!$L$138="A","/","")</f>
        <v/>
      </c>
      <c r="R9" s="327" t="str">
        <f>IF('Council Own'!$L$142="A","/","")</f>
        <v/>
      </c>
      <c r="S9" s="328" t="str">
        <f>IF(Summary!$R$57="E","E","")</f>
        <v/>
      </c>
      <c r="T9" s="328" t="str">
        <f>IF(Summary!$S$57="Y","R","")</f>
        <v/>
      </c>
      <c r="U9" s="432"/>
      <c r="W9" s="389"/>
      <c r="X9" s="390"/>
      <c r="Y9" s="464"/>
      <c r="AA9" s="389"/>
      <c r="AB9" s="390"/>
      <c r="AC9" s="464"/>
    </row>
    <row r="10" spans="1:30" ht="12.95" customHeight="1">
      <c r="A10" s="342"/>
      <c r="C10" s="356" t="s">
        <v>606</v>
      </c>
      <c r="D10" s="332" t="str">
        <f>IF(Badges!$L$171="A","/","")</f>
        <v/>
      </c>
      <c r="E10" s="332" t="str">
        <f>IF(Badges!$L$175="A","/","")</f>
        <v/>
      </c>
      <c r="F10" s="332" t="str">
        <f>IF(Badges!$L$179="A","/","")</f>
        <v/>
      </c>
      <c r="G10" s="332" t="str">
        <f>IF(Badges!$L$183="A","/","")</f>
        <v/>
      </c>
      <c r="H10" s="332" t="str">
        <f>IF(Badges!$L$187="A","/","")</f>
        <v/>
      </c>
      <c r="I10" s="328" t="str">
        <f>IF(Summary!$R$11="E","E","")</f>
        <v/>
      </c>
      <c r="J10" s="328" t="str">
        <f>IF(Summary!$S$11="Y","R","")</f>
        <v/>
      </c>
      <c r="K10" s="360"/>
      <c r="L10" s="640" t="str">
        <f>'Council Own'!$B144</f>
        <v>&lt;&lt;List Badge 7 Here&gt;&gt;</v>
      </c>
      <c r="M10" s="641"/>
      <c r="N10" s="327" t="str">
        <f>IF('Council Own'!$L$149="A","/","")</f>
        <v/>
      </c>
      <c r="O10" s="327" t="str">
        <f>IF('Council Own'!$L$153="A","/","")</f>
        <v/>
      </c>
      <c r="P10" s="327" t="str">
        <f>IF('Council Own'!$L$157="A","/","")</f>
        <v/>
      </c>
      <c r="Q10" s="327" t="str">
        <f>IF('Council Own'!$L$161="A","/","")</f>
        <v/>
      </c>
      <c r="R10" s="327" t="str">
        <f>IF('Council Own'!$L$165="A","/","")</f>
        <v/>
      </c>
      <c r="S10" s="328" t="str">
        <f>IF(Summary!$R$58="E","E","")</f>
        <v/>
      </c>
      <c r="T10" s="328" t="str">
        <f>IF(Summary!$S$58="Y","R","")</f>
        <v/>
      </c>
      <c r="U10" s="432"/>
      <c r="W10" s="389"/>
      <c r="X10" s="390"/>
      <c r="Y10" s="464"/>
      <c r="AA10" s="389"/>
      <c r="AB10" s="390"/>
      <c r="AC10" s="464"/>
    </row>
    <row r="11" spans="1:30" ht="12.95" customHeight="1">
      <c r="A11" s="342"/>
      <c r="C11" s="359" t="s">
        <v>607</v>
      </c>
      <c r="D11" s="334" t="str">
        <f>IF(Badges!$L$194="A","/","")</f>
        <v/>
      </c>
      <c r="E11" s="334" t="str">
        <f>IF(Badges!$L$198="A","/","")</f>
        <v/>
      </c>
      <c r="F11" s="334" t="str">
        <f>IF(Badges!$L$202="A","/","")</f>
        <v/>
      </c>
      <c r="G11" s="334" t="str">
        <f>IF(Badges!$L$206="A","/","")</f>
        <v/>
      </c>
      <c r="H11" s="334" t="str">
        <f>IF(Badges!$L$210="A","/","")</f>
        <v/>
      </c>
      <c r="I11" s="331" t="str">
        <f>IF(Summary!$R$12="E","E","")</f>
        <v/>
      </c>
      <c r="J11" s="331" t="str">
        <f>IF(Summary!$S$12="Y","R","")</f>
        <v/>
      </c>
      <c r="K11" s="360"/>
      <c r="L11" s="640" t="str">
        <f>'Council Own'!$B167</f>
        <v>&lt;&lt;List Badge 8 Here&gt;&gt;</v>
      </c>
      <c r="M11" s="641"/>
      <c r="N11" s="327" t="str">
        <f>IF('Council Own'!$L$172="A","/","")</f>
        <v/>
      </c>
      <c r="O11" s="327" t="str">
        <f>IF('Council Own'!$L$176="A","/","")</f>
        <v/>
      </c>
      <c r="P11" s="327" t="str">
        <f>IF('Council Own'!$L$180="A","/","")</f>
        <v/>
      </c>
      <c r="Q11" s="327" t="str">
        <f>IF('Council Own'!$L$184="A","/","")</f>
        <v/>
      </c>
      <c r="R11" s="327" t="str">
        <f>IF('Council Own'!$L$188="A","/","")</f>
        <v/>
      </c>
      <c r="S11" s="328" t="str">
        <f>IF(Summary!$R$59="E","E","")</f>
        <v/>
      </c>
      <c r="T11" s="328" t="str">
        <f>IF(Summary!$S$59="Y","R","")</f>
        <v/>
      </c>
      <c r="U11" s="432"/>
      <c r="W11" s="389"/>
      <c r="X11" s="390"/>
      <c r="Y11" s="464"/>
      <c r="AA11" s="389"/>
      <c r="AB11" s="390"/>
      <c r="AC11" s="464"/>
    </row>
    <row r="12" spans="1:30" ht="12.95" customHeight="1" thickBot="1">
      <c r="A12" s="342"/>
      <c r="C12" s="361" t="s">
        <v>608</v>
      </c>
      <c r="D12" s="313" t="str">
        <f>IF(Badges!$L$298="A","/","")</f>
        <v/>
      </c>
      <c r="E12" s="313" t="str">
        <f>IF(Badges!$L$302="A","/","")</f>
        <v/>
      </c>
      <c r="F12" s="313" t="str">
        <f>IF(Badges!$L$306="A","/","")</f>
        <v/>
      </c>
      <c r="G12" s="313" t="str">
        <f>IF(Badges!$L$310="A","/","")</f>
        <v/>
      </c>
      <c r="H12" s="313" t="str">
        <f>IF(Badges!$L$314="A","/","")</f>
        <v/>
      </c>
      <c r="I12" s="329" t="str">
        <f>IF(Summary!$R$17="E","E","")</f>
        <v/>
      </c>
      <c r="J12" s="329" t="str">
        <f>IF(Summary!$S$17="Y","R","")</f>
        <v/>
      </c>
      <c r="K12" s="360" t="str">
        <f>IF(COUNT(I46:I47)=2,MAX(I46:I47),"")</f>
        <v/>
      </c>
      <c r="L12" s="640" t="str">
        <f>'Council Own'!$B190</f>
        <v>&lt;&lt;List Badge 9 Here&gt;&gt;</v>
      </c>
      <c r="M12" s="641"/>
      <c r="N12" s="327" t="str">
        <f>IF('Council Own'!$L$195="A","/","")</f>
        <v/>
      </c>
      <c r="O12" s="327" t="str">
        <f>IF('Council Own'!$L$199="A","/","")</f>
        <v/>
      </c>
      <c r="P12" s="327" t="str">
        <f>IF('Council Own'!$L$203="A","/","")</f>
        <v/>
      </c>
      <c r="Q12" s="327" t="str">
        <f>IF('Council Own'!$L$207="A","/","")</f>
        <v/>
      </c>
      <c r="R12" s="327" t="str">
        <f>IF('Council Own'!$L$211="A","/","")</f>
        <v/>
      </c>
      <c r="S12" s="328" t="str">
        <f>IF(Summary!$R$60="E","E","")</f>
        <v/>
      </c>
      <c r="T12" s="328" t="str">
        <f>IF(Summary!$S$60="Y","R","")</f>
        <v/>
      </c>
      <c r="U12" s="432"/>
      <c r="W12" s="389"/>
      <c r="X12" s="390"/>
      <c r="Y12" s="464"/>
      <c r="AA12" s="389"/>
      <c r="AB12" s="390"/>
      <c r="AC12" s="464"/>
    </row>
    <row r="13" spans="1:30" ht="12.95" customHeight="1">
      <c r="A13" s="342"/>
      <c r="C13" s="363" t="s">
        <v>103</v>
      </c>
      <c r="D13" s="332" t="str">
        <f>IF(Badges!$L$321="A","/","")</f>
        <v/>
      </c>
      <c r="E13" s="332" t="str">
        <f>IF(Badges!$L$325="A","/","")</f>
        <v/>
      </c>
      <c r="F13" s="332" t="str">
        <f>IF(Badges!$L$329="A","/","")</f>
        <v/>
      </c>
      <c r="G13" s="332" t="str">
        <f>IF(Badges!$L$333="A","/","")</f>
        <v/>
      </c>
      <c r="H13" s="332" t="str">
        <f>IF(Badges!$L$337="A","/","")</f>
        <v/>
      </c>
      <c r="I13" s="330" t="str">
        <f>IF(Summary!$R$18="E","E","")</f>
        <v/>
      </c>
      <c r="J13" s="330" t="str">
        <f>IF(Summary!$S$18="Y","R","")</f>
        <v/>
      </c>
      <c r="K13" s="360"/>
      <c r="L13" s="640" t="str">
        <f>'Council Own'!$B213</f>
        <v>&lt;&lt;List Badge 10 Here&gt;&gt;</v>
      </c>
      <c r="M13" s="641"/>
      <c r="N13" s="327" t="str">
        <f>IF('Council Own'!$L$218="A","/","")</f>
        <v/>
      </c>
      <c r="O13" s="327" t="str">
        <f>IF('Council Own'!$L$222="A","/","")</f>
        <v/>
      </c>
      <c r="P13" s="327" t="str">
        <f>IF('Council Own'!$L$226="A","/","")</f>
        <v/>
      </c>
      <c r="Q13" s="327" t="str">
        <f>IF('Council Own'!$L$230="A","/","")</f>
        <v/>
      </c>
      <c r="R13" s="327" t="str">
        <f>IF('Council Own'!$L$234="A","/","")</f>
        <v/>
      </c>
      <c r="S13" s="328" t="str">
        <f>IF(Summary!$R$61="E","E","")</f>
        <v/>
      </c>
      <c r="T13" s="328" t="str">
        <f>IF(Summary!$S$61="Y","R","")</f>
        <v/>
      </c>
      <c r="U13" s="432"/>
      <c r="W13" s="389"/>
      <c r="X13" s="390"/>
      <c r="Y13" s="464"/>
      <c r="AA13" s="389"/>
      <c r="AB13" s="390"/>
      <c r="AC13" s="464"/>
    </row>
    <row r="14" spans="1:30" ht="12.95" customHeight="1">
      <c r="A14" s="342"/>
      <c r="C14" s="359" t="s">
        <v>609</v>
      </c>
      <c r="D14" s="334" t="str">
        <f>IF(Badges!$L$10="A","/","")</f>
        <v/>
      </c>
      <c r="E14" s="334" t="str">
        <f>IF(Badges!$L$14="A","/","")</f>
        <v/>
      </c>
      <c r="F14" s="334" t="str">
        <f>IF(Badges!$L$18="A","/","")</f>
        <v/>
      </c>
      <c r="G14" s="334" t="str">
        <f>IF(Badges!$L$22="A","/","")</f>
        <v/>
      </c>
      <c r="H14" s="334" t="str">
        <f>IF(Badges!$L$26="A","/","")</f>
        <v/>
      </c>
      <c r="I14" s="331" t="str">
        <f>IF(Summary!$R$4="E","E","")</f>
        <v/>
      </c>
      <c r="J14" s="331" t="str">
        <f>IF(Summary!$S$4="Y","R","")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IF(Badges!$L$356="A","/","")</f>
        <v/>
      </c>
      <c r="E15" s="313" t="str">
        <f>IF(Badges!$L$360="A","/","")</f>
        <v/>
      </c>
      <c r="F15" s="313" t="str">
        <f>IF(Badges!$L$364="A","/","")</f>
        <v/>
      </c>
      <c r="G15" s="313" t="str">
        <f>IF(Badges!$L$368="A","/","")</f>
        <v/>
      </c>
      <c r="H15" s="313" t="str">
        <f>IF(Badges!$L$372="A","/","")</f>
        <v/>
      </c>
      <c r="I15" s="329" t="str">
        <f>IF(Summary!$R$20="E","E","")</f>
        <v/>
      </c>
      <c r="J15" s="329" t="str">
        <f>IF(Summary!$S$20="Y","R","")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IF(Badges!$L$379="A","/","")</f>
        <v/>
      </c>
      <c r="E16" s="332" t="str">
        <f>IF(Badges!$L$383="A","/","")</f>
        <v/>
      </c>
      <c r="F16" s="332" t="str">
        <f>IF(Badges!$L$387="A","/","")</f>
        <v/>
      </c>
      <c r="G16" s="332" t="str">
        <f>IF(Badges!$L$391="A","/","")</f>
        <v/>
      </c>
      <c r="H16" s="332" t="str">
        <f>IF(Badges!$L$395="A","/","")</f>
        <v/>
      </c>
      <c r="I16" s="333" t="str">
        <f>IF(Summary!$R$21="E","E","")</f>
        <v/>
      </c>
      <c r="J16" s="333" t="str">
        <f>IF(Summary!$S$21="Y","R","")</f>
        <v/>
      </c>
      <c r="K16" s="360" t="str">
        <f>IF(COUNT(I50:I51)=2,MAX(I50:I51),"")</f>
        <v/>
      </c>
      <c r="L16" s="640" t="str">
        <f>'Age-Level'!$C140</f>
        <v>Investiture</v>
      </c>
      <c r="M16" s="640"/>
      <c r="N16" s="640"/>
      <c r="O16" s="640"/>
      <c r="P16" s="640"/>
      <c r="Q16" s="640"/>
      <c r="R16" s="641"/>
      <c r="S16" s="328" t="str">
        <f>IF(Summary!$R$79="E","E","")</f>
        <v/>
      </c>
      <c r="T16" s="328" t="str">
        <f>IF(Summary!$S$79="Y","R","")</f>
        <v/>
      </c>
      <c r="U16" s="432"/>
      <c r="W16" s="389"/>
      <c r="X16" s="390"/>
      <c r="Y16" s="464"/>
      <c r="AA16" s="389"/>
      <c r="AB16" s="390"/>
      <c r="AC16" s="464"/>
    </row>
    <row r="17" spans="1:29" ht="12.95" customHeight="1">
      <c r="A17" s="342"/>
      <c r="C17" s="359" t="s">
        <v>611</v>
      </c>
      <c r="D17" s="334" t="str">
        <f>IF(Badges!$L$425="A","/","")</f>
        <v/>
      </c>
      <c r="E17" s="334" t="str">
        <f>IF(Badges!$L$429="A","/","")</f>
        <v/>
      </c>
      <c r="F17" s="334" t="str">
        <f>IF(Badges!$L$433="A","/","")</f>
        <v/>
      </c>
      <c r="G17" s="334" t="str">
        <f>IF(Badges!$L$437="A","/","")</f>
        <v/>
      </c>
      <c r="H17" s="334" t="str">
        <f>IF(Badges!$L$441="A","/","")</f>
        <v/>
      </c>
      <c r="I17" s="331" t="str">
        <f>IF(Summary!$R$23="E","E","")</f>
        <v/>
      </c>
      <c r="J17" s="331" t="str">
        <f>IF(Summary!$S$23="Y","R","")</f>
        <v/>
      </c>
      <c r="K17" s="360"/>
      <c r="L17" s="640" t="str">
        <f>'Age-Level'!$C141</f>
        <v>Rededication (1st year)</v>
      </c>
      <c r="M17" s="640"/>
      <c r="N17" s="640"/>
      <c r="O17" s="640"/>
      <c r="P17" s="640"/>
      <c r="Q17" s="640"/>
      <c r="R17" s="641"/>
      <c r="S17" s="328" t="str">
        <f>IF(Summary!$R$80="E","E","")</f>
        <v/>
      </c>
      <c r="T17" s="328" t="str">
        <f>IF(Summary!$S$80="Y","R","")</f>
        <v/>
      </c>
      <c r="U17" s="432"/>
      <c r="W17" s="389"/>
      <c r="X17" s="390"/>
      <c r="Y17" s="464"/>
      <c r="AA17" s="389"/>
      <c r="AB17" s="390"/>
      <c r="AC17" s="464"/>
    </row>
    <row r="18" spans="1:29" ht="12.95" customHeight="1" thickBot="1">
      <c r="C18" s="361" t="s">
        <v>612</v>
      </c>
      <c r="D18" s="313" t="str">
        <f>IF(Badges!$L$448="A","/","")</f>
        <v/>
      </c>
      <c r="E18" s="313" t="str">
        <f>IF(Badges!$L$452="A","/","")</f>
        <v/>
      </c>
      <c r="F18" s="313" t="str">
        <f>IF(Badges!$L$456="A","/","")</f>
        <v/>
      </c>
      <c r="G18" s="313" t="str">
        <f>IF(Badges!$L$460="A","/","")</f>
        <v/>
      </c>
      <c r="H18" s="313" t="str">
        <f>IF(Badges!$L$464="A","/","")</f>
        <v/>
      </c>
      <c r="I18" s="329" t="str">
        <f>IF(Summary!$R$24="E","E","")</f>
        <v/>
      </c>
      <c r="J18" s="329" t="str">
        <f>IF(Summary!$S$24="Y","R","")</f>
        <v/>
      </c>
      <c r="L18" s="640" t="str">
        <f>'Age-Level'!$C142</f>
        <v>Rededication (2nd year)</v>
      </c>
      <c r="M18" s="640"/>
      <c r="N18" s="640"/>
      <c r="O18" s="640"/>
      <c r="P18" s="640"/>
      <c r="Q18" s="640"/>
      <c r="R18" s="641"/>
      <c r="S18" s="328" t="str">
        <f>IF(Summary!$R$81="E","E","")</f>
        <v/>
      </c>
      <c r="T18" s="328" t="str">
        <f>IF(Summary!$S$81="Y","R","")</f>
        <v/>
      </c>
      <c r="U18" s="432"/>
      <c r="W18" s="389"/>
      <c r="X18" s="390"/>
      <c r="Y18" s="464"/>
      <c r="AA18" s="389"/>
      <c r="AB18" s="390"/>
      <c r="AC18" s="464"/>
    </row>
    <row r="19" spans="1:29" ht="12.95" customHeight="1">
      <c r="C19" s="368" t="s">
        <v>328</v>
      </c>
      <c r="D19" s="332" t="str">
        <f>IF(Badges!$L$467="C","/","")</f>
        <v/>
      </c>
      <c r="E19" s="332" t="str">
        <f>IF(Badges!$L$468="C","/","")</f>
        <v/>
      </c>
      <c r="F19" s="332" t="str">
        <f>IF(Badges!$L$469="C","/","")</f>
        <v/>
      </c>
      <c r="G19" s="332" t="str">
        <f>IF(Badges!$L$470="C","/","")</f>
        <v/>
      </c>
      <c r="H19" s="332" t="str">
        <f>IF(Badges!$L$471="C","/","")</f>
        <v/>
      </c>
      <c r="I19" s="333" t="str">
        <f>IF(Summary!$R$25="E","E","")</f>
        <v/>
      </c>
      <c r="J19" s="333" t="str">
        <f>IF(Summary!$S$25="Y","R","")</f>
        <v/>
      </c>
      <c r="L19" s="640" t="str">
        <f>'Age-Level'!$C143</f>
        <v>Rededication (3rd year)</v>
      </c>
      <c r="M19" s="640"/>
      <c r="N19" s="640"/>
      <c r="O19" s="640"/>
      <c r="P19" s="640"/>
      <c r="Q19" s="640"/>
      <c r="R19" s="641"/>
      <c r="S19" s="328" t="str">
        <f>IF(Summary!$R$82="E","E","")</f>
        <v/>
      </c>
      <c r="T19" s="328" t="str">
        <f>IF(Summary!$S$82="Y","R","")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IF(Summary!$R$83="E","E","")</f>
        <v/>
      </c>
      <c r="T20" s="328" t="str">
        <f>IF(Summary!$S$83="Y","R","")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IF(Summary!$R$84="E","E","")</f>
        <v/>
      </c>
      <c r="T21" s="328" t="str">
        <f>IF(Summary!$S$84="Y","R","")</f>
        <v/>
      </c>
      <c r="U21" s="432"/>
      <c r="W21" s="389"/>
      <c r="X21" s="390"/>
      <c r="Y21" s="464"/>
      <c r="AA21" s="389"/>
      <c r="AB21" s="390"/>
      <c r="AC21" s="464"/>
    </row>
    <row r="22" spans="1:29" ht="12.95" customHeight="1">
      <c r="B22" s="370"/>
      <c r="C22" s="356" t="s">
        <v>106</v>
      </c>
      <c r="D22" s="327" t="str">
        <f>IF(Badges!$L$240="A","/","")</f>
        <v/>
      </c>
      <c r="E22" s="327" t="str">
        <f>IF(Badges!$L$244="A","/","")</f>
        <v/>
      </c>
      <c r="F22" s="327" t="str">
        <f>IF(Badges!$L$248="A","/","")</f>
        <v/>
      </c>
      <c r="G22" s="327" t="str">
        <f>IF(Badges!$L$252="A","/","")</f>
        <v/>
      </c>
      <c r="H22" s="327" t="str">
        <f>IF(Badges!$L$256="A","/","")</f>
        <v/>
      </c>
      <c r="I22" s="328" t="str">
        <f>IF(Summary!$R$14="E","E","")</f>
        <v/>
      </c>
      <c r="J22" s="328" t="str">
        <f>IF(Summary!$S$14="Y","R","")</f>
        <v/>
      </c>
      <c r="L22" s="640" t="str">
        <f>'Age-Level'!$C146</f>
        <v>Rededication (6th year)</v>
      </c>
      <c r="M22" s="640"/>
      <c r="N22" s="640"/>
      <c r="O22" s="640"/>
      <c r="P22" s="640"/>
      <c r="Q22" s="640"/>
      <c r="R22" s="641"/>
      <c r="S22" s="328" t="str">
        <f>IF(Summary!$R$85="E","E","")</f>
        <v/>
      </c>
      <c r="T22" s="328" t="str">
        <f>IF(Summary!$S$85="Y","R","")</f>
        <v/>
      </c>
      <c r="U22" s="432"/>
      <c r="W22" s="389"/>
      <c r="X22" s="390"/>
      <c r="Y22" s="464"/>
      <c r="AA22" s="389"/>
      <c r="AB22" s="390"/>
      <c r="AC22" s="464"/>
    </row>
    <row r="23" spans="1:29" ht="12.95" customHeight="1" thickBot="1">
      <c r="B23" s="370"/>
      <c r="C23" s="364" t="s">
        <v>107</v>
      </c>
      <c r="D23" s="313" t="str">
        <f>IF(Badges!$L$217="A","/","")</f>
        <v/>
      </c>
      <c r="E23" s="313" t="str">
        <f>IF(Badges!$L$221="A","/","")</f>
        <v/>
      </c>
      <c r="F23" s="313" t="str">
        <f>IF(Badges!$L$225="A","/","")</f>
        <v/>
      </c>
      <c r="G23" s="313" t="str">
        <f>IF(Badges!$L$229="A","/","")</f>
        <v/>
      </c>
      <c r="H23" s="313" t="str">
        <f>IF(Badges!$L$233="A","/","")</f>
        <v/>
      </c>
      <c r="I23" s="329" t="str">
        <f>IF(Summary!$R$13="E","E","")</f>
        <v/>
      </c>
      <c r="J23" s="329" t="str">
        <f>IF(Summary!$S$13="Y","R","")</f>
        <v/>
      </c>
      <c r="L23" s="640" t="str">
        <f>'Age-Level'!$C147</f>
        <v>Rededication (7th year)</v>
      </c>
      <c r="M23" s="640"/>
      <c r="N23" s="640"/>
      <c r="O23" s="640"/>
      <c r="P23" s="640"/>
      <c r="Q23" s="640"/>
      <c r="R23" s="641"/>
      <c r="S23" s="328" t="str">
        <f>IF(Summary!$R$86="E","E","")</f>
        <v/>
      </c>
      <c r="T23" s="328" t="str">
        <f>IF(Summary!$S$86="Y","R","")</f>
        <v/>
      </c>
      <c r="U23" s="642" t="s">
        <v>761</v>
      </c>
      <c r="W23" s="389"/>
      <c r="X23" s="390"/>
      <c r="Y23" s="464"/>
      <c r="AA23" s="389"/>
      <c r="AB23" s="390"/>
      <c r="AC23" s="464"/>
    </row>
    <row r="24" spans="1:29" ht="12.95" customHeight="1">
      <c r="B24" s="370"/>
      <c r="C24" s="356" t="s">
        <v>613</v>
      </c>
      <c r="D24" s="332" t="str">
        <f>IF(Badges!$L$341="C","/","")</f>
        <v/>
      </c>
      <c r="E24" s="332" t="str">
        <f>IF(Badges!$L$343="C","/","")</f>
        <v/>
      </c>
      <c r="F24" s="332" t="str">
        <f>IF(Badges!$L$345="C","/","")</f>
        <v/>
      </c>
      <c r="G24" s="332" t="str">
        <f>IF(Badges!$L$347="C","/","")</f>
        <v/>
      </c>
      <c r="H24" s="332" t="str">
        <f>IF(Badges!$L$349="C","/","")</f>
        <v/>
      </c>
      <c r="I24" s="333" t="str">
        <f>IF(Summary!$R$19="E","E","")</f>
        <v/>
      </c>
      <c r="J24" s="333" t="str">
        <f>IF(Summary!$S$19="Y","R","")</f>
        <v/>
      </c>
      <c r="L24" s="640" t="str">
        <f>'Age-Level'!$C148</f>
        <v>Rededication (8th year)</v>
      </c>
      <c r="M24" s="640"/>
      <c r="N24" s="640"/>
      <c r="O24" s="640"/>
      <c r="P24" s="640"/>
      <c r="Q24" s="640"/>
      <c r="R24" s="641"/>
      <c r="S24" s="328" t="str">
        <f>IF(Summary!$R$87="E","E","")</f>
        <v/>
      </c>
      <c r="T24" s="328" t="str">
        <f>IF(Summary!$S$87="Y","R","")</f>
        <v/>
      </c>
      <c r="U24" s="642"/>
      <c r="W24" s="389"/>
      <c r="X24" s="390"/>
      <c r="Y24" s="464"/>
      <c r="AA24" s="389"/>
      <c r="AB24" s="390"/>
      <c r="AC24" s="464"/>
    </row>
    <row r="25" spans="1:29" ht="12.95" customHeight="1">
      <c r="B25" s="370"/>
      <c r="C25" s="361" t="s">
        <v>614</v>
      </c>
      <c r="D25" s="327" t="str">
        <f>IF(Badges!$L$283="C","/","")</f>
        <v/>
      </c>
      <c r="E25" s="327" t="str">
        <f>IF(Badges!$L$285="C","/","")</f>
        <v/>
      </c>
      <c r="F25" s="327" t="str">
        <f>IF(Badges!$L$287="C","/","")</f>
        <v/>
      </c>
      <c r="G25" s="327" t="str">
        <f>IF(Badges!$L$289="C","/","")</f>
        <v/>
      </c>
      <c r="H25" s="327" t="str">
        <f>IF(Badges!$L$291="C","/","")</f>
        <v/>
      </c>
      <c r="I25" s="331" t="str">
        <f>IF(Summary!$R$16="E","E","")</f>
        <v/>
      </c>
      <c r="J25" s="331" t="str">
        <f>IF(Summary!$S$16="Y","R","")</f>
        <v/>
      </c>
      <c r="L25" s="640" t="str">
        <f>'Age-Level'!$C149</f>
        <v>Rededication (9th year)</v>
      </c>
      <c r="M25" s="640"/>
      <c r="N25" s="640"/>
      <c r="O25" s="640"/>
      <c r="P25" s="640"/>
      <c r="Q25" s="640"/>
      <c r="R25" s="641"/>
      <c r="S25" s="328" t="str">
        <f>IF(Summary!$R$88="E","E","")</f>
        <v/>
      </c>
      <c r="T25" s="328" t="str">
        <f>IF(Summary!$S$88="Y","R","")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IF(Summary!$R$89="E","E","")</f>
        <v/>
      </c>
      <c r="T26" s="328" t="str">
        <f>IF(Summary!$S$89="Y","R","")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IF(Summary!$R$90="E","E","")</f>
        <v/>
      </c>
      <c r="T27" s="328" t="str">
        <f>IF(Summary!$S$90="Y","R","")</f>
        <v/>
      </c>
      <c r="U27" s="642"/>
      <c r="W27" s="389"/>
      <c r="X27" s="390"/>
      <c r="Y27" s="464"/>
      <c r="AA27" s="389"/>
      <c r="AB27" s="390"/>
      <c r="AC27" s="464"/>
    </row>
    <row r="28" spans="1:29" ht="12.95" customHeight="1">
      <c r="B28" s="370"/>
      <c r="C28" s="371" t="s">
        <v>615</v>
      </c>
      <c r="D28" s="327" t="str">
        <f>IF(Badges!$L$500="C","/","")</f>
        <v/>
      </c>
      <c r="E28" s="327" t="str">
        <f>IF(Badges!$L$501="C","/","")</f>
        <v/>
      </c>
      <c r="F28" s="327" t="str">
        <f>IF(Badges!$L$502="C","/","")</f>
        <v/>
      </c>
      <c r="G28" s="327" t="str">
        <f>IF(Badges!$L$503="C","/","")</f>
        <v/>
      </c>
      <c r="H28" s="327" t="str">
        <f>IF(Badges!$L$504="C","/","")</f>
        <v/>
      </c>
      <c r="I28" s="328" t="str">
        <f>IF(Summary!$R$28="E","E","")</f>
        <v/>
      </c>
      <c r="J28" s="328" t="str">
        <f>IF(Summary!$S$28="Y","R","")</f>
        <v/>
      </c>
      <c r="L28" s="640" t="str">
        <f>'Age-Level'!$C152</f>
        <v>Rededication (12th year)</v>
      </c>
      <c r="M28" s="640"/>
      <c r="N28" s="640"/>
      <c r="O28" s="640"/>
      <c r="P28" s="640"/>
      <c r="Q28" s="640"/>
      <c r="R28" s="641"/>
      <c r="S28" s="328" t="str">
        <f>IF(Summary!$R$91="E","E","")</f>
        <v/>
      </c>
      <c r="T28" s="328" t="str">
        <f>IF(Summary!$S$91="Y","R","")</f>
        <v/>
      </c>
      <c r="U28" s="642"/>
      <c r="W28" s="389"/>
      <c r="X28" s="390"/>
      <c r="Y28" s="464"/>
      <c r="AA28" s="389"/>
      <c r="AB28" s="390"/>
      <c r="AC28" s="464"/>
    </row>
    <row r="29" spans="1:29" ht="12.95" customHeight="1">
      <c r="B29" s="370"/>
      <c r="C29" s="372" t="s">
        <v>616</v>
      </c>
      <c r="D29" s="327" t="str">
        <f>IF(Badges!$L$507="C","/","")</f>
        <v/>
      </c>
      <c r="E29" s="327" t="str">
        <f>IF(Badges!$L$508="C","/","")</f>
        <v/>
      </c>
      <c r="F29" s="327" t="str">
        <f>IF(Badges!$L$509="C","/","")</f>
        <v/>
      </c>
      <c r="G29" s="327" t="str">
        <f>IF(Badges!$L$510="C","/","")</f>
        <v/>
      </c>
      <c r="H29" s="327" t="str">
        <f>IF(Badges!$L$511="C","/","")</f>
        <v/>
      </c>
      <c r="I29" s="328" t="str">
        <f>IF(Summary!$R$29="E","E","")</f>
        <v/>
      </c>
      <c r="J29" s="328" t="str">
        <f>IF(Summary!$S$29="Y","R","")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IF(Badges!$L$514="C","/","")</f>
        <v/>
      </c>
      <c r="E30" s="313" t="str">
        <f>IF(Badges!$L$515="C","/","")</f>
        <v/>
      </c>
      <c r="F30" s="313" t="str">
        <f>IF(Badges!$L$516="C","/","")</f>
        <v/>
      </c>
      <c r="G30" s="313" t="str">
        <f>IF(Badges!$L$517="C","/","")</f>
        <v/>
      </c>
      <c r="H30" s="313" t="str">
        <f>IF(Badges!$L$518="C","/","")</f>
        <v/>
      </c>
      <c r="I30" s="329" t="str">
        <f>IF(Summary!$R$30="E","E","")</f>
        <v/>
      </c>
      <c r="J30" s="329" t="str">
        <f>IF(Summary!$S$30="Y","R","")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IF(Badges!$L$522="C","/","")</f>
        <v/>
      </c>
      <c r="E31" s="332" t="str">
        <f>IF(Badges!$L$523="C","/","")</f>
        <v/>
      </c>
      <c r="F31" s="332" t="str">
        <f>IF(Badges!$L$524="C","/","")</f>
        <v/>
      </c>
      <c r="G31" s="332" t="str">
        <f>IF(Badges!$L$525="C","/","")</f>
        <v/>
      </c>
      <c r="H31" s="332" t="str">
        <f>IF(Badges!$L$526="C","/","")</f>
        <v/>
      </c>
      <c r="I31" s="330" t="str">
        <f>IF(Summary!$R$32="E","E","")</f>
        <v/>
      </c>
      <c r="J31" s="330" t="str">
        <f>IF(Summary!$S$32="Y","R","")</f>
        <v/>
      </c>
      <c r="L31" s="640" t="str">
        <f>'Fun Patches'!$C5</f>
        <v>&lt;LIST PATCH HERE&gt;</v>
      </c>
      <c r="M31" s="640"/>
      <c r="N31" s="640"/>
      <c r="O31" s="640"/>
      <c r="P31" s="640"/>
      <c r="Q31" s="640"/>
      <c r="R31" s="641"/>
      <c r="S31" s="328" t="str">
        <f>IF(Summary!$R$95="E","E","")</f>
        <v/>
      </c>
      <c r="T31" s="328" t="str">
        <f>IF(Summary!$S$95="Y","R","")</f>
        <v/>
      </c>
      <c r="U31" s="642"/>
      <c r="W31" s="389"/>
      <c r="X31" s="390"/>
      <c r="Y31" s="464"/>
      <c r="AA31" s="389"/>
      <c r="AB31" s="390"/>
      <c r="AC31" s="464"/>
    </row>
    <row r="32" spans="1:29" ht="12.95" customHeight="1">
      <c r="B32" s="370"/>
      <c r="C32" s="372" t="s">
        <v>619</v>
      </c>
      <c r="D32" s="327" t="str">
        <f>IF(Badges!$L$529="C","/","")</f>
        <v/>
      </c>
      <c r="E32" s="327" t="str">
        <f>IF(Badges!$L$530="C","/","")</f>
        <v/>
      </c>
      <c r="F32" s="327" t="str">
        <f>IF(Badges!$L$531="C","/","")</f>
        <v/>
      </c>
      <c r="G32" s="327" t="str">
        <f>IF(Badges!$L$532="C","/","")</f>
        <v/>
      </c>
      <c r="H32" s="327" t="str">
        <f>IF(Badges!$L$533="C","/","")</f>
        <v/>
      </c>
      <c r="I32" s="328" t="str">
        <f>IF(Summary!$R$33="E","E","")</f>
        <v/>
      </c>
      <c r="J32" s="328" t="str">
        <f>IF(Summary!$S$33="Y","R","")</f>
        <v/>
      </c>
      <c r="L32" s="640" t="str">
        <f>'Fun Patches'!$C6</f>
        <v>&lt;LIST PATCH HERE&gt;</v>
      </c>
      <c r="M32" s="640"/>
      <c r="N32" s="640"/>
      <c r="O32" s="640"/>
      <c r="P32" s="640"/>
      <c r="Q32" s="640"/>
      <c r="R32" s="641"/>
      <c r="S32" s="328" t="str">
        <f>IF(Summary!$R$96="E","E","")</f>
        <v/>
      </c>
      <c r="T32" s="328" t="str">
        <f>IF(Summary!$S$96="Y","R","")</f>
        <v/>
      </c>
      <c r="U32" s="642"/>
      <c r="W32" s="389"/>
      <c r="X32" s="390"/>
      <c r="Y32" s="464"/>
      <c r="AA32" s="389"/>
      <c r="AB32" s="390"/>
      <c r="AC32" s="464"/>
    </row>
    <row r="33" spans="2:29" ht="12.95" customHeight="1" thickBot="1">
      <c r="B33" s="370"/>
      <c r="C33" s="373" t="s">
        <v>620</v>
      </c>
      <c r="D33" s="313" t="str">
        <f>IF(Badges!$L$536="C","/","")</f>
        <v/>
      </c>
      <c r="E33" s="313" t="str">
        <f>IF(Badges!$L$537="C","/","")</f>
        <v/>
      </c>
      <c r="F33" s="313" t="str">
        <f>IF(Badges!$L$538="C","/","")</f>
        <v/>
      </c>
      <c r="G33" s="313" t="str">
        <f>IF(Badges!$L$539="C","/","")</f>
        <v/>
      </c>
      <c r="H33" s="313" t="str">
        <f>IF(Badges!$L$540="C","/","")</f>
        <v/>
      </c>
      <c r="I33" s="329" t="str">
        <f>IF(Summary!$R$34="E","E","")</f>
        <v/>
      </c>
      <c r="J33" s="329" t="str">
        <f>IF(Summary!$S$34="Y","R","")</f>
        <v/>
      </c>
      <c r="L33" s="640" t="str">
        <f>'Fun Patches'!$C7</f>
        <v>&lt;LIST PATCH HERE&gt;</v>
      </c>
      <c r="M33" s="640"/>
      <c r="N33" s="640"/>
      <c r="O33" s="640"/>
      <c r="P33" s="640"/>
      <c r="Q33" s="640"/>
      <c r="R33" s="641"/>
      <c r="S33" s="328" t="str">
        <f>IF(Summary!$R$97="E","E","")</f>
        <v/>
      </c>
      <c r="T33" s="328" t="str">
        <f>IF(Summary!$S$97="Y","R","")</f>
        <v/>
      </c>
      <c r="U33" s="642"/>
      <c r="W33" s="389"/>
      <c r="X33" s="390"/>
      <c r="Y33" s="464"/>
      <c r="AA33" s="389"/>
      <c r="AB33" s="390"/>
      <c r="AC33" s="464"/>
    </row>
    <row r="34" spans="2:29" ht="12.95" customHeight="1">
      <c r="B34" s="370"/>
      <c r="C34" s="371" t="s">
        <v>621</v>
      </c>
      <c r="D34" s="332" t="str">
        <f>IF(Badges!$L$544="C","/","")</f>
        <v/>
      </c>
      <c r="E34" s="332" t="str">
        <f>IF(Badges!$L$545="C","/","")</f>
        <v/>
      </c>
      <c r="F34" s="332" t="str">
        <f>IF(Badges!$L$546="C","/","")</f>
        <v/>
      </c>
      <c r="G34" s="332" t="str">
        <f>IF(Badges!$L$547="C","/","")</f>
        <v/>
      </c>
      <c r="H34" s="332" t="str">
        <f>IF(Badges!$L$548="C","/","")</f>
        <v/>
      </c>
      <c r="I34" s="330" t="str">
        <f>IF(Summary!$R$36="E","E","")</f>
        <v/>
      </c>
      <c r="J34" s="330" t="str">
        <f>IF(Summary!$S$36="Y","R","")</f>
        <v/>
      </c>
      <c r="L34" s="640" t="str">
        <f>'Fun Patches'!$C8</f>
        <v>&lt;LIST PATCH HERE&gt;</v>
      </c>
      <c r="M34" s="640"/>
      <c r="N34" s="640"/>
      <c r="O34" s="640"/>
      <c r="P34" s="640"/>
      <c r="Q34" s="640"/>
      <c r="R34" s="641"/>
      <c r="S34" s="328" t="str">
        <f>IF(Summary!$R$98="E","E","")</f>
        <v/>
      </c>
      <c r="T34" s="328" t="str">
        <f>IF(Summary!$S$98="Y","R","")</f>
        <v/>
      </c>
      <c r="U34" s="642"/>
      <c r="W34" s="389"/>
      <c r="X34" s="390"/>
      <c r="Y34" s="464"/>
      <c r="AA34" s="389"/>
      <c r="AB34" s="390"/>
      <c r="AC34" s="464"/>
    </row>
    <row r="35" spans="2:29" ht="12.95" customHeight="1">
      <c r="B35" s="370"/>
      <c r="C35" s="372" t="s">
        <v>622</v>
      </c>
      <c r="D35" s="327" t="str">
        <f>IF(Badges!$L$551="C","/","")</f>
        <v/>
      </c>
      <c r="E35" s="327" t="str">
        <f>IF(Badges!$L$552="C","/","")</f>
        <v/>
      </c>
      <c r="F35" s="327" t="str">
        <f>IF(Badges!$L$553="C","/","")</f>
        <v/>
      </c>
      <c r="G35" s="327" t="str">
        <f>IF(Badges!$L$554="C","/","")</f>
        <v/>
      </c>
      <c r="H35" s="327" t="str">
        <f>IF(Badges!$L$555="C","/","")</f>
        <v/>
      </c>
      <c r="I35" s="328" t="str">
        <f>IF(Summary!$R$37="E","E","")</f>
        <v/>
      </c>
      <c r="J35" s="328" t="str">
        <f>IF(Summary!$S$37="Y","R","")</f>
        <v/>
      </c>
      <c r="L35" s="640" t="str">
        <f>'Fun Patches'!$C9</f>
        <v>&lt;LIST PATCH HERE&gt;</v>
      </c>
      <c r="M35" s="640"/>
      <c r="N35" s="640"/>
      <c r="O35" s="640"/>
      <c r="P35" s="640"/>
      <c r="Q35" s="640"/>
      <c r="R35" s="641"/>
      <c r="S35" s="328" t="str">
        <f>IF(Summary!$R$99="E","E","")</f>
        <v/>
      </c>
      <c r="T35" s="328" t="str">
        <f>IF(Summary!$S$99="Y","R","")</f>
        <v/>
      </c>
      <c r="U35" s="642"/>
      <c r="W35" s="389"/>
      <c r="X35" s="390"/>
      <c r="Y35" s="464"/>
      <c r="AA35" s="389"/>
      <c r="AB35" s="390"/>
      <c r="AC35" s="464"/>
    </row>
    <row r="36" spans="2:29" ht="12.95" customHeight="1">
      <c r="B36" s="370"/>
      <c r="C36" s="374" t="s">
        <v>623</v>
      </c>
      <c r="D36" s="327" t="str">
        <f>IF(Badges!$L$558="C","/","")</f>
        <v/>
      </c>
      <c r="E36" s="327" t="str">
        <f>IF(Badges!$L$559="C","/","")</f>
        <v/>
      </c>
      <c r="F36" s="327" t="str">
        <f>IF(Badges!$L$560="C","/","")</f>
        <v/>
      </c>
      <c r="G36" s="327" t="str">
        <f>IF(Badges!$L$561="C","/","")</f>
        <v/>
      </c>
      <c r="H36" s="327" t="str">
        <f>IF(Badges!$L$562="C","/","")</f>
        <v/>
      </c>
      <c r="I36" s="328" t="str">
        <f>IF(Summary!$R$38="E","E","")</f>
        <v/>
      </c>
      <c r="J36" s="328" t="str">
        <f>IF(Summary!$S$38="Y","R","")</f>
        <v/>
      </c>
      <c r="L36" s="640" t="str">
        <f>'Fun Patches'!$C10</f>
        <v>&lt;LIST PATCH HERE&gt;</v>
      </c>
      <c r="M36" s="640"/>
      <c r="N36" s="640"/>
      <c r="O36" s="640"/>
      <c r="P36" s="640"/>
      <c r="Q36" s="640"/>
      <c r="R36" s="641"/>
      <c r="S36" s="328" t="str">
        <f>IF(Summary!$R$100="E","E","")</f>
        <v/>
      </c>
      <c r="T36" s="328" t="str">
        <f>IF(Summary!$S$100="Y","R","")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IF(Summary!$R$101="E","E","")</f>
        <v/>
      </c>
      <c r="T37" s="328" t="str">
        <f>IF(Summary!$S$101="Y","R","")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IF(Summary!$R$102="E","E","")</f>
        <v/>
      </c>
      <c r="T38" s="328" t="str">
        <f>IF(Summary!$S$102="Y","R","")</f>
        <v/>
      </c>
      <c r="U38" s="642"/>
      <c r="W38" s="389"/>
      <c r="X38" s="390"/>
      <c r="Y38" s="464"/>
      <c r="AA38" s="389"/>
      <c r="AB38" s="390"/>
      <c r="AC38" s="464"/>
    </row>
    <row r="39" spans="2:29" ht="12.95" customHeight="1">
      <c r="B39" s="370"/>
      <c r="C39" s="375" t="s">
        <v>595</v>
      </c>
      <c r="D39" s="435"/>
      <c r="E39" s="435"/>
      <c r="F39" s="435"/>
      <c r="G39" s="435"/>
      <c r="H39" s="436"/>
      <c r="I39" s="326" t="str">
        <f>IF(Summary!$R$40="E","E","")</f>
        <v/>
      </c>
      <c r="J39" s="326" t="str">
        <f>IF(Summary!$S$40="Y","R","")</f>
        <v/>
      </c>
      <c r="K39" s="360" t="str">
        <f>IF(I39="E","C"," ")</f>
        <v xml:space="preserve"> </v>
      </c>
      <c r="L39" s="640" t="str">
        <f>'Fun Patches'!$C13</f>
        <v>&lt;LIST PATCH HERE&gt;</v>
      </c>
      <c r="M39" s="640"/>
      <c r="N39" s="640"/>
      <c r="O39" s="640"/>
      <c r="P39" s="640"/>
      <c r="Q39" s="640"/>
      <c r="R39" s="641"/>
      <c r="S39" s="328" t="str">
        <f>IF(Summary!$R$103="E","E","")</f>
        <v/>
      </c>
      <c r="T39" s="328" t="str">
        <f>IF(Summary!$S$103="Y","R","")</f>
        <v/>
      </c>
      <c r="U39" s="642"/>
      <c r="W39" s="389"/>
      <c r="X39" s="390"/>
      <c r="Y39" s="464"/>
      <c r="AA39" s="389"/>
      <c r="AB39" s="390"/>
      <c r="AC39" s="464"/>
    </row>
    <row r="40" spans="2:29" ht="12.95" customHeight="1">
      <c r="B40" s="370"/>
      <c r="C40" s="376" t="s">
        <v>596</v>
      </c>
      <c r="D40" s="437"/>
      <c r="E40" s="437"/>
      <c r="F40" s="437"/>
      <c r="G40" s="437"/>
      <c r="H40" s="438"/>
      <c r="I40" s="328" t="str">
        <f>IF(Summary!$R$41="E","E","")</f>
        <v/>
      </c>
      <c r="J40" s="328" t="str">
        <f>IF(Summary!$S$41="Y","R","")</f>
        <v/>
      </c>
      <c r="K40" s="360" t="str">
        <f>IF(I40="E","C"," ")</f>
        <v xml:space="preserve"> </v>
      </c>
      <c r="L40" s="640" t="str">
        <f>'Fun Patches'!$C14</f>
        <v>&lt;LIST PATCH HERE&gt;</v>
      </c>
      <c r="M40" s="640"/>
      <c r="N40" s="640"/>
      <c r="O40" s="640"/>
      <c r="P40" s="640"/>
      <c r="Q40" s="640"/>
      <c r="R40" s="641"/>
      <c r="S40" s="328" t="str">
        <f>IF(Summary!$R$104="E","E","")</f>
        <v/>
      </c>
      <c r="T40" s="328" t="str">
        <f>IF(Summary!$S$104="Y","R","")</f>
        <v/>
      </c>
      <c r="U40" s="642"/>
      <c r="W40" s="389"/>
      <c r="X40" s="390"/>
      <c r="Y40" s="464"/>
      <c r="AA40" s="389"/>
      <c r="AB40" s="390"/>
      <c r="AC40" s="464"/>
    </row>
    <row r="41" spans="2:29" ht="12.95" customHeight="1" thickBot="1">
      <c r="B41" s="370"/>
      <c r="C41" s="377" t="s">
        <v>597</v>
      </c>
      <c r="D41" s="439"/>
      <c r="E41" s="439"/>
      <c r="F41" s="439"/>
      <c r="G41" s="439"/>
      <c r="H41" s="440"/>
      <c r="I41" s="329" t="str">
        <f>IF(Summary!$R$42="E","E","")</f>
        <v/>
      </c>
      <c r="J41" s="329" t="str">
        <f>IF(Summary!$S$42="Y","R","")</f>
        <v/>
      </c>
      <c r="K41" s="360" t="str">
        <f>IF(I41="E","C"," ")</f>
        <v xml:space="preserve"> </v>
      </c>
      <c r="L41" s="640" t="str">
        <f>'Fun Patches'!$C15</f>
        <v>&lt;LIST PATCH HERE&gt;</v>
      </c>
      <c r="M41" s="640"/>
      <c r="N41" s="640"/>
      <c r="O41" s="640"/>
      <c r="P41" s="640"/>
      <c r="Q41" s="640"/>
      <c r="R41" s="641"/>
      <c r="S41" s="328" t="str">
        <f>IF(Summary!$R$105="E","E","")</f>
        <v/>
      </c>
      <c r="T41" s="328" t="str">
        <f>IF(Summary!$S$105="Y","R","")</f>
        <v/>
      </c>
      <c r="U41" s="642"/>
      <c r="W41" s="389"/>
      <c r="X41" s="390"/>
      <c r="Y41" s="464"/>
      <c r="AA41" s="389"/>
      <c r="AB41" s="390"/>
      <c r="AC41" s="464"/>
    </row>
    <row r="42" spans="2:29" ht="12.95" customHeight="1">
      <c r="B42" s="370"/>
      <c r="C42" s="378" t="s">
        <v>598</v>
      </c>
      <c r="D42" s="327" t="str">
        <f>IF(Badges!$L$263="A","/","")</f>
        <v/>
      </c>
      <c r="E42" s="327" t="str">
        <f>IF(Badges!$L$267="A","/","")</f>
        <v/>
      </c>
      <c r="F42" s="327" t="str">
        <f>IF(Badges!$L$271="A","/","")</f>
        <v/>
      </c>
      <c r="G42" s="327" t="str">
        <f>IF(Badges!$L$275="A","/","")</f>
        <v/>
      </c>
      <c r="H42" s="327" t="str">
        <f>IF(Badges!$L$279="A","/","")</f>
        <v/>
      </c>
      <c r="I42" s="330" t="str">
        <f>IF(Summary!$R$15="E","E","")</f>
        <v/>
      </c>
      <c r="J42" s="330" t="str">
        <f>IF(Summary!$S$15="Y","R","")</f>
        <v/>
      </c>
      <c r="K42" s="360"/>
      <c r="L42" s="640" t="str">
        <f>'Fun Patches'!$C16</f>
        <v>&lt;LIST PATCH HERE&gt;</v>
      </c>
      <c r="M42" s="640"/>
      <c r="N42" s="640"/>
      <c r="O42" s="640"/>
      <c r="P42" s="640"/>
      <c r="Q42" s="640"/>
      <c r="R42" s="641"/>
      <c r="S42" s="328" t="str">
        <f>IF(Summary!$R$106="E","E","")</f>
        <v/>
      </c>
      <c r="T42" s="328" t="str">
        <f>IF(Summary!$S$106="Y","R","")</f>
        <v/>
      </c>
      <c r="U42" s="642"/>
      <c r="W42" s="389"/>
      <c r="X42" s="390"/>
      <c r="Y42" s="464"/>
      <c r="AA42" s="389"/>
      <c r="AB42" s="390"/>
      <c r="AC42" s="464"/>
    </row>
    <row r="43" spans="2:29" ht="12.95" customHeight="1">
      <c r="B43" s="370"/>
      <c r="C43" s="379" t="s">
        <v>599</v>
      </c>
      <c r="D43" s="327" t="str">
        <f>IF(Badges!$L$478="A","/","")</f>
        <v/>
      </c>
      <c r="E43" s="327" t="str">
        <f>IF(Badges!$L$482="A","/","")</f>
        <v/>
      </c>
      <c r="F43" s="327" t="str">
        <f>IF(Badges!$L$486="A","/","")</f>
        <v/>
      </c>
      <c r="G43" s="327" t="str">
        <f>IF(Badges!$L$490="A","/","")</f>
        <v/>
      </c>
      <c r="H43" s="327" t="str">
        <f>IF(Badges!$L$494="A","/","")</f>
        <v/>
      </c>
      <c r="I43" s="328" t="str">
        <f>IF(Summary!$R$26="E","E","")</f>
        <v/>
      </c>
      <c r="J43" s="328" t="str">
        <f>IF(Summary!$S$26="Y","R","")</f>
        <v/>
      </c>
      <c r="K43" s="360"/>
      <c r="L43" s="640" t="str">
        <f>'Fun Patches'!$C17</f>
        <v>&lt;LIST PATCH HERE&gt;</v>
      </c>
      <c r="M43" s="640"/>
      <c r="N43" s="640"/>
      <c r="O43" s="640"/>
      <c r="P43" s="640"/>
      <c r="Q43" s="640"/>
      <c r="R43" s="641"/>
      <c r="S43" s="328" t="str">
        <f>IF(Summary!$R$107="E","E","")</f>
        <v/>
      </c>
      <c r="T43" s="328" t="str">
        <f>IF(Summary!$S$107="Y","R","")</f>
        <v/>
      </c>
      <c r="U43" s="642"/>
      <c r="W43" s="389"/>
      <c r="X43" s="390"/>
      <c r="Y43" s="464"/>
      <c r="AA43" s="389"/>
      <c r="AB43" s="390"/>
      <c r="AC43" s="464"/>
    </row>
    <row r="44" spans="2:29" ht="12.95" customHeight="1">
      <c r="B44" s="370"/>
      <c r="C44" s="379" t="s">
        <v>600</v>
      </c>
      <c r="D44" s="327" t="str">
        <f>IF(Badges!$L$402="A","/","")</f>
        <v/>
      </c>
      <c r="E44" s="327" t="str">
        <f>IF(Badges!$L$406="A","/","")</f>
        <v/>
      </c>
      <c r="F44" s="327" t="str">
        <f>IF(Badges!$L$410="A","/","")</f>
        <v/>
      </c>
      <c r="G44" s="327" t="str">
        <f>IF(Badges!$L$414="A","/","")</f>
        <v/>
      </c>
      <c r="H44" s="327" t="str">
        <f>IF(Badges!$L$418="A","/","")</f>
        <v/>
      </c>
      <c r="I44" s="328" t="str">
        <f>IF(Summary!$R$22="E","E","")</f>
        <v/>
      </c>
      <c r="J44" s="328" t="str">
        <f>IF(Summary!$S$22="Y","R","")</f>
        <v/>
      </c>
      <c r="K44" s="360"/>
      <c r="L44" s="640" t="str">
        <f>'Fun Patches'!$C18</f>
        <v>&lt;LIST PATCH HERE&gt;</v>
      </c>
      <c r="M44" s="640"/>
      <c r="N44" s="640"/>
      <c r="O44" s="640"/>
      <c r="P44" s="640"/>
      <c r="Q44" s="640"/>
      <c r="R44" s="641"/>
      <c r="S44" s="328" t="str">
        <f>IF(Summary!$R$108="E","E","")</f>
        <v/>
      </c>
      <c r="T44" s="328" t="str">
        <f>IF(Summary!$S$108="Y","R","")</f>
        <v/>
      </c>
      <c r="U44" s="642"/>
      <c r="W44" s="389"/>
      <c r="X44" s="390"/>
      <c r="Y44" s="464"/>
      <c r="AA44" s="389"/>
      <c r="AB44" s="390"/>
      <c r="AC44" s="464"/>
    </row>
    <row r="45" spans="2:29" ht="12.95" customHeight="1" thickBot="1">
      <c r="B45" s="370"/>
      <c r="C45" s="441" t="s">
        <v>601</v>
      </c>
      <c r="D45" s="442"/>
      <c r="E45" s="442"/>
      <c r="F45" s="442"/>
      <c r="G45" s="442"/>
      <c r="H45" s="443"/>
      <c r="I45" s="329" t="str">
        <f>IF(Summary!$R$44="E","E","")</f>
        <v/>
      </c>
      <c r="J45" s="329" t="str">
        <f>IF(Summary!$S$44="Y","R","")</f>
        <v/>
      </c>
      <c r="K45" s="360" t="str">
        <f>IF(COUNTIF(I42:I45,"E")=4,"C"," ")</f>
        <v xml:space="preserve"> </v>
      </c>
      <c r="L45" s="640" t="str">
        <f>'Fun Patches'!$C19</f>
        <v>&lt;LIST PATCH HERE&gt;</v>
      </c>
      <c r="M45" s="640"/>
      <c r="N45" s="640"/>
      <c r="O45" s="640"/>
      <c r="P45" s="640"/>
      <c r="Q45" s="640"/>
      <c r="R45" s="641"/>
      <c r="S45" s="328" t="str">
        <f>IF(Summary!$R$109="E","E","")</f>
        <v/>
      </c>
      <c r="T45" s="328" t="str">
        <f>IF(Summary!$S$109="Y","R","")</f>
        <v/>
      </c>
      <c r="U45" s="642"/>
      <c r="W45" s="389"/>
      <c r="X45" s="390"/>
      <c r="Y45" s="464"/>
      <c r="AA45" s="389"/>
      <c r="AB45" s="390"/>
      <c r="AC45" s="464"/>
    </row>
    <row r="46" spans="2:29" ht="12.95" customHeight="1">
      <c r="B46" s="370"/>
      <c r="C46" s="444" t="s">
        <v>602</v>
      </c>
      <c r="D46" s="445"/>
      <c r="E46" s="445"/>
      <c r="F46" s="445"/>
      <c r="G46" s="445"/>
      <c r="H46" s="446"/>
      <c r="I46" s="330" t="str">
        <f>IF(Summary!$R$45="E","E","")</f>
        <v/>
      </c>
      <c r="J46" s="330" t="str">
        <f>IF(Summary!$S$45="Y","R","")</f>
        <v/>
      </c>
      <c r="K46" s="360"/>
      <c r="L46" s="640" t="str">
        <f>'Fun Patches'!$C20</f>
        <v>&lt;LIST PATCH HERE&gt;</v>
      </c>
      <c r="M46" s="640"/>
      <c r="N46" s="640"/>
      <c r="O46" s="640"/>
      <c r="P46" s="640"/>
      <c r="Q46" s="640"/>
      <c r="R46" s="641"/>
      <c r="S46" s="328" t="str">
        <f>IF(Summary!$R$110="E","E","")</f>
        <v/>
      </c>
      <c r="T46" s="328" t="str">
        <f>IF(Summary!$S$110="Y","R","")</f>
        <v/>
      </c>
      <c r="U46" s="642"/>
      <c r="W46" s="389"/>
      <c r="X46" s="390"/>
      <c r="Y46" s="464"/>
      <c r="AA46" s="389"/>
      <c r="AB46" s="390"/>
      <c r="AC46" s="464"/>
    </row>
    <row r="47" spans="2:29" ht="12.95" customHeight="1" thickBot="1">
      <c r="B47" s="370"/>
      <c r="C47" s="447" t="s">
        <v>603</v>
      </c>
      <c r="D47" s="448"/>
      <c r="E47" s="448"/>
      <c r="F47" s="448"/>
      <c r="G47" s="448"/>
      <c r="H47" s="449"/>
      <c r="I47" s="329" t="str">
        <f>IF(Summary!$R$46="E","E","")</f>
        <v/>
      </c>
      <c r="J47" s="329" t="str">
        <f>IF(Summary!$S$46="Y","R","")</f>
        <v/>
      </c>
      <c r="K47" s="360" t="str">
        <f>IF(COUNTIF(I46:I47,"E")=2,"C"," ")</f>
        <v xml:space="preserve"> </v>
      </c>
      <c r="L47" s="640" t="str">
        <f>'Fun Patches'!$C21</f>
        <v>&lt;LIST PATCH HERE&gt;</v>
      </c>
      <c r="M47" s="640"/>
      <c r="N47" s="640"/>
      <c r="O47" s="640"/>
      <c r="P47" s="640"/>
      <c r="Q47" s="640"/>
      <c r="R47" s="641"/>
      <c r="S47" s="328" t="str">
        <f>IF(Summary!$R$111="E","E","")</f>
        <v/>
      </c>
      <c r="T47" s="328" t="str">
        <f>IF(Summary!$S$111="Y","R","")</f>
        <v/>
      </c>
      <c r="U47" s="642"/>
      <c r="W47" s="389"/>
      <c r="X47" s="390"/>
      <c r="Y47" s="464"/>
      <c r="AA47" s="389"/>
      <c r="AB47" s="390"/>
      <c r="AC47" s="464"/>
    </row>
    <row r="48" spans="2:29" ht="12.95" customHeight="1">
      <c r="B48" s="370"/>
      <c r="C48" s="444" t="s">
        <v>462</v>
      </c>
      <c r="D48" s="445"/>
      <c r="E48" s="445"/>
      <c r="F48" s="445"/>
      <c r="G48" s="445"/>
      <c r="H48" s="446"/>
      <c r="I48" s="330" t="str">
        <f>IF(Summary!$R$47="E","E","")</f>
        <v/>
      </c>
      <c r="J48" s="330" t="str">
        <f>IF(Summary!$S$47="Y","R","")</f>
        <v/>
      </c>
      <c r="K48" s="360"/>
      <c r="L48" s="640" t="str">
        <f>'Fun Patches'!$C22</f>
        <v>&lt;LIST PATCH HERE&gt;</v>
      </c>
      <c r="M48" s="640"/>
      <c r="N48" s="640"/>
      <c r="O48" s="640"/>
      <c r="P48" s="640"/>
      <c r="Q48" s="640"/>
      <c r="R48" s="641"/>
      <c r="S48" s="328" t="str">
        <f>IF(Summary!$R$112="E","E","")</f>
        <v/>
      </c>
      <c r="T48" s="328" t="str">
        <f>IF(Summary!$S$112="Y","R","")</f>
        <v/>
      </c>
      <c r="U48" s="642"/>
      <c r="W48" s="389"/>
      <c r="X48" s="390"/>
      <c r="Y48" s="464"/>
      <c r="AA48" s="389"/>
      <c r="AB48" s="390"/>
      <c r="AC48" s="464"/>
    </row>
    <row r="49" spans="2:29" ht="12.95" customHeight="1" thickBot="1">
      <c r="B49" s="370"/>
      <c r="C49" s="447" t="s">
        <v>604</v>
      </c>
      <c r="D49" s="448"/>
      <c r="E49" s="448"/>
      <c r="F49" s="448"/>
      <c r="G49" s="448"/>
      <c r="H49" s="449"/>
      <c r="I49" s="329" t="str">
        <f>IF(Summary!$R$48="E","E","")</f>
        <v/>
      </c>
      <c r="J49" s="329" t="str">
        <f>IF(Summary!$S$48="Y","R","")</f>
        <v/>
      </c>
      <c r="K49" s="360" t="str">
        <f>IF(COUNTIF(I48:I49,"E")=2,"C"," ")</f>
        <v xml:space="preserve"> </v>
      </c>
      <c r="L49" s="640" t="str">
        <f>'Fun Patches'!$C23</f>
        <v>&lt;LIST PATCH HERE&gt;</v>
      </c>
      <c r="M49" s="640"/>
      <c r="N49" s="640"/>
      <c r="O49" s="640"/>
      <c r="P49" s="640"/>
      <c r="Q49" s="640"/>
      <c r="R49" s="641"/>
      <c r="S49" s="328" t="str">
        <f>IF(Summary!$R$113="E","E","")</f>
        <v/>
      </c>
      <c r="T49" s="328" t="str">
        <f>IF(Summary!$S$113="Y","R","")</f>
        <v/>
      </c>
      <c r="U49" s="642"/>
      <c r="W49" s="389"/>
      <c r="X49" s="390"/>
      <c r="Y49" s="464"/>
      <c r="AA49" s="389"/>
      <c r="AB49" s="390"/>
      <c r="AC49" s="464"/>
    </row>
    <row r="50" spans="2:29" ht="12.95" customHeight="1">
      <c r="B50" s="370"/>
      <c r="C50" s="375" t="s">
        <v>560</v>
      </c>
      <c r="D50" s="435"/>
      <c r="E50" s="435"/>
      <c r="F50" s="435"/>
      <c r="G50" s="435"/>
      <c r="H50" s="436"/>
      <c r="I50" s="330" t="str">
        <f>IF(Summary!$R$49="E","E","")</f>
        <v/>
      </c>
      <c r="J50" s="330" t="str">
        <f>IF(Summary!$S$49="Y","R","")</f>
        <v/>
      </c>
      <c r="K50" s="360"/>
      <c r="L50" s="640" t="str">
        <f>'Fun Patches'!$C24</f>
        <v>&lt;LIST PATCH HERE&gt;</v>
      </c>
      <c r="M50" s="640"/>
      <c r="N50" s="640"/>
      <c r="O50" s="640"/>
      <c r="P50" s="640"/>
      <c r="Q50" s="640"/>
      <c r="R50" s="641"/>
      <c r="S50" s="328" t="str">
        <f>IF(Summary!$R$114="E","E","")</f>
        <v/>
      </c>
      <c r="T50" s="328" t="str">
        <f>IF(Summary!$S$114="Y","R","")</f>
        <v/>
      </c>
      <c r="U50" s="642"/>
      <c r="W50" s="389"/>
      <c r="X50" s="390"/>
      <c r="Y50" s="464"/>
      <c r="AA50" s="389"/>
      <c r="AB50" s="390"/>
      <c r="AC50" s="464"/>
    </row>
    <row r="51" spans="2:29" ht="12.95" customHeight="1">
      <c r="B51" s="370"/>
      <c r="C51" s="380" t="s">
        <v>605</v>
      </c>
      <c r="H51" s="450"/>
      <c r="I51" s="330" t="str">
        <f>IF(Summary!$R$50="E","E","")</f>
        <v/>
      </c>
      <c r="J51" s="330" t="str">
        <f>IF(Summary!$S$50="Y","R","")</f>
        <v/>
      </c>
      <c r="K51" s="360" t="str">
        <f>IF(COUNTIF(I50:I51,"E")=2,"C"," ")</f>
        <v xml:space="preserve"> </v>
      </c>
      <c r="L51" s="640" t="str">
        <f>'Fun Patches'!$C25</f>
        <v>&lt;LIST PATCH HERE&gt;</v>
      </c>
      <c r="M51" s="640"/>
      <c r="N51" s="640"/>
      <c r="O51" s="640"/>
      <c r="P51" s="640"/>
      <c r="Q51" s="640"/>
      <c r="R51" s="641"/>
      <c r="S51" s="328" t="str">
        <f>IF(Summary!$R$115="E","E","")</f>
        <v/>
      </c>
      <c r="T51" s="328" t="str">
        <f>IF(Summary!$S$115="Y","R","")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IF(Summary!$R$116="E","E","")</f>
        <v/>
      </c>
      <c r="T52" s="328" t="str">
        <f>IF(Summary!$S$116="Y","R","")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IF(Summary!$R$117="E","E","")</f>
        <v/>
      </c>
      <c r="T53" s="328" t="str">
        <f>IF(Summary!$S$117="Y","R","")</f>
        <v/>
      </c>
      <c r="U53" s="642"/>
      <c r="W53" s="389"/>
      <c r="X53" s="390"/>
      <c r="Y53" s="464"/>
      <c r="AA53" s="389"/>
      <c r="AB53" s="390"/>
      <c r="AC53" s="464"/>
    </row>
    <row r="54" spans="2:29" ht="12.95" customHeight="1">
      <c r="B54" s="381"/>
      <c r="C54" s="382" t="s">
        <v>624</v>
      </c>
      <c r="D54" s="327" t="str">
        <f>IF('Age-Level'!$L$6="C","/","")</f>
        <v/>
      </c>
      <c r="E54" s="327" t="str">
        <f>IF('Age-Level'!$L$7="C","/","")</f>
        <v/>
      </c>
      <c r="F54" s="327" t="str">
        <f>IF('Age-Level'!$L$8="C","/","")</f>
        <v/>
      </c>
      <c r="G54" s="327" t="str">
        <f>IF('Age-Level'!$L$9="C","/","")</f>
        <v/>
      </c>
      <c r="H54" s="327" t="str">
        <f>IF('Age-Level'!$L$10="C","/","")</f>
        <v/>
      </c>
      <c r="I54" s="328" t="str">
        <f>IF(Summary!$R$63="E","E","")</f>
        <v/>
      </c>
      <c r="J54" s="328" t="str">
        <f>IF(Summary!$S$63="Y","R","")</f>
        <v/>
      </c>
      <c r="L54" s="640" t="str">
        <f>'Fun Patches'!$C28</f>
        <v>&lt;LIST PATCH HERE&gt;</v>
      </c>
      <c r="M54" s="640"/>
      <c r="N54" s="640"/>
      <c r="O54" s="640"/>
      <c r="P54" s="640"/>
      <c r="Q54" s="640"/>
      <c r="R54" s="641"/>
      <c r="S54" s="328" t="str">
        <f>IF(Summary!$R$118="E","E","")</f>
        <v/>
      </c>
      <c r="T54" s="328" t="str">
        <f>IF(Summary!$S$118="Y","R","")</f>
        <v/>
      </c>
      <c r="U54" s="642"/>
      <c r="W54" s="389"/>
      <c r="X54" s="390"/>
      <c r="Y54" s="464"/>
      <c r="AA54" s="389"/>
      <c r="AB54" s="390"/>
      <c r="AC54" s="464"/>
    </row>
    <row r="55" spans="2:29" ht="12.95" customHeight="1" thickBot="1">
      <c r="B55" s="381"/>
      <c r="C55" s="383" t="s">
        <v>625</v>
      </c>
      <c r="D55" s="313" t="str">
        <f>IF('Age-Level'!$L$13="C","/","")</f>
        <v/>
      </c>
      <c r="E55" s="313" t="str">
        <f>IF('Age-Level'!$L$14="C","/","")</f>
        <v/>
      </c>
      <c r="F55" s="313" t="str">
        <f>IF('Age-Level'!$L$15="C","/","")</f>
        <v/>
      </c>
      <c r="G55" s="313" t="str">
        <f>IF('Age-Level'!$L$16="C","/","")</f>
        <v/>
      </c>
      <c r="H55" s="313" t="str">
        <f>IF('Age-Level'!$L$17="C","/","")</f>
        <v/>
      </c>
      <c r="I55" s="329" t="str">
        <f>IF(Summary!$R$64="E","E","")</f>
        <v/>
      </c>
      <c r="J55" s="329" t="str">
        <f>IF(Summary!$S$64="Y","R","")</f>
        <v/>
      </c>
      <c r="L55" s="640" t="str">
        <f>'Fun Patches'!$C29</f>
        <v>&lt;LIST PATCH HERE&gt;</v>
      </c>
      <c r="M55" s="640"/>
      <c r="N55" s="640"/>
      <c r="O55" s="640"/>
      <c r="P55" s="640"/>
      <c r="Q55" s="640"/>
      <c r="R55" s="641"/>
      <c r="S55" s="328" t="str">
        <f>IF(Summary!$R$119="E","E","")</f>
        <v/>
      </c>
      <c r="T55" s="328" t="str">
        <f>IF(Summary!$S$119="Y","R","")</f>
        <v/>
      </c>
      <c r="U55" s="642"/>
      <c r="W55" s="389"/>
      <c r="X55" s="390"/>
      <c r="Y55" s="464"/>
      <c r="AA55" s="389"/>
      <c r="AB55" s="390"/>
      <c r="AC55" s="464"/>
    </row>
    <row r="56" spans="2:29" ht="12.95" customHeight="1">
      <c r="B56" s="381"/>
      <c r="C56" s="384" t="s">
        <v>626</v>
      </c>
      <c r="D56" s="332" t="str">
        <f>IF('Age-Level'!$L$20="C","/","")</f>
        <v/>
      </c>
      <c r="E56" s="332" t="str">
        <f>IF('Age-Level'!$L$21="C","/","")</f>
        <v/>
      </c>
      <c r="F56" s="332" t="str">
        <f>IF('Age-Level'!$L$22="C","/","")</f>
        <v/>
      </c>
      <c r="G56" s="332" t="str">
        <f>IF('Age-Level'!$L$23="C","/","")</f>
        <v/>
      </c>
      <c r="H56" s="332" t="str">
        <f>IF('Age-Level'!$L$24="C","/","")</f>
        <v/>
      </c>
      <c r="I56" s="333" t="str">
        <f>IF(Summary!$R$65="E","E","")</f>
        <v/>
      </c>
      <c r="J56" s="333" t="str">
        <f>IF(Summary!$S$65="Y","R","")</f>
        <v/>
      </c>
      <c r="L56" s="640" t="str">
        <f>'Fun Patches'!$C30</f>
        <v>&lt;LIST PATCH HERE&gt;</v>
      </c>
      <c r="M56" s="640"/>
      <c r="N56" s="640"/>
      <c r="O56" s="640"/>
      <c r="P56" s="640"/>
      <c r="Q56" s="640"/>
      <c r="R56" s="641"/>
      <c r="S56" s="328" t="str">
        <f>IF(Summary!$R$120="E","E","")</f>
        <v/>
      </c>
      <c r="T56" s="328" t="str">
        <f>IF(Summary!$S$120="Y","R","")</f>
        <v/>
      </c>
      <c r="U56" s="642"/>
      <c r="W56" s="389"/>
      <c r="X56" s="390"/>
      <c r="Y56" s="464"/>
      <c r="AA56" s="389"/>
      <c r="AB56" s="390"/>
      <c r="AC56" s="464"/>
    </row>
    <row r="57" spans="2:29" ht="12.95" customHeight="1" thickBot="1">
      <c r="B57" s="381"/>
      <c r="C57" s="385" t="s">
        <v>627</v>
      </c>
      <c r="D57" s="313" t="str">
        <f>IF('Age-Level'!$L$27="C","/","")</f>
        <v/>
      </c>
      <c r="E57" s="313" t="str">
        <f>IF('Age-Level'!$L$28="C","/","")</f>
        <v/>
      </c>
      <c r="F57" s="313" t="str">
        <f>IF('Age-Level'!$L$29="C","/","")</f>
        <v/>
      </c>
      <c r="G57" s="313" t="str">
        <f>IF('Age-Level'!$L$30="C","/","")</f>
        <v/>
      </c>
      <c r="H57" s="313" t="str">
        <f>IF('Age-Level'!$L$31="C","/","")</f>
        <v/>
      </c>
      <c r="I57" s="329" t="str">
        <f>IF(Summary!$R$66="E","E","")</f>
        <v/>
      </c>
      <c r="J57" s="329" t="str">
        <f>IF(Summary!$S$66="Y","R","")</f>
        <v/>
      </c>
      <c r="L57" s="640" t="str">
        <f>'Fun Patches'!$C31</f>
        <v>&lt;LIST PATCH HERE&gt;</v>
      </c>
      <c r="M57" s="640"/>
      <c r="N57" s="640"/>
      <c r="O57" s="640"/>
      <c r="P57" s="640"/>
      <c r="Q57" s="640"/>
      <c r="R57" s="641"/>
      <c r="S57" s="328" t="str">
        <f>IF(Summary!$R$121="E","E","")</f>
        <v/>
      </c>
      <c r="T57" s="328" t="str">
        <f>IF(Summary!$S$121="Y","R","")</f>
        <v/>
      </c>
      <c r="U57" s="642"/>
      <c r="W57" s="389"/>
      <c r="X57" s="390"/>
      <c r="Y57" s="464"/>
      <c r="AA57" s="389"/>
      <c r="AB57" s="390"/>
      <c r="AC57" s="464"/>
    </row>
    <row r="58" spans="2:29" ht="12.95" customHeight="1">
      <c r="B58" s="370"/>
      <c r="C58" s="382" t="s">
        <v>628</v>
      </c>
      <c r="D58" s="451"/>
      <c r="E58" s="451"/>
      <c r="F58" s="451"/>
      <c r="G58" s="451"/>
      <c r="H58" s="452"/>
      <c r="I58" s="333" t="str">
        <f>IF(Summary!$R$67="E","E","")</f>
        <v/>
      </c>
      <c r="J58" s="333" t="str">
        <f>IF(Summary!$S$67="Y","R","")</f>
        <v/>
      </c>
      <c r="L58" s="640" t="str">
        <f>'Fun Patches'!$C32</f>
        <v>&lt;LIST PATCH HERE&gt;</v>
      </c>
      <c r="M58" s="640"/>
      <c r="N58" s="640"/>
      <c r="O58" s="640"/>
      <c r="P58" s="640"/>
      <c r="Q58" s="640"/>
      <c r="R58" s="641"/>
      <c r="S58" s="328" t="str">
        <f>IF(Summary!$R$122="E","E","")</f>
        <v/>
      </c>
      <c r="T58" s="328" t="str">
        <f>IF(Summary!$S$122="Y","R","")</f>
        <v/>
      </c>
      <c r="U58" s="642"/>
      <c r="W58" s="389"/>
      <c r="X58" s="390"/>
      <c r="Y58" s="464"/>
      <c r="AA58" s="389"/>
      <c r="AB58" s="390"/>
      <c r="AC58" s="464"/>
    </row>
    <row r="59" spans="2:29" ht="12.95" customHeight="1" thickBot="1">
      <c r="B59" s="370"/>
      <c r="C59" s="383" t="s">
        <v>629</v>
      </c>
      <c r="D59" s="453"/>
      <c r="E59" s="453"/>
      <c r="F59" s="453"/>
      <c r="G59" s="453"/>
      <c r="H59" s="454"/>
      <c r="I59" s="329" t="str">
        <f>IF(Summary!$R$68="E","E","")</f>
        <v/>
      </c>
      <c r="J59" s="329" t="str">
        <f>IF(Summary!$S$68="Y","R","")</f>
        <v/>
      </c>
      <c r="L59" s="640" t="str">
        <f>'Fun Patches'!$C33</f>
        <v>&lt;LIST PATCH HERE&gt;</v>
      </c>
      <c r="M59" s="640"/>
      <c r="N59" s="640"/>
      <c r="O59" s="640"/>
      <c r="P59" s="640"/>
      <c r="Q59" s="640"/>
      <c r="R59" s="641"/>
      <c r="S59" s="328" t="str">
        <f>IF(Summary!$R$123="E","E","")</f>
        <v/>
      </c>
      <c r="T59" s="328" t="str">
        <f>IF(Summary!$S$123="Y","R","")</f>
        <v/>
      </c>
      <c r="U59" s="642"/>
      <c r="W59" s="389"/>
      <c r="X59" s="390"/>
      <c r="Y59" s="464"/>
      <c r="AA59" s="389"/>
      <c r="AB59" s="390"/>
      <c r="AC59" s="464"/>
    </row>
    <row r="60" spans="2:29" ht="12.95" customHeight="1">
      <c r="B60" s="370"/>
      <c r="C60" s="384" t="s">
        <v>630</v>
      </c>
      <c r="D60" s="455"/>
      <c r="E60" s="455"/>
      <c r="F60" s="455"/>
      <c r="G60" s="455"/>
      <c r="H60" s="456"/>
      <c r="I60" s="333" t="str">
        <f>IF(Summary!$R$69="E","E","")</f>
        <v/>
      </c>
      <c r="J60" s="333" t="str">
        <f>IF(Summary!$S$69="Y","R","")</f>
        <v/>
      </c>
      <c r="L60" s="640" t="str">
        <f>'Fun Patches'!$C34</f>
        <v>&lt;LIST PATCH HERE&gt;</v>
      </c>
      <c r="M60" s="640"/>
      <c r="N60" s="640"/>
      <c r="O60" s="640"/>
      <c r="P60" s="640"/>
      <c r="Q60" s="640"/>
      <c r="R60" s="641"/>
      <c r="S60" s="331" t="str">
        <f>IF(Summary!$R$124="E","E","")</f>
        <v/>
      </c>
      <c r="T60" s="331" t="str">
        <f>IF(Summary!$S$124="Y","R","")</f>
        <v/>
      </c>
      <c r="U60" s="642"/>
      <c r="W60" s="389"/>
      <c r="X60" s="390"/>
      <c r="Y60" s="464"/>
      <c r="AA60" s="389"/>
      <c r="AB60" s="390"/>
      <c r="AC60" s="464"/>
    </row>
    <row r="61" spans="2:29" ht="12.95" customHeight="1">
      <c r="B61" s="370"/>
      <c r="C61" s="386" t="s">
        <v>631</v>
      </c>
      <c r="D61" s="457"/>
      <c r="E61" s="457"/>
      <c r="F61" s="457"/>
      <c r="G61" s="457"/>
      <c r="H61" s="458"/>
      <c r="I61" s="331" t="str">
        <f>IF(Summary!$R$70="E","E","")</f>
        <v/>
      </c>
      <c r="J61" s="331" t="str">
        <f>IF(Summary!$S$70="Y","R","")</f>
        <v/>
      </c>
      <c r="L61" s="640" t="str">
        <f>'Fun Patches'!$C35</f>
        <v>&lt;LIST PATCH HERE&gt;</v>
      </c>
      <c r="M61" s="640"/>
      <c r="N61" s="640"/>
      <c r="O61" s="640"/>
      <c r="P61" s="640"/>
      <c r="Q61" s="640"/>
      <c r="R61" s="641"/>
      <c r="S61" s="331" t="str">
        <f>IF(Summary!$R$125="E","E","")</f>
        <v/>
      </c>
      <c r="T61" s="331" t="str">
        <f>IF(Summary!$S$125="Y","R","")</f>
        <v/>
      </c>
      <c r="U61" s="642"/>
      <c r="W61" s="389"/>
      <c r="X61" s="390"/>
      <c r="Y61" s="464"/>
      <c r="AA61" s="389"/>
      <c r="AB61" s="390"/>
      <c r="AC61" s="464"/>
    </row>
    <row r="62" spans="2:29" ht="12.95" customHeight="1" thickBot="1">
      <c r="B62" s="370"/>
      <c r="C62" s="385" t="s">
        <v>632</v>
      </c>
      <c r="D62" s="459"/>
      <c r="E62" s="459"/>
      <c r="F62" s="459"/>
      <c r="G62" s="459"/>
      <c r="H62" s="460"/>
      <c r="I62" s="329" t="str">
        <f>IF(Summary!$R$71="E","E","")</f>
        <v/>
      </c>
      <c r="J62" s="329" t="str">
        <f>IF(Summary!$S$71="Y","R","")</f>
        <v/>
      </c>
      <c r="L62" s="640" t="str">
        <f>'Fun Patches'!$C36</f>
        <v>&lt;LIST PATCH HERE&gt;</v>
      </c>
      <c r="M62" s="640"/>
      <c r="N62" s="640"/>
      <c r="O62" s="640"/>
      <c r="P62" s="640"/>
      <c r="Q62" s="640"/>
      <c r="R62" s="641"/>
      <c r="S62" s="331" t="str">
        <f>IF(Summary!$R$126="E","E","")</f>
        <v/>
      </c>
      <c r="T62" s="331" t="str">
        <f>IF(Summary!$S$126="Y","R","")</f>
        <v/>
      </c>
      <c r="U62" s="642"/>
      <c r="W62" s="389"/>
      <c r="X62" s="390"/>
      <c r="Y62" s="464"/>
      <c r="AA62" s="389"/>
      <c r="AB62" s="390"/>
      <c r="AC62" s="464"/>
    </row>
    <row r="63" spans="2:29" ht="12.95" customHeight="1">
      <c r="B63" s="370"/>
      <c r="C63" s="380" t="s">
        <v>93</v>
      </c>
      <c r="D63" s="334" t="str">
        <f>IF('Age-Level'!$L$53="C","/","")</f>
        <v/>
      </c>
      <c r="E63" s="334" t="str">
        <f>IF('Age-Level'!$L$54="C","/","")</f>
        <v/>
      </c>
      <c r="F63" s="334" t="str">
        <f>IF('Age-Level'!$L$55="C","/","")</f>
        <v/>
      </c>
      <c r="G63" s="327" t="str">
        <f>IF('Age-Level'!$L$56="C","/","")</f>
        <v/>
      </c>
      <c r="H63" s="327" t="str">
        <f>IF('Age-Level'!$L$57="C","/","")</f>
        <v/>
      </c>
      <c r="I63" s="333" t="str">
        <f>IF(Summary!$R$72="E","E","")</f>
        <v/>
      </c>
      <c r="J63" s="333" t="str">
        <f>IF(Summary!$S$72="Y","R","")</f>
        <v/>
      </c>
      <c r="L63" s="640" t="str">
        <f>'Fun Patches'!$C37</f>
        <v>&lt;LIST PATCH HERE&gt;</v>
      </c>
      <c r="M63" s="640"/>
      <c r="N63" s="640"/>
      <c r="O63" s="640"/>
      <c r="P63" s="640"/>
      <c r="Q63" s="640"/>
      <c r="R63" s="641"/>
      <c r="S63" s="331" t="str">
        <f>IF(Summary!$R$127="E","E","")</f>
        <v/>
      </c>
      <c r="T63" s="331" t="str">
        <f>IF(Summary!$S$127="Y","R","")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IF(Summary!$R$73="E","E","")</f>
        <v/>
      </c>
      <c r="J64" s="329" t="str">
        <f>IF(Summary!$S$73="Y","R","")</f>
        <v/>
      </c>
      <c r="L64" s="640" t="str">
        <f>'Fun Patches'!$C38</f>
        <v>&lt;LIST PATCH HERE&gt;</v>
      </c>
      <c r="M64" s="640"/>
      <c r="N64" s="640"/>
      <c r="O64" s="640"/>
      <c r="P64" s="640"/>
      <c r="Q64" s="640"/>
      <c r="R64" s="641"/>
      <c r="S64" s="331" t="str">
        <f>IF(Summary!$R$128="E","E","")</f>
        <v/>
      </c>
      <c r="T64" s="331" t="str">
        <f>IF(Summary!$S$128="Y","R","")</f>
        <v/>
      </c>
      <c r="U64" s="642"/>
      <c r="W64" s="389"/>
      <c r="X64" s="390"/>
      <c r="Y64" s="464"/>
      <c r="AA64" s="389"/>
      <c r="AB64" s="390"/>
      <c r="AC64" s="464"/>
    </row>
    <row r="65" spans="1:29" ht="12.95" customHeight="1">
      <c r="B65" s="370"/>
      <c r="C65" s="382" t="s">
        <v>634</v>
      </c>
      <c r="D65" s="451"/>
      <c r="E65" s="451"/>
      <c r="F65" s="451"/>
      <c r="G65" s="451"/>
      <c r="H65" s="452"/>
      <c r="I65" s="333" t="str">
        <f>IF(Summary!$R$74="E","E","")</f>
        <v/>
      </c>
      <c r="J65" s="333" t="str">
        <f>IF(Summary!$S$74="Y","R","")</f>
        <v/>
      </c>
      <c r="L65" s="640" t="str">
        <f>'Fun Patches'!$C39</f>
        <v>&lt;LIST PATCH HERE&gt;</v>
      </c>
      <c r="M65" s="640"/>
      <c r="N65" s="640"/>
      <c r="O65" s="640"/>
      <c r="P65" s="640"/>
      <c r="Q65" s="640"/>
      <c r="R65" s="641"/>
      <c r="S65" s="331" t="str">
        <f>IF(Summary!$R$129="E","E","")</f>
        <v/>
      </c>
      <c r="T65" s="331" t="str">
        <f>IF(Summary!$S$129="Y","R","")</f>
        <v/>
      </c>
      <c r="U65" s="642"/>
      <c r="W65" s="389"/>
      <c r="X65" s="390"/>
      <c r="Y65" s="464"/>
      <c r="AA65" s="389"/>
      <c r="AB65" s="390"/>
      <c r="AC65" s="464"/>
    </row>
    <row r="66" spans="1:29" ht="12.95" customHeight="1">
      <c r="B66" s="370"/>
      <c r="C66" s="376" t="s">
        <v>635</v>
      </c>
      <c r="D66" s="457"/>
      <c r="E66" s="457"/>
      <c r="F66" s="457"/>
      <c r="G66" s="457"/>
      <c r="H66" s="458"/>
      <c r="I66" s="328" t="str">
        <f>IF(Summary!$R$92="E","E","")</f>
        <v/>
      </c>
      <c r="J66" s="328" t="str">
        <f>IF(Summary!$S$92="Y","R","")</f>
        <v/>
      </c>
      <c r="L66" s="640" t="str">
        <f>'Fun Patches'!$C40</f>
        <v>&lt;LIST PATCH HERE&gt;</v>
      </c>
      <c r="M66" s="640"/>
      <c r="N66" s="640"/>
      <c r="O66" s="640"/>
      <c r="P66" s="640"/>
      <c r="Q66" s="640"/>
      <c r="R66" s="641"/>
      <c r="S66" s="331" t="str">
        <f>IF(Summary!$R$130="E","E","")</f>
        <v/>
      </c>
      <c r="T66" s="331" t="str">
        <f>IF(Summary!$S$130="Y","R","")</f>
        <v/>
      </c>
      <c r="U66" s="642"/>
      <c r="W66" s="389"/>
      <c r="X66" s="390"/>
      <c r="Y66" s="464"/>
      <c r="AA66" s="389"/>
      <c r="AB66" s="390"/>
      <c r="AC66" s="464"/>
    </row>
    <row r="67" spans="1:29" ht="12.95" customHeight="1">
      <c r="B67" s="370"/>
      <c r="C67" s="461" t="s">
        <v>636</v>
      </c>
      <c r="D67" s="462"/>
      <c r="E67" s="462"/>
      <c r="F67" s="332" t="str">
        <f>IF(Bridging!$L$10="A","/","")</f>
        <v/>
      </c>
      <c r="G67" s="332" t="str">
        <f>IF(Bridging!$L$14="A","/","")</f>
        <v/>
      </c>
      <c r="H67" s="332" t="str">
        <f>IF(Bridging!$L$16="A","/","")</f>
        <v/>
      </c>
      <c r="I67" s="333" t="str">
        <f>IF(Summary!$R$93="E","E","")</f>
        <v/>
      </c>
      <c r="J67" s="333" t="str">
        <f>IF(Summary!$S$93="Y","R","")</f>
        <v/>
      </c>
      <c r="L67" s="640" t="str">
        <f>'Fun Patches'!$C41</f>
        <v>&lt;LIST PATCH HERE&gt;</v>
      </c>
      <c r="M67" s="640"/>
      <c r="N67" s="640"/>
      <c r="O67" s="640"/>
      <c r="P67" s="640"/>
      <c r="Q67" s="640"/>
      <c r="R67" s="641"/>
      <c r="S67" s="331" t="str">
        <f>IF(Summary!$R$131="E","E","")</f>
        <v/>
      </c>
      <c r="T67" s="331" t="str">
        <f>IF(Summary!$S$131="Y","R","")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IF(Summary!$R$132="E","E","")</f>
        <v/>
      </c>
      <c r="T68" s="331" t="str">
        <f>IF(Summary!$S$132="Y","R","")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IF(Summary!$R$133="E","E","")</f>
        <v/>
      </c>
      <c r="T69" s="331" t="str">
        <f>IF(Summary!$S$133="Y","R","")</f>
        <v/>
      </c>
      <c r="U69" s="642"/>
      <c r="V69" s="351"/>
      <c r="W69" s="389"/>
      <c r="X69" s="390"/>
      <c r="Y69" s="464"/>
      <c r="Z69" s="352"/>
      <c r="AA69" s="389"/>
      <c r="AB69" s="390"/>
      <c r="AC69" s="464"/>
    </row>
    <row r="70" spans="1:29" s="355" customFormat="1" ht="12.95" customHeight="1">
      <c r="A70" s="351"/>
      <c r="B70" s="370"/>
      <c r="C70" s="382" t="s">
        <v>637</v>
      </c>
      <c r="D70" s="327" t="str">
        <f>IF('Age-Level'!$L$67="A","/","")</f>
        <v/>
      </c>
      <c r="E70" s="327" t="str">
        <f>IF('Age-Level'!$L$71="A","/","")</f>
        <v/>
      </c>
      <c r="F70" s="327" t="str">
        <f>IF('Age-Level'!$L$75="A","/","")</f>
        <v/>
      </c>
      <c r="G70" s="327" t="str">
        <f>IF('Age-Level'!$L$80="A","/","")</f>
        <v/>
      </c>
      <c r="H70" s="327" t="str">
        <f>IF('Age-Level'!$L$82="A","/","")</f>
        <v/>
      </c>
      <c r="I70" s="328" t="str">
        <f>IF(Summary!$R$75="E","E","")</f>
        <v/>
      </c>
      <c r="J70" s="328" t="str">
        <f>IF(Summary!$S$75="Y","R","")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IF('Age-Level'!$L$85="A","/","")</f>
        <v/>
      </c>
      <c r="E71" s="313" t="str">
        <f>IF('Age-Level'!$L$89="A","/","")</f>
        <v/>
      </c>
      <c r="F71" s="313" t="str">
        <f>IF('Age-Level'!$L$93="A","/","")</f>
        <v/>
      </c>
      <c r="G71" s="313" t="str">
        <f>IF('Age-Level'!$L$98="A","/","")</f>
        <v/>
      </c>
      <c r="H71" s="313" t="str">
        <f>IF('Age-Level'!$L$100="A","/","")</f>
        <v/>
      </c>
      <c r="I71" s="329" t="str">
        <f>IF(Summary!$R$76="E","E","")</f>
        <v/>
      </c>
      <c r="J71" s="329" t="str">
        <f>IF(Summary!$S$76="Y","R","")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IF('Age-Level'!$L$103="A","/","")</f>
        <v/>
      </c>
      <c r="E72" s="332" t="str">
        <f>IF('Age-Level'!$L$107="A","/","")</f>
        <v/>
      </c>
      <c r="F72" s="332" t="str">
        <f>IF('Age-Level'!$L$111="A","/","")</f>
        <v/>
      </c>
      <c r="G72" s="332" t="str">
        <f>IF('Age-Level'!$L$116="A","/","")</f>
        <v/>
      </c>
      <c r="H72" s="332" t="str">
        <f>IF('Age-Level'!$L$118="A","/","")</f>
        <v/>
      </c>
      <c r="I72" s="333" t="str">
        <f>IF(Summary!$R$77="E","E","")</f>
        <v/>
      </c>
      <c r="J72" s="333" t="str">
        <f>IF(Summary!$S$77="Y","R","")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IF('Age-Level'!$L$121="A","/","")</f>
        <v/>
      </c>
      <c r="E73" s="327" t="str">
        <f>IF('Age-Level'!$L$125="A","/","")</f>
        <v/>
      </c>
      <c r="F73" s="327" t="str">
        <f>IF('Age-Level'!$L$129="A","/","")</f>
        <v/>
      </c>
      <c r="G73" s="327" t="str">
        <f>IF('Age-Level'!$L$134="A","/","")</f>
        <v/>
      </c>
      <c r="H73" s="327" t="str">
        <f>IF('Age-Level'!$L$136="A","/","")</f>
        <v/>
      </c>
      <c r="I73" s="331" t="str">
        <f>IF(Summary!$R$78="E","E","")</f>
        <v/>
      </c>
      <c r="J73" s="331" t="str">
        <f>IF(Summary!$S$78="Y","R","")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mxl4aiiVwMeqZ0umpDztxlUlbtxgr+LEaMpnEfT52eoGLeSrDrW8gHQpFtLemGx10SJikYGWrM0ryst1YdZD7Q==" saltValue="bbAhX/q06b1b8Q/u1plVa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59" priority="2">
      <formula>LEFT($U$1,11)="Ambassador_"</formula>
    </cfRule>
  </conditionalFormatting>
  <conditionalFormatting sqref="H45:H51 H1:H41">
    <cfRule type="expression" dxfId="58" priority="1">
      <formula>LEFT($U$1,11)&lt;&gt;"Ambassador_"</formula>
    </cfRule>
  </conditionalFormatting>
  <conditionalFormatting sqref="I1:T2">
    <cfRule type="expression" dxfId="57" priority="3">
      <formula>LEFT($U$1,11)&lt;&gt;"Ambassador_"</formula>
    </cfRule>
  </conditionalFormatting>
  <conditionalFormatting sqref="L16:L28">
    <cfRule type="duplicateValues" dxfId="56" priority="4"/>
  </conditionalFormatting>
  <conditionalFormatting sqref="L29:L30 L14:L15 W4:W73 AA4:AA73">
    <cfRule type="duplicateValues" dxfId="55" priority="5"/>
  </conditionalFormatting>
  <pageMargins left="0.5" right="0.3" top="0.3" bottom="0.3" header="0.3" footer="0.3"/>
  <pageSetup scale="75" fitToWidth="2" orientation="portrait" r:id="rId1"/>
  <colBreaks count="1" manualBreakCount="1">
    <brk id="21" max="72"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2621B-DE6E-41CF-B706-21BB0B6ADA02}">
  <sheetPr codeName="Sheet25">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Ambassador_10</v>
      </c>
      <c r="U1" s="430" t="str">
        <f ca="1">MID(CELL("filename",A1),FIND(IF(ISERROR(FIND("]",CELL("filename",A1))),"$","]"),CELL("filename",A1))+1,256)</f>
        <v>Ambassador_10</v>
      </c>
      <c r="W1" s="344" t="str">
        <f ca="1">IF(T1&lt;&gt;"",T1,"")</f>
        <v>Ambassador_10</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IF(Badges!$M$33="A","/","")</f>
        <v/>
      </c>
      <c r="E4" s="327" t="str">
        <f>IF(Badges!$M$37="A","/","")</f>
        <v/>
      </c>
      <c r="F4" s="327" t="str">
        <f>IF(Badges!$M$41="A","/","")</f>
        <v/>
      </c>
      <c r="G4" s="327" t="str">
        <f>IF(Badges!$M$45="A","/","")</f>
        <v/>
      </c>
      <c r="H4" s="327" t="str">
        <f>IF(Badges!$M$49="A","/","")</f>
        <v/>
      </c>
      <c r="I4" s="330" t="str">
        <f>IF(Summary!$T$5="E","E","")</f>
        <v/>
      </c>
      <c r="J4" s="330" t="str">
        <f>IF(Summary!$U$5="Y","R","")</f>
        <v/>
      </c>
      <c r="L4" s="639" t="str">
        <f>'Council Own'!$B6</f>
        <v>&lt;&lt;List Badge 1 Here&gt;&gt;</v>
      </c>
      <c r="M4" s="639"/>
      <c r="N4" s="327" t="str">
        <f>IF('Council Own'!$M$11="A","/","")</f>
        <v/>
      </c>
      <c r="O4" s="327" t="str">
        <f>IF('Council Own'!$M$15="A","/","")</f>
        <v/>
      </c>
      <c r="P4" s="327" t="str">
        <f>IF('Council Own'!$M$19="A","/","")</f>
        <v/>
      </c>
      <c r="Q4" s="327" t="str">
        <f>IF('Council Own'!$M$23="A","/","")</f>
        <v/>
      </c>
      <c r="R4" s="327" t="str">
        <f>IF('Council Own'!$M$27="A","/","")</f>
        <v/>
      </c>
      <c r="S4" s="326" t="str">
        <f>IF(Summary!$T$52="E","E","")</f>
        <v/>
      </c>
      <c r="T4" s="326" t="str">
        <f>IF(Summary!$U$52="Y","R","")</f>
        <v/>
      </c>
      <c r="U4" s="432"/>
      <c r="W4" s="387"/>
      <c r="X4" s="388"/>
      <c r="Y4" s="463"/>
      <c r="AA4" s="387"/>
      <c r="AB4" s="388"/>
      <c r="AC4" s="463"/>
    </row>
    <row r="5" spans="1:30" ht="12.95" customHeight="1">
      <c r="A5" s="342"/>
      <c r="C5" s="359" t="s">
        <v>404</v>
      </c>
      <c r="D5" s="327" t="str">
        <f>IF(Badges!$M$56="A","/","")</f>
        <v/>
      </c>
      <c r="E5" s="327" t="str">
        <f>IF(Badges!$M$60="A","/","")</f>
        <v/>
      </c>
      <c r="F5" s="327" t="str">
        <f>IF(Badges!$M$64="A","/","")</f>
        <v/>
      </c>
      <c r="G5" s="327" t="str">
        <f>IF(Badges!$M$68="A","/","")</f>
        <v/>
      </c>
      <c r="H5" s="327" t="str">
        <f>IF(Badges!$M$72="A","/","")</f>
        <v/>
      </c>
      <c r="I5" s="330" t="str">
        <f>IF(Summary!$T$6="E","E","")</f>
        <v/>
      </c>
      <c r="J5" s="330" t="str">
        <f>IF(Summary!$U$6="Y","R","")</f>
        <v/>
      </c>
      <c r="K5" s="360" t="str">
        <f>IF(COUNT(I39:I39)=1,MAX(I39:I39),"")</f>
        <v/>
      </c>
      <c r="L5" s="640" t="str">
        <f>'Council Own'!$B29</f>
        <v>&lt;&lt;List Badge 2 Here&gt;&gt;</v>
      </c>
      <c r="M5" s="641"/>
      <c r="N5" s="327" t="str">
        <f>IF('Council Own'!$M$34="A","/","")</f>
        <v/>
      </c>
      <c r="O5" s="327" t="str">
        <f>IF('Council Own'!$M$38="A","/","")</f>
        <v/>
      </c>
      <c r="P5" s="327" t="str">
        <f>IF('Council Own'!$M$42="A","/","")</f>
        <v/>
      </c>
      <c r="Q5" s="327" t="str">
        <f>IF('Council Own'!$M$46="A","/","")</f>
        <v/>
      </c>
      <c r="R5" s="327" t="str">
        <f>IF('Council Own'!$M$50="A","/","")</f>
        <v/>
      </c>
      <c r="S5" s="328" t="str">
        <f>IF(Summary!$T$53="E","E","")</f>
        <v/>
      </c>
      <c r="T5" s="328" t="str">
        <f>IF(Summary!$U$53="Y","R","")</f>
        <v/>
      </c>
      <c r="U5" s="432"/>
      <c r="W5" s="389"/>
      <c r="X5" s="390"/>
      <c r="Y5" s="464"/>
      <c r="AA5" s="389"/>
      <c r="AB5" s="390"/>
      <c r="AC5" s="464"/>
    </row>
    <row r="6" spans="1:30" ht="12.95" customHeight="1" thickBot="1">
      <c r="A6" s="342"/>
      <c r="C6" s="361" t="s">
        <v>698</v>
      </c>
      <c r="D6" s="327" t="str">
        <f>IF(Badges!$M$79="A","/","")</f>
        <v/>
      </c>
      <c r="E6" s="327" t="str">
        <f>IF(Badges!$M$83="A","/","")</f>
        <v/>
      </c>
      <c r="F6" s="327" t="str">
        <f>IF(Badges!$M$87="A","/","")</f>
        <v/>
      </c>
      <c r="G6" s="327" t="str">
        <f>IF(Badges!$M$91="A","/","")</f>
        <v/>
      </c>
      <c r="H6" s="327" t="str">
        <f>IF(Badges!$M$95="A","/","")</f>
        <v/>
      </c>
      <c r="I6" s="330" t="str">
        <f>IF(Summary!$T$7="E","E","")</f>
        <v/>
      </c>
      <c r="J6" s="330" t="str">
        <f>IF(Summary!$U$7="Y","R","")</f>
        <v/>
      </c>
      <c r="K6" s="360" t="str">
        <f>IF(COUNT(I40:I40)=1,MAX(I40:I40),"")</f>
        <v/>
      </c>
      <c r="L6" s="640" t="str">
        <f>'Council Own'!$B52</f>
        <v>&lt;&lt;List Badge 3 Here&gt;&gt;</v>
      </c>
      <c r="M6" s="641"/>
      <c r="N6" s="327" t="str">
        <f>IF('Council Own'!$M$57="A","/","")</f>
        <v/>
      </c>
      <c r="O6" s="327" t="str">
        <f>IF('Council Own'!$M$61="A","/","")</f>
        <v/>
      </c>
      <c r="P6" s="327" t="str">
        <f>IF('Council Own'!$M$65="A","/","")</f>
        <v/>
      </c>
      <c r="Q6" s="327" t="str">
        <f>IF('Council Own'!$M$69="A","/","")</f>
        <v/>
      </c>
      <c r="R6" s="327" t="str">
        <f>IF('Council Own'!$M$73="A","/","")</f>
        <v/>
      </c>
      <c r="S6" s="328" t="str">
        <f>IF(Summary!$T$54="E","E","")</f>
        <v/>
      </c>
      <c r="T6" s="328" t="str">
        <f>IF(Summary!$U$54="Y","R","")</f>
        <v/>
      </c>
      <c r="U6" s="432"/>
      <c r="W6" s="389"/>
      <c r="X6" s="390"/>
      <c r="Y6" s="464"/>
      <c r="AA6" s="389"/>
      <c r="AB6" s="390"/>
      <c r="AC6" s="464"/>
    </row>
    <row r="7" spans="1:30" ht="12.95" customHeight="1">
      <c r="A7" s="342"/>
      <c r="C7" s="363" t="s">
        <v>104</v>
      </c>
      <c r="D7" s="337" t="str">
        <f>IF(Badges!$M$102="A","/","")</f>
        <v/>
      </c>
      <c r="E7" s="337" t="str">
        <f>IF(Badges!$M$106="A","/","")</f>
        <v/>
      </c>
      <c r="F7" s="337" t="str">
        <f>IF(Badges!$M$110="A","/","")</f>
        <v/>
      </c>
      <c r="G7" s="337" t="str">
        <f>IF(Badges!$M$114="A","/","")</f>
        <v/>
      </c>
      <c r="H7" s="337" t="str">
        <f>IF(Badges!$M$118="A","/","")</f>
        <v/>
      </c>
      <c r="I7" s="338" t="str">
        <f>IF(Summary!$T$8="E","E","")</f>
        <v/>
      </c>
      <c r="J7" s="338" t="str">
        <f>IF(Summary!$U$8="Y","R","")</f>
        <v/>
      </c>
      <c r="K7" s="360" t="str">
        <f>IF(COUNT(I41:I41)=1,MAX(I41:I41),"")</f>
        <v/>
      </c>
      <c r="L7" s="640" t="str">
        <f>'Council Own'!$B75</f>
        <v>&lt;&lt;List Badge 4 Here&gt;&gt;</v>
      </c>
      <c r="M7" s="641"/>
      <c r="N7" s="327" t="str">
        <f>IF('Council Own'!$M$80="A","/","")</f>
        <v/>
      </c>
      <c r="O7" s="327" t="str">
        <f>IF('Council Own'!$M$84="A","/","")</f>
        <v/>
      </c>
      <c r="P7" s="327" t="str">
        <f>IF('Council Own'!$M$88="A","/","")</f>
        <v/>
      </c>
      <c r="Q7" s="327" t="str">
        <f>IF('Council Own'!$M$92="A","/","")</f>
        <v/>
      </c>
      <c r="R7" s="327" t="str">
        <f>IF('Council Own'!$M$96="A","/","")</f>
        <v/>
      </c>
      <c r="S7" s="328" t="str">
        <f>IF(Summary!$T$55="E","E","")</f>
        <v/>
      </c>
      <c r="T7" s="328" t="str">
        <f>IF(Summary!$U$55="Y","R","")</f>
        <v/>
      </c>
      <c r="U7" s="432"/>
      <c r="W7" s="389"/>
      <c r="X7" s="390"/>
      <c r="Y7" s="464"/>
      <c r="AA7" s="389"/>
      <c r="AB7" s="390"/>
      <c r="AC7" s="464"/>
    </row>
    <row r="8" spans="1:30" ht="12.95" customHeight="1">
      <c r="A8" s="342"/>
      <c r="C8" s="359" t="s">
        <v>422</v>
      </c>
      <c r="D8" s="327" t="str">
        <f>IF(Badges!$M$125="A","/","")</f>
        <v/>
      </c>
      <c r="E8" s="327" t="str">
        <f>IF(Badges!$M$129="A","/","")</f>
        <v/>
      </c>
      <c r="F8" s="327" t="str">
        <f>IF(Badges!$M$133="A","/","")</f>
        <v/>
      </c>
      <c r="G8" s="327" t="str">
        <f>IF(Badges!$M$137="A","/","")</f>
        <v/>
      </c>
      <c r="H8" s="327" t="str">
        <f>IF(Badges!$M$141="A","/","")</f>
        <v/>
      </c>
      <c r="I8" s="328" t="str">
        <f>IF(Summary!$T$9="E","E","")</f>
        <v/>
      </c>
      <c r="J8" s="328" t="str">
        <f>IF(Summary!$U$9="Y","R","")</f>
        <v/>
      </c>
      <c r="K8" s="360" t="str">
        <f>IF(COUNT(I42:I45)=4,MAX(I42:I45),"")</f>
        <v/>
      </c>
      <c r="L8" s="640" t="str">
        <f>'Council Own'!$B98</f>
        <v>&lt;&lt;List Badge 5 Here&gt;&gt;</v>
      </c>
      <c r="M8" s="641"/>
      <c r="N8" s="327" t="str">
        <f>IF('Council Own'!$M$103="A","/","")</f>
        <v/>
      </c>
      <c r="O8" s="327" t="str">
        <f>IF('Council Own'!$M$107="A","/","")</f>
        <v/>
      </c>
      <c r="P8" s="327" t="str">
        <f>IF('Council Own'!$M$111="A","/","")</f>
        <v/>
      </c>
      <c r="Q8" s="327" t="str">
        <f>IF('Council Own'!$M$115="A","/","")</f>
        <v/>
      </c>
      <c r="R8" s="327" t="str">
        <f>IF('Council Own'!$M$119="A","/","")</f>
        <v/>
      </c>
      <c r="S8" s="331" t="str">
        <f>IF(Summary!$T$56="E","E","")</f>
        <v/>
      </c>
      <c r="T8" s="331" t="str">
        <f>IF(Summary!$U$56="Y","R","")</f>
        <v/>
      </c>
      <c r="U8" s="432"/>
      <c r="W8" s="389"/>
      <c r="X8" s="390"/>
      <c r="Y8" s="464"/>
      <c r="AA8" s="389"/>
      <c r="AB8" s="390"/>
      <c r="AC8" s="464"/>
    </row>
    <row r="9" spans="1:30" ht="12.95" customHeight="1" thickBot="1">
      <c r="A9" s="342"/>
      <c r="C9" s="364" t="s">
        <v>699</v>
      </c>
      <c r="D9" s="313" t="str">
        <f>IF(Badges!$M$148="A","/","")</f>
        <v/>
      </c>
      <c r="E9" s="313" t="str">
        <f>IF(Badges!$M$152="A","/","")</f>
        <v/>
      </c>
      <c r="F9" s="313" t="str">
        <f>IF(Badges!$M$156="A","/","")</f>
        <v/>
      </c>
      <c r="G9" s="313" t="str">
        <f>IF(Badges!$M$160="A","/","")</f>
        <v/>
      </c>
      <c r="H9" s="313" t="str">
        <f>IF(Badges!$M$164="A","/","")</f>
        <v/>
      </c>
      <c r="I9" s="433"/>
      <c r="J9" s="434"/>
      <c r="K9" s="360"/>
      <c r="L9" s="639" t="str">
        <f>'Council Own'!$B121</f>
        <v>&lt;&lt;List Badge 6 Here&gt;&gt;</v>
      </c>
      <c r="M9" s="639"/>
      <c r="N9" s="327" t="str">
        <f>IF('Council Own'!$M$126="A","/","")</f>
        <v/>
      </c>
      <c r="O9" s="327" t="str">
        <f>IF('Council Own'!$M$130="A","/","")</f>
        <v/>
      </c>
      <c r="P9" s="327" t="str">
        <f>IF('Council Own'!$M$134="A","/","")</f>
        <v/>
      </c>
      <c r="Q9" s="327" t="str">
        <f>IF('Council Own'!$M$138="A","/","")</f>
        <v/>
      </c>
      <c r="R9" s="327" t="str">
        <f>IF('Council Own'!$M$142="A","/","")</f>
        <v/>
      </c>
      <c r="S9" s="328" t="str">
        <f>IF(Summary!$T$57="E","E","")</f>
        <v/>
      </c>
      <c r="T9" s="328" t="str">
        <f>IF(Summary!$U$57="Y","R","")</f>
        <v/>
      </c>
      <c r="U9" s="432"/>
      <c r="W9" s="389"/>
      <c r="X9" s="390"/>
      <c r="Y9" s="464"/>
      <c r="AA9" s="389"/>
      <c r="AB9" s="390"/>
      <c r="AC9" s="464"/>
    </row>
    <row r="10" spans="1:30" ht="12.95" customHeight="1">
      <c r="A10" s="342"/>
      <c r="C10" s="356" t="s">
        <v>606</v>
      </c>
      <c r="D10" s="332" t="str">
        <f>IF(Badges!$M$171="A","/","")</f>
        <v/>
      </c>
      <c r="E10" s="332" t="str">
        <f>IF(Badges!$M$175="A","/","")</f>
        <v/>
      </c>
      <c r="F10" s="332" t="str">
        <f>IF(Badges!$M$179="A","/","")</f>
        <v/>
      </c>
      <c r="G10" s="332" t="str">
        <f>IF(Badges!$M$183="A","/","")</f>
        <v/>
      </c>
      <c r="H10" s="332" t="str">
        <f>IF(Badges!$M$187="A","/","")</f>
        <v/>
      </c>
      <c r="I10" s="328" t="str">
        <f>IF(Summary!$T$11="E","E","")</f>
        <v/>
      </c>
      <c r="J10" s="328" t="str">
        <f>IF(Summary!$U$11="Y","R","")</f>
        <v/>
      </c>
      <c r="K10" s="360"/>
      <c r="L10" s="640" t="str">
        <f>'Council Own'!$B144</f>
        <v>&lt;&lt;List Badge 7 Here&gt;&gt;</v>
      </c>
      <c r="M10" s="641"/>
      <c r="N10" s="327" t="str">
        <f>IF('Council Own'!$M$149="A","/","")</f>
        <v/>
      </c>
      <c r="O10" s="327" t="str">
        <f>IF('Council Own'!$M$153="A","/","")</f>
        <v/>
      </c>
      <c r="P10" s="327" t="str">
        <f>IF('Council Own'!$M$157="A","/","")</f>
        <v/>
      </c>
      <c r="Q10" s="327" t="str">
        <f>IF('Council Own'!$M$161="A","/","")</f>
        <v/>
      </c>
      <c r="R10" s="327" t="str">
        <f>IF('Council Own'!$M$165="A","/","")</f>
        <v/>
      </c>
      <c r="S10" s="328" t="str">
        <f>IF(Summary!$T$58="E","E","")</f>
        <v/>
      </c>
      <c r="T10" s="328" t="str">
        <f>IF(Summary!$U$58="Y","R","")</f>
        <v/>
      </c>
      <c r="U10" s="432"/>
      <c r="W10" s="389"/>
      <c r="X10" s="390"/>
      <c r="Y10" s="464"/>
      <c r="AA10" s="389"/>
      <c r="AB10" s="390"/>
      <c r="AC10" s="464"/>
    </row>
    <row r="11" spans="1:30" ht="12.95" customHeight="1">
      <c r="A11" s="342"/>
      <c r="C11" s="359" t="s">
        <v>607</v>
      </c>
      <c r="D11" s="334" t="str">
        <f>IF(Badges!$M$194="A","/","")</f>
        <v/>
      </c>
      <c r="E11" s="334" t="str">
        <f>IF(Badges!$M$198="A","/","")</f>
        <v/>
      </c>
      <c r="F11" s="334" t="str">
        <f>IF(Badges!$M$202="A","/","")</f>
        <v/>
      </c>
      <c r="G11" s="334" t="str">
        <f>IF(Badges!$M$206="A","/","")</f>
        <v/>
      </c>
      <c r="H11" s="334" t="str">
        <f>IF(Badges!$M$210="A","/","")</f>
        <v/>
      </c>
      <c r="I11" s="331" t="str">
        <f>IF(Summary!$T$12="E","E","")</f>
        <v/>
      </c>
      <c r="J11" s="331" t="str">
        <f>IF(Summary!$U$12="Y","R","")</f>
        <v/>
      </c>
      <c r="K11" s="360"/>
      <c r="L11" s="640" t="str">
        <f>'Council Own'!$B167</f>
        <v>&lt;&lt;List Badge 8 Here&gt;&gt;</v>
      </c>
      <c r="M11" s="641"/>
      <c r="N11" s="327" t="str">
        <f>IF('Council Own'!$M$172="A","/","")</f>
        <v/>
      </c>
      <c r="O11" s="327" t="str">
        <f>IF('Council Own'!$M$176="A","/","")</f>
        <v/>
      </c>
      <c r="P11" s="327" t="str">
        <f>IF('Council Own'!$M$180="A","/","")</f>
        <v/>
      </c>
      <c r="Q11" s="327" t="str">
        <f>IF('Council Own'!$M$184="A","/","")</f>
        <v/>
      </c>
      <c r="R11" s="327" t="str">
        <f>IF('Council Own'!$M$188="A","/","")</f>
        <v/>
      </c>
      <c r="S11" s="328" t="str">
        <f>IF(Summary!$T$59="E","E","")</f>
        <v/>
      </c>
      <c r="T11" s="328" t="str">
        <f>IF(Summary!$U$59="Y","R","")</f>
        <v/>
      </c>
      <c r="U11" s="432"/>
      <c r="W11" s="389"/>
      <c r="X11" s="390"/>
      <c r="Y11" s="464"/>
      <c r="AA11" s="389"/>
      <c r="AB11" s="390"/>
      <c r="AC11" s="464"/>
    </row>
    <row r="12" spans="1:30" ht="12.95" customHeight="1" thickBot="1">
      <c r="A12" s="342"/>
      <c r="C12" s="361" t="s">
        <v>608</v>
      </c>
      <c r="D12" s="313" t="str">
        <f>IF(Badges!$M$298="A","/","")</f>
        <v/>
      </c>
      <c r="E12" s="313" t="str">
        <f>IF(Badges!$M$302="A","/","")</f>
        <v/>
      </c>
      <c r="F12" s="313" t="str">
        <f>IF(Badges!$M$306="A","/","")</f>
        <v/>
      </c>
      <c r="G12" s="313" t="str">
        <f>IF(Badges!$M$310="A","/","")</f>
        <v/>
      </c>
      <c r="H12" s="313" t="str">
        <f>IF(Badges!$M$314="A","/","")</f>
        <v/>
      </c>
      <c r="I12" s="329" t="str">
        <f>IF(Summary!$T$17="E","E","")</f>
        <v/>
      </c>
      <c r="J12" s="329" t="str">
        <f>IF(Summary!$U$17="Y","R","")</f>
        <v/>
      </c>
      <c r="K12" s="360" t="str">
        <f>IF(COUNT(I46:I47)=2,MAX(I46:I47),"")</f>
        <v/>
      </c>
      <c r="L12" s="640" t="str">
        <f>'Council Own'!$B190</f>
        <v>&lt;&lt;List Badge 9 Here&gt;&gt;</v>
      </c>
      <c r="M12" s="641"/>
      <c r="N12" s="327" t="str">
        <f>IF('Council Own'!$M$195="A","/","")</f>
        <v/>
      </c>
      <c r="O12" s="327" t="str">
        <f>IF('Council Own'!$M$199="A","/","")</f>
        <v/>
      </c>
      <c r="P12" s="327" t="str">
        <f>IF('Council Own'!$M$203="A","/","")</f>
        <v/>
      </c>
      <c r="Q12" s="327" t="str">
        <f>IF('Council Own'!$M$207="A","/","")</f>
        <v/>
      </c>
      <c r="R12" s="327" t="str">
        <f>IF('Council Own'!$M$211="A","/","")</f>
        <v/>
      </c>
      <c r="S12" s="328" t="str">
        <f>IF(Summary!$T$60="E","E","")</f>
        <v/>
      </c>
      <c r="T12" s="328" t="str">
        <f>IF(Summary!$U$60="Y","R","")</f>
        <v/>
      </c>
      <c r="U12" s="432"/>
      <c r="W12" s="389"/>
      <c r="X12" s="390"/>
      <c r="Y12" s="464"/>
      <c r="AA12" s="389"/>
      <c r="AB12" s="390"/>
      <c r="AC12" s="464"/>
    </row>
    <row r="13" spans="1:30" ht="12.95" customHeight="1">
      <c r="A13" s="342"/>
      <c r="C13" s="363" t="s">
        <v>103</v>
      </c>
      <c r="D13" s="332" t="str">
        <f>IF(Badges!$M$321="A","/","")</f>
        <v/>
      </c>
      <c r="E13" s="332" t="str">
        <f>IF(Badges!$M$325="A","/","")</f>
        <v/>
      </c>
      <c r="F13" s="332" t="str">
        <f>IF(Badges!$M$329="A","/","")</f>
        <v/>
      </c>
      <c r="G13" s="332" t="str">
        <f>IF(Badges!$M$333="A","/","")</f>
        <v/>
      </c>
      <c r="H13" s="332" t="str">
        <f>IF(Badges!$M$337="A","/","")</f>
        <v/>
      </c>
      <c r="I13" s="330" t="str">
        <f>IF(Summary!$T$18="E","E","")</f>
        <v/>
      </c>
      <c r="J13" s="330" t="str">
        <f>IF(Summary!$U$18="Y","R","")</f>
        <v/>
      </c>
      <c r="K13" s="360"/>
      <c r="L13" s="640" t="str">
        <f>'Council Own'!$B213</f>
        <v>&lt;&lt;List Badge 10 Here&gt;&gt;</v>
      </c>
      <c r="M13" s="641"/>
      <c r="N13" s="327" t="str">
        <f>IF('Council Own'!$M$218="A","/","")</f>
        <v/>
      </c>
      <c r="O13" s="327" t="str">
        <f>IF('Council Own'!$M$222="A","/","")</f>
        <v/>
      </c>
      <c r="P13" s="327" t="str">
        <f>IF('Council Own'!$M$226="A","/","")</f>
        <v/>
      </c>
      <c r="Q13" s="327" t="str">
        <f>IF('Council Own'!$M$230="A","/","")</f>
        <v/>
      </c>
      <c r="R13" s="327" t="str">
        <f>IF('Council Own'!$M$234="A","/","")</f>
        <v/>
      </c>
      <c r="S13" s="328" t="str">
        <f>IF(Summary!$T$61="E","E","")</f>
        <v/>
      </c>
      <c r="T13" s="328" t="str">
        <f>IF(Summary!$U$61="Y","R","")</f>
        <v/>
      </c>
      <c r="U13" s="432"/>
      <c r="W13" s="389"/>
      <c r="X13" s="390"/>
      <c r="Y13" s="464"/>
      <c r="AA13" s="389"/>
      <c r="AB13" s="390"/>
      <c r="AC13" s="464"/>
    </row>
    <row r="14" spans="1:30" ht="12.95" customHeight="1">
      <c r="A14" s="342"/>
      <c r="C14" s="359" t="s">
        <v>609</v>
      </c>
      <c r="D14" s="334" t="str">
        <f>IF(Badges!$M$10="A","/","")</f>
        <v/>
      </c>
      <c r="E14" s="334" t="str">
        <f>IF(Badges!$M$14="A","/","")</f>
        <v/>
      </c>
      <c r="F14" s="334" t="str">
        <f>IF(Badges!$M$18="A","/","")</f>
        <v/>
      </c>
      <c r="G14" s="334" t="str">
        <f>IF(Badges!$M$22="A","/","")</f>
        <v/>
      </c>
      <c r="H14" s="334" t="str">
        <f>IF(Badges!$M$26="A","/","")</f>
        <v/>
      </c>
      <c r="I14" s="331" t="str">
        <f>IF(Summary!$T$4="E","E","")</f>
        <v/>
      </c>
      <c r="J14" s="331" t="str">
        <f>IF(Summary!$U$4="Y","R","")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IF(Badges!$M$356="A","/","")</f>
        <v/>
      </c>
      <c r="E15" s="313" t="str">
        <f>IF(Badges!$M$360="A","/","")</f>
        <v/>
      </c>
      <c r="F15" s="313" t="str">
        <f>IF(Badges!$M$364="A","/","")</f>
        <v/>
      </c>
      <c r="G15" s="313" t="str">
        <f>IF(Badges!$M$368="A","/","")</f>
        <v/>
      </c>
      <c r="H15" s="313" t="str">
        <f>IF(Badges!$M$372="A","/","")</f>
        <v/>
      </c>
      <c r="I15" s="329" t="str">
        <f>IF(Summary!$T$20="E","E","")</f>
        <v/>
      </c>
      <c r="J15" s="329" t="str">
        <f>IF(Summary!$U$20="Y","R","")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IF(Badges!$M$379="A","/","")</f>
        <v/>
      </c>
      <c r="E16" s="332" t="str">
        <f>IF(Badges!$M$383="A","/","")</f>
        <v/>
      </c>
      <c r="F16" s="332" t="str">
        <f>IF(Badges!$M$387="A","/","")</f>
        <v/>
      </c>
      <c r="G16" s="332" t="str">
        <f>IF(Badges!$M$391="A","/","")</f>
        <v/>
      </c>
      <c r="H16" s="332" t="str">
        <f>IF(Badges!$M$395="A","/","")</f>
        <v/>
      </c>
      <c r="I16" s="333" t="str">
        <f>IF(Summary!$T$21="E","E","")</f>
        <v/>
      </c>
      <c r="J16" s="333" t="str">
        <f>IF(Summary!$U$21="Y","R","")</f>
        <v/>
      </c>
      <c r="K16" s="360" t="str">
        <f>IF(COUNT(I50:I51)=2,MAX(I50:I51),"")</f>
        <v/>
      </c>
      <c r="L16" s="640" t="str">
        <f>'Age-Level'!$C140</f>
        <v>Investiture</v>
      </c>
      <c r="M16" s="640"/>
      <c r="N16" s="640"/>
      <c r="O16" s="640"/>
      <c r="P16" s="640"/>
      <c r="Q16" s="640"/>
      <c r="R16" s="641"/>
      <c r="S16" s="328" t="str">
        <f>IF(Summary!$T$79="E","E","")</f>
        <v/>
      </c>
      <c r="T16" s="328" t="str">
        <f>IF(Summary!$U$79="Y","R","")</f>
        <v/>
      </c>
      <c r="U16" s="432"/>
      <c r="W16" s="389"/>
      <c r="X16" s="390"/>
      <c r="Y16" s="464"/>
      <c r="AA16" s="389"/>
      <c r="AB16" s="390"/>
      <c r="AC16" s="464"/>
    </row>
    <row r="17" spans="1:29" ht="12.95" customHeight="1">
      <c r="A17" s="342"/>
      <c r="C17" s="359" t="s">
        <v>611</v>
      </c>
      <c r="D17" s="334" t="str">
        <f>IF(Badges!$M$425="A","/","")</f>
        <v/>
      </c>
      <c r="E17" s="334" t="str">
        <f>IF(Badges!$M$429="A","/","")</f>
        <v/>
      </c>
      <c r="F17" s="334" t="str">
        <f>IF(Badges!$M$433="A","/","")</f>
        <v/>
      </c>
      <c r="G17" s="334" t="str">
        <f>IF(Badges!$M$437="A","/","")</f>
        <v/>
      </c>
      <c r="H17" s="334" t="str">
        <f>IF(Badges!$M$441="A","/","")</f>
        <v/>
      </c>
      <c r="I17" s="331" t="str">
        <f>IF(Summary!$T$23="E","E","")</f>
        <v/>
      </c>
      <c r="J17" s="331" t="str">
        <f>IF(Summary!$U$23="Y","R","")</f>
        <v/>
      </c>
      <c r="K17" s="360"/>
      <c r="L17" s="640" t="str">
        <f>'Age-Level'!$C141</f>
        <v>Rededication (1st year)</v>
      </c>
      <c r="M17" s="640"/>
      <c r="N17" s="640"/>
      <c r="O17" s="640"/>
      <c r="P17" s="640"/>
      <c r="Q17" s="640"/>
      <c r="R17" s="641"/>
      <c r="S17" s="328" t="str">
        <f>IF(Summary!$T$80="E","E","")</f>
        <v/>
      </c>
      <c r="T17" s="328" t="str">
        <f>IF(Summary!$U$80="Y","R","")</f>
        <v/>
      </c>
      <c r="U17" s="432"/>
      <c r="W17" s="389"/>
      <c r="X17" s="390"/>
      <c r="Y17" s="464"/>
      <c r="AA17" s="389"/>
      <c r="AB17" s="390"/>
      <c r="AC17" s="464"/>
    </row>
    <row r="18" spans="1:29" ht="12.95" customHeight="1" thickBot="1">
      <c r="C18" s="361" t="s">
        <v>612</v>
      </c>
      <c r="D18" s="313" t="str">
        <f>IF(Badges!$M$448="A","/","")</f>
        <v/>
      </c>
      <c r="E18" s="313" t="str">
        <f>IF(Badges!$M$452="A","/","")</f>
        <v/>
      </c>
      <c r="F18" s="313" t="str">
        <f>IF(Badges!$M$456="A","/","")</f>
        <v/>
      </c>
      <c r="G18" s="313" t="str">
        <f>IF(Badges!$M$460="A","/","")</f>
        <v/>
      </c>
      <c r="H18" s="313" t="str">
        <f>IF(Badges!$M$464="A","/","")</f>
        <v/>
      </c>
      <c r="I18" s="329" t="str">
        <f>IF(Summary!$T$24="E","E","")</f>
        <v/>
      </c>
      <c r="J18" s="329" t="str">
        <f>IF(Summary!$U$24="Y","R","")</f>
        <v/>
      </c>
      <c r="L18" s="640" t="str">
        <f>'Age-Level'!$C142</f>
        <v>Rededication (2nd year)</v>
      </c>
      <c r="M18" s="640"/>
      <c r="N18" s="640"/>
      <c r="O18" s="640"/>
      <c r="P18" s="640"/>
      <c r="Q18" s="640"/>
      <c r="R18" s="641"/>
      <c r="S18" s="328" t="str">
        <f>IF(Summary!$T$81="E","E","")</f>
        <v/>
      </c>
      <c r="T18" s="328" t="str">
        <f>IF(Summary!$U$81="Y","R","")</f>
        <v/>
      </c>
      <c r="U18" s="432"/>
      <c r="W18" s="389"/>
      <c r="X18" s="390"/>
      <c r="Y18" s="464"/>
      <c r="AA18" s="389"/>
      <c r="AB18" s="390"/>
      <c r="AC18" s="464"/>
    </row>
    <row r="19" spans="1:29" ht="12.95" customHeight="1">
      <c r="C19" s="368" t="s">
        <v>328</v>
      </c>
      <c r="D19" s="332" t="str">
        <f>IF(Badges!$M$467="C","/","")</f>
        <v/>
      </c>
      <c r="E19" s="332" t="str">
        <f>IF(Badges!$M$468="C","/","")</f>
        <v/>
      </c>
      <c r="F19" s="332" t="str">
        <f>IF(Badges!$M$469="C","/","")</f>
        <v/>
      </c>
      <c r="G19" s="332" t="str">
        <f>IF(Badges!$M$470="C","/","")</f>
        <v/>
      </c>
      <c r="H19" s="332" t="str">
        <f>IF(Badges!$M$471="C","/","")</f>
        <v/>
      </c>
      <c r="I19" s="333" t="str">
        <f>IF(Summary!$T$25="E","E","")</f>
        <v/>
      </c>
      <c r="J19" s="333" t="str">
        <f>IF(Summary!$U$25="Y","R","")</f>
        <v/>
      </c>
      <c r="L19" s="640" t="str">
        <f>'Age-Level'!$C143</f>
        <v>Rededication (3rd year)</v>
      </c>
      <c r="M19" s="640"/>
      <c r="N19" s="640"/>
      <c r="O19" s="640"/>
      <c r="P19" s="640"/>
      <c r="Q19" s="640"/>
      <c r="R19" s="641"/>
      <c r="S19" s="328" t="str">
        <f>IF(Summary!$T$82="E","E","")</f>
        <v/>
      </c>
      <c r="T19" s="328" t="str">
        <f>IF(Summary!$U$82="Y","R","")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IF(Summary!$T$83="E","E","")</f>
        <v/>
      </c>
      <c r="T20" s="328" t="str">
        <f>IF(Summary!$U$83="Y","R","")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IF(Summary!$T$84="E","E","")</f>
        <v/>
      </c>
      <c r="T21" s="328" t="str">
        <f>IF(Summary!$U$84="Y","R","")</f>
        <v/>
      </c>
      <c r="U21" s="432"/>
      <c r="W21" s="389"/>
      <c r="X21" s="390"/>
      <c r="Y21" s="464"/>
      <c r="AA21" s="389"/>
      <c r="AB21" s="390"/>
      <c r="AC21" s="464"/>
    </row>
    <row r="22" spans="1:29" ht="12.95" customHeight="1">
      <c r="B22" s="370"/>
      <c r="C22" s="356" t="s">
        <v>106</v>
      </c>
      <c r="D22" s="327" t="str">
        <f>IF(Badges!$M$240="A","/","")</f>
        <v/>
      </c>
      <c r="E22" s="327" t="str">
        <f>IF(Badges!$M$244="A","/","")</f>
        <v/>
      </c>
      <c r="F22" s="327" t="str">
        <f>IF(Badges!$M$248="A","/","")</f>
        <v/>
      </c>
      <c r="G22" s="327" t="str">
        <f>IF(Badges!$M$252="A","/","")</f>
        <v/>
      </c>
      <c r="H22" s="327" t="str">
        <f>IF(Badges!$M$256="A","/","")</f>
        <v/>
      </c>
      <c r="I22" s="328" t="str">
        <f>IF(Summary!$T$14="E","E","")</f>
        <v/>
      </c>
      <c r="J22" s="328" t="str">
        <f>IF(Summary!$U$14="Y","R","")</f>
        <v/>
      </c>
      <c r="L22" s="640" t="str">
        <f>'Age-Level'!$C146</f>
        <v>Rededication (6th year)</v>
      </c>
      <c r="M22" s="640"/>
      <c r="N22" s="640"/>
      <c r="O22" s="640"/>
      <c r="P22" s="640"/>
      <c r="Q22" s="640"/>
      <c r="R22" s="641"/>
      <c r="S22" s="328" t="str">
        <f>IF(Summary!$T$85="E","E","")</f>
        <v/>
      </c>
      <c r="T22" s="328" t="str">
        <f>IF(Summary!$U$85="Y","R","")</f>
        <v/>
      </c>
      <c r="U22" s="432"/>
      <c r="W22" s="389"/>
      <c r="X22" s="390"/>
      <c r="Y22" s="464"/>
      <c r="AA22" s="389"/>
      <c r="AB22" s="390"/>
      <c r="AC22" s="464"/>
    </row>
    <row r="23" spans="1:29" ht="12.95" customHeight="1" thickBot="1">
      <c r="B23" s="370"/>
      <c r="C23" s="364" t="s">
        <v>107</v>
      </c>
      <c r="D23" s="313" t="str">
        <f>IF(Badges!$M$217="A","/","")</f>
        <v/>
      </c>
      <c r="E23" s="313" t="str">
        <f>IF(Badges!$M$221="A","/","")</f>
        <v/>
      </c>
      <c r="F23" s="313" t="str">
        <f>IF(Badges!$M$225="A","/","")</f>
        <v/>
      </c>
      <c r="G23" s="313" t="str">
        <f>IF(Badges!$M$229="A","/","")</f>
        <v/>
      </c>
      <c r="H23" s="313" t="str">
        <f>IF(Badges!$M$233="A","/","")</f>
        <v/>
      </c>
      <c r="I23" s="329" t="str">
        <f>IF(Summary!$T$13="E","E","")</f>
        <v/>
      </c>
      <c r="J23" s="329" t="str">
        <f>IF(Summary!$U$13="Y","R","")</f>
        <v/>
      </c>
      <c r="L23" s="640" t="str">
        <f>'Age-Level'!$C147</f>
        <v>Rededication (7th year)</v>
      </c>
      <c r="M23" s="640"/>
      <c r="N23" s="640"/>
      <c r="O23" s="640"/>
      <c r="P23" s="640"/>
      <c r="Q23" s="640"/>
      <c r="R23" s="641"/>
      <c r="S23" s="328" t="str">
        <f>IF(Summary!$T$86="E","E","")</f>
        <v/>
      </c>
      <c r="T23" s="328" t="str">
        <f>IF(Summary!$U$86="Y","R","")</f>
        <v/>
      </c>
      <c r="U23" s="642" t="s">
        <v>761</v>
      </c>
      <c r="W23" s="389"/>
      <c r="X23" s="390"/>
      <c r="Y23" s="464"/>
      <c r="AA23" s="389"/>
      <c r="AB23" s="390"/>
      <c r="AC23" s="464"/>
    </row>
    <row r="24" spans="1:29" ht="12.95" customHeight="1">
      <c r="B24" s="370"/>
      <c r="C24" s="356" t="s">
        <v>613</v>
      </c>
      <c r="D24" s="332" t="str">
        <f>IF(Badges!$M$341="C","/","")</f>
        <v/>
      </c>
      <c r="E24" s="332" t="str">
        <f>IF(Badges!$M$343="C","/","")</f>
        <v/>
      </c>
      <c r="F24" s="332" t="str">
        <f>IF(Badges!$M$345="C","/","")</f>
        <v/>
      </c>
      <c r="G24" s="332" t="str">
        <f>IF(Badges!$M$347="C","/","")</f>
        <v/>
      </c>
      <c r="H24" s="332" t="str">
        <f>IF(Badges!$M$349="C","/","")</f>
        <v/>
      </c>
      <c r="I24" s="333" t="str">
        <f>IF(Summary!$T$19="E","E","")</f>
        <v/>
      </c>
      <c r="J24" s="333" t="str">
        <f>IF(Summary!$U$19="Y","R","")</f>
        <v/>
      </c>
      <c r="L24" s="640" t="str">
        <f>'Age-Level'!$C148</f>
        <v>Rededication (8th year)</v>
      </c>
      <c r="M24" s="640"/>
      <c r="N24" s="640"/>
      <c r="O24" s="640"/>
      <c r="P24" s="640"/>
      <c r="Q24" s="640"/>
      <c r="R24" s="641"/>
      <c r="S24" s="328" t="str">
        <f>IF(Summary!$T$87="E","E","")</f>
        <v/>
      </c>
      <c r="T24" s="328" t="str">
        <f>IF(Summary!$U$87="Y","R","")</f>
        <v/>
      </c>
      <c r="U24" s="642"/>
      <c r="W24" s="389"/>
      <c r="X24" s="390"/>
      <c r="Y24" s="464"/>
      <c r="AA24" s="389"/>
      <c r="AB24" s="390"/>
      <c r="AC24" s="464"/>
    </row>
    <row r="25" spans="1:29" ht="12.95" customHeight="1">
      <c r="B25" s="370"/>
      <c r="C25" s="361" t="s">
        <v>614</v>
      </c>
      <c r="D25" s="327" t="str">
        <f>IF(Badges!$M$283="C","/","")</f>
        <v/>
      </c>
      <c r="E25" s="327" t="str">
        <f>IF(Badges!$M$285="C","/","")</f>
        <v/>
      </c>
      <c r="F25" s="327" t="str">
        <f>IF(Badges!$M$287="C","/","")</f>
        <v/>
      </c>
      <c r="G25" s="327" t="str">
        <f>IF(Badges!$M$289="C","/","")</f>
        <v/>
      </c>
      <c r="H25" s="327" t="str">
        <f>IF(Badges!$M$291="C","/","")</f>
        <v/>
      </c>
      <c r="I25" s="331" t="str">
        <f>IF(Summary!$T$16="E","E","")</f>
        <v/>
      </c>
      <c r="J25" s="331" t="str">
        <f>IF(Summary!$U$16="Y","R","")</f>
        <v/>
      </c>
      <c r="L25" s="640" t="str">
        <f>'Age-Level'!$C149</f>
        <v>Rededication (9th year)</v>
      </c>
      <c r="M25" s="640"/>
      <c r="N25" s="640"/>
      <c r="O25" s="640"/>
      <c r="P25" s="640"/>
      <c r="Q25" s="640"/>
      <c r="R25" s="641"/>
      <c r="S25" s="328" t="str">
        <f>IF(Summary!$T$88="E","E","")</f>
        <v/>
      </c>
      <c r="T25" s="328" t="str">
        <f>IF(Summary!$U$88="Y","R","")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IF(Summary!$T$89="E","E","")</f>
        <v/>
      </c>
      <c r="T26" s="328" t="str">
        <f>IF(Summary!$U$89="Y","R","")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IF(Summary!$T$90="E","E","")</f>
        <v/>
      </c>
      <c r="T27" s="328" t="str">
        <f>IF(Summary!$U$90="Y","R","")</f>
        <v/>
      </c>
      <c r="U27" s="642"/>
      <c r="W27" s="389"/>
      <c r="X27" s="390"/>
      <c r="Y27" s="464"/>
      <c r="AA27" s="389"/>
      <c r="AB27" s="390"/>
      <c r="AC27" s="464"/>
    </row>
    <row r="28" spans="1:29" ht="12.95" customHeight="1">
      <c r="B28" s="370"/>
      <c r="C28" s="371" t="s">
        <v>615</v>
      </c>
      <c r="D28" s="327" t="str">
        <f>IF(Badges!$M$500="C","/","")</f>
        <v/>
      </c>
      <c r="E28" s="327" t="str">
        <f>IF(Badges!$M$501="C","/","")</f>
        <v/>
      </c>
      <c r="F28" s="327" t="str">
        <f>IF(Badges!$M$502="C","/","")</f>
        <v/>
      </c>
      <c r="G28" s="327" t="str">
        <f>IF(Badges!$M$503="C","/","")</f>
        <v/>
      </c>
      <c r="H28" s="327" t="str">
        <f>IF(Badges!$M$504="C","/","")</f>
        <v/>
      </c>
      <c r="I28" s="328" t="str">
        <f>IF(Summary!$T$28="E","E","")</f>
        <v/>
      </c>
      <c r="J28" s="328" t="str">
        <f>IF(Summary!$U$28="Y","R","")</f>
        <v/>
      </c>
      <c r="L28" s="640" t="str">
        <f>'Age-Level'!$C152</f>
        <v>Rededication (12th year)</v>
      </c>
      <c r="M28" s="640"/>
      <c r="N28" s="640"/>
      <c r="O28" s="640"/>
      <c r="P28" s="640"/>
      <c r="Q28" s="640"/>
      <c r="R28" s="641"/>
      <c r="S28" s="328" t="str">
        <f>IF(Summary!$T$91="E","E","")</f>
        <v/>
      </c>
      <c r="T28" s="328" t="str">
        <f>IF(Summary!$U$91="Y","R","")</f>
        <v/>
      </c>
      <c r="U28" s="642"/>
      <c r="W28" s="389"/>
      <c r="X28" s="390"/>
      <c r="Y28" s="464"/>
      <c r="AA28" s="389"/>
      <c r="AB28" s="390"/>
      <c r="AC28" s="464"/>
    </row>
    <row r="29" spans="1:29" ht="12.95" customHeight="1">
      <c r="B29" s="370"/>
      <c r="C29" s="372" t="s">
        <v>616</v>
      </c>
      <c r="D29" s="327" t="str">
        <f>IF(Badges!$M$507="C","/","")</f>
        <v/>
      </c>
      <c r="E29" s="327" t="str">
        <f>IF(Badges!$M$508="C","/","")</f>
        <v/>
      </c>
      <c r="F29" s="327" t="str">
        <f>IF(Badges!$M$509="C","/","")</f>
        <v/>
      </c>
      <c r="G29" s="327" t="str">
        <f>IF(Badges!$M$510="C","/","")</f>
        <v/>
      </c>
      <c r="H29" s="327" t="str">
        <f>IF(Badges!$M$511="C","/","")</f>
        <v/>
      </c>
      <c r="I29" s="328" t="str">
        <f>IF(Summary!$T$29="E","E","")</f>
        <v/>
      </c>
      <c r="J29" s="328" t="str">
        <f>IF(Summary!$U$29="Y","R","")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IF(Badges!$M$514="C","/","")</f>
        <v/>
      </c>
      <c r="E30" s="313" t="str">
        <f>IF(Badges!$M$515="C","/","")</f>
        <v/>
      </c>
      <c r="F30" s="313" t="str">
        <f>IF(Badges!$M$516="C","/","")</f>
        <v/>
      </c>
      <c r="G30" s="313" t="str">
        <f>IF(Badges!$M$517="C","/","")</f>
        <v/>
      </c>
      <c r="H30" s="313" t="str">
        <f>IF(Badges!$M$518="C","/","")</f>
        <v/>
      </c>
      <c r="I30" s="329" t="str">
        <f>IF(Summary!$T$30="E","E","")</f>
        <v/>
      </c>
      <c r="J30" s="329" t="str">
        <f>IF(Summary!$U$30="Y","R","")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IF(Badges!$M$522="C","/","")</f>
        <v/>
      </c>
      <c r="E31" s="332" t="str">
        <f>IF(Badges!$M$523="C","/","")</f>
        <v/>
      </c>
      <c r="F31" s="332" t="str">
        <f>IF(Badges!$M$524="C","/","")</f>
        <v/>
      </c>
      <c r="G31" s="332" t="str">
        <f>IF(Badges!$M$525="C","/","")</f>
        <v/>
      </c>
      <c r="H31" s="332" t="str">
        <f>IF(Badges!$M$526="C","/","")</f>
        <v/>
      </c>
      <c r="I31" s="330" t="str">
        <f>IF(Summary!$T$32="E","E","")</f>
        <v/>
      </c>
      <c r="J31" s="330" t="str">
        <f>IF(Summary!$U$32="Y","R","")</f>
        <v/>
      </c>
      <c r="L31" s="640" t="str">
        <f>'Fun Patches'!$C5</f>
        <v>&lt;LIST PATCH HERE&gt;</v>
      </c>
      <c r="M31" s="640"/>
      <c r="N31" s="640"/>
      <c r="O31" s="640"/>
      <c r="P31" s="640"/>
      <c r="Q31" s="640"/>
      <c r="R31" s="641"/>
      <c r="S31" s="328" t="str">
        <f>IF(Summary!$T$95="E","E","")</f>
        <v/>
      </c>
      <c r="T31" s="328" t="str">
        <f>IF(Summary!$U$95="Y","R","")</f>
        <v/>
      </c>
      <c r="U31" s="642"/>
      <c r="W31" s="389"/>
      <c r="X31" s="390"/>
      <c r="Y31" s="464"/>
      <c r="AA31" s="389"/>
      <c r="AB31" s="390"/>
      <c r="AC31" s="464"/>
    </row>
    <row r="32" spans="1:29" ht="12.95" customHeight="1">
      <c r="B32" s="370"/>
      <c r="C32" s="372" t="s">
        <v>619</v>
      </c>
      <c r="D32" s="327" t="str">
        <f>IF(Badges!$M$529="C","/","")</f>
        <v/>
      </c>
      <c r="E32" s="327" t="str">
        <f>IF(Badges!$M$530="C","/","")</f>
        <v/>
      </c>
      <c r="F32" s="327" t="str">
        <f>IF(Badges!$M$531="C","/","")</f>
        <v/>
      </c>
      <c r="G32" s="327" t="str">
        <f>IF(Badges!$M$532="C","/","")</f>
        <v/>
      </c>
      <c r="H32" s="327" t="str">
        <f>IF(Badges!$M$533="C","/","")</f>
        <v/>
      </c>
      <c r="I32" s="328" t="str">
        <f>IF(Summary!$T$33="E","E","")</f>
        <v/>
      </c>
      <c r="J32" s="328" t="str">
        <f>IF(Summary!$U$33="Y","R","")</f>
        <v/>
      </c>
      <c r="L32" s="640" t="str">
        <f>'Fun Patches'!$C6</f>
        <v>&lt;LIST PATCH HERE&gt;</v>
      </c>
      <c r="M32" s="640"/>
      <c r="N32" s="640"/>
      <c r="O32" s="640"/>
      <c r="P32" s="640"/>
      <c r="Q32" s="640"/>
      <c r="R32" s="641"/>
      <c r="S32" s="328" t="str">
        <f>IF(Summary!$T$96="E","E","")</f>
        <v/>
      </c>
      <c r="T32" s="328" t="str">
        <f>IF(Summary!$U$96="Y","R","")</f>
        <v/>
      </c>
      <c r="U32" s="642"/>
      <c r="W32" s="389"/>
      <c r="X32" s="390"/>
      <c r="Y32" s="464"/>
      <c r="AA32" s="389"/>
      <c r="AB32" s="390"/>
      <c r="AC32" s="464"/>
    </row>
    <row r="33" spans="2:29" ht="12.95" customHeight="1" thickBot="1">
      <c r="B33" s="370"/>
      <c r="C33" s="373" t="s">
        <v>620</v>
      </c>
      <c r="D33" s="313" t="str">
        <f>IF(Badges!$M$536="C","/","")</f>
        <v/>
      </c>
      <c r="E33" s="313" t="str">
        <f>IF(Badges!$M$537="C","/","")</f>
        <v/>
      </c>
      <c r="F33" s="313" t="str">
        <f>IF(Badges!$M$538="C","/","")</f>
        <v/>
      </c>
      <c r="G33" s="313" t="str">
        <f>IF(Badges!$M$539="C","/","")</f>
        <v/>
      </c>
      <c r="H33" s="313" t="str">
        <f>IF(Badges!$M$540="C","/","")</f>
        <v/>
      </c>
      <c r="I33" s="329" t="str">
        <f>IF(Summary!$T$34="E","E","")</f>
        <v/>
      </c>
      <c r="J33" s="329" t="str">
        <f>IF(Summary!$U$34="Y","R","")</f>
        <v/>
      </c>
      <c r="L33" s="640" t="str">
        <f>'Fun Patches'!$C7</f>
        <v>&lt;LIST PATCH HERE&gt;</v>
      </c>
      <c r="M33" s="640"/>
      <c r="N33" s="640"/>
      <c r="O33" s="640"/>
      <c r="P33" s="640"/>
      <c r="Q33" s="640"/>
      <c r="R33" s="641"/>
      <c r="S33" s="328" t="str">
        <f>IF(Summary!$T$97="E","E","")</f>
        <v/>
      </c>
      <c r="T33" s="328" t="str">
        <f>IF(Summary!$U$97="Y","R","")</f>
        <v/>
      </c>
      <c r="U33" s="642"/>
      <c r="W33" s="389"/>
      <c r="X33" s="390"/>
      <c r="Y33" s="464"/>
      <c r="AA33" s="389"/>
      <c r="AB33" s="390"/>
      <c r="AC33" s="464"/>
    </row>
    <row r="34" spans="2:29" ht="12.95" customHeight="1">
      <c r="B34" s="370"/>
      <c r="C34" s="371" t="s">
        <v>621</v>
      </c>
      <c r="D34" s="332" t="str">
        <f>IF(Badges!$M$544="C","/","")</f>
        <v/>
      </c>
      <c r="E34" s="332" t="str">
        <f>IF(Badges!$M$545="C","/","")</f>
        <v/>
      </c>
      <c r="F34" s="332" t="str">
        <f>IF(Badges!$M$546="C","/","")</f>
        <v/>
      </c>
      <c r="G34" s="332" t="str">
        <f>IF(Badges!$M$547="C","/","")</f>
        <v/>
      </c>
      <c r="H34" s="332" t="str">
        <f>IF(Badges!$M$548="C","/","")</f>
        <v/>
      </c>
      <c r="I34" s="330" t="str">
        <f>IF(Summary!$T$36="E","E","")</f>
        <v/>
      </c>
      <c r="J34" s="330" t="str">
        <f>IF(Summary!$U$36="Y","R","")</f>
        <v/>
      </c>
      <c r="L34" s="640" t="str">
        <f>'Fun Patches'!$C8</f>
        <v>&lt;LIST PATCH HERE&gt;</v>
      </c>
      <c r="M34" s="640"/>
      <c r="N34" s="640"/>
      <c r="O34" s="640"/>
      <c r="P34" s="640"/>
      <c r="Q34" s="640"/>
      <c r="R34" s="641"/>
      <c r="S34" s="328" t="str">
        <f>IF(Summary!$T$98="E","E","")</f>
        <v/>
      </c>
      <c r="T34" s="328" t="str">
        <f>IF(Summary!$U$98="Y","R","")</f>
        <v/>
      </c>
      <c r="U34" s="642"/>
      <c r="W34" s="389"/>
      <c r="X34" s="390"/>
      <c r="Y34" s="464"/>
      <c r="AA34" s="389"/>
      <c r="AB34" s="390"/>
      <c r="AC34" s="464"/>
    </row>
    <row r="35" spans="2:29" ht="12.95" customHeight="1">
      <c r="B35" s="370"/>
      <c r="C35" s="372" t="s">
        <v>622</v>
      </c>
      <c r="D35" s="327" t="str">
        <f>IF(Badges!$M$551="C","/","")</f>
        <v/>
      </c>
      <c r="E35" s="327" t="str">
        <f>IF(Badges!$M$552="C","/","")</f>
        <v/>
      </c>
      <c r="F35" s="327" t="str">
        <f>IF(Badges!$M$553="C","/","")</f>
        <v/>
      </c>
      <c r="G35" s="327" t="str">
        <f>IF(Badges!$M$554="C","/","")</f>
        <v/>
      </c>
      <c r="H35" s="327" t="str">
        <f>IF(Badges!$M$555="C","/","")</f>
        <v/>
      </c>
      <c r="I35" s="328" t="str">
        <f>IF(Summary!$T$37="E","E","")</f>
        <v/>
      </c>
      <c r="J35" s="328" t="str">
        <f>IF(Summary!$U$37="Y","R","")</f>
        <v/>
      </c>
      <c r="L35" s="640" t="str">
        <f>'Fun Patches'!$C9</f>
        <v>&lt;LIST PATCH HERE&gt;</v>
      </c>
      <c r="M35" s="640"/>
      <c r="N35" s="640"/>
      <c r="O35" s="640"/>
      <c r="P35" s="640"/>
      <c r="Q35" s="640"/>
      <c r="R35" s="641"/>
      <c r="S35" s="328" t="str">
        <f>IF(Summary!$T$99="E","E","")</f>
        <v/>
      </c>
      <c r="T35" s="328" t="str">
        <f>IF(Summary!$U$99="Y","R","")</f>
        <v/>
      </c>
      <c r="U35" s="642"/>
      <c r="W35" s="389"/>
      <c r="X35" s="390"/>
      <c r="Y35" s="464"/>
      <c r="AA35" s="389"/>
      <c r="AB35" s="390"/>
      <c r="AC35" s="464"/>
    </row>
    <row r="36" spans="2:29" ht="12.95" customHeight="1">
      <c r="B36" s="370"/>
      <c r="C36" s="374" t="s">
        <v>623</v>
      </c>
      <c r="D36" s="327" t="str">
        <f>IF(Badges!$M$558="C","/","")</f>
        <v/>
      </c>
      <c r="E36" s="327" t="str">
        <f>IF(Badges!$M$559="C","/","")</f>
        <v/>
      </c>
      <c r="F36" s="327" t="str">
        <f>IF(Badges!$M$560="C","/","")</f>
        <v/>
      </c>
      <c r="G36" s="327" t="str">
        <f>IF(Badges!$M$561="C","/","")</f>
        <v/>
      </c>
      <c r="H36" s="327" t="str">
        <f>IF(Badges!$M$562="C","/","")</f>
        <v/>
      </c>
      <c r="I36" s="328" t="str">
        <f>IF(Summary!$T$38="E","E","")</f>
        <v/>
      </c>
      <c r="J36" s="328" t="str">
        <f>IF(Summary!$U$38="Y","R","")</f>
        <v/>
      </c>
      <c r="L36" s="640" t="str">
        <f>'Fun Patches'!$C10</f>
        <v>&lt;LIST PATCH HERE&gt;</v>
      </c>
      <c r="M36" s="640"/>
      <c r="N36" s="640"/>
      <c r="O36" s="640"/>
      <c r="P36" s="640"/>
      <c r="Q36" s="640"/>
      <c r="R36" s="641"/>
      <c r="S36" s="328" t="str">
        <f>IF(Summary!$T$100="E","E","")</f>
        <v/>
      </c>
      <c r="T36" s="328" t="str">
        <f>IF(Summary!$U$100="Y","R","")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IF(Summary!$T$101="E","E","")</f>
        <v/>
      </c>
      <c r="T37" s="328" t="str">
        <f>IF(Summary!$U$101="Y","R","")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IF(Summary!$T$102="E","E","")</f>
        <v/>
      </c>
      <c r="T38" s="328" t="str">
        <f>IF(Summary!$U$102="Y","R","")</f>
        <v/>
      </c>
      <c r="U38" s="642"/>
      <c r="W38" s="389"/>
      <c r="X38" s="390"/>
      <c r="Y38" s="464"/>
      <c r="AA38" s="389"/>
      <c r="AB38" s="390"/>
      <c r="AC38" s="464"/>
    </row>
    <row r="39" spans="2:29" ht="12.95" customHeight="1">
      <c r="B39" s="370"/>
      <c r="C39" s="375" t="s">
        <v>595</v>
      </c>
      <c r="D39" s="435"/>
      <c r="E39" s="435"/>
      <c r="F39" s="435"/>
      <c r="G39" s="435"/>
      <c r="H39" s="436"/>
      <c r="I39" s="326" t="str">
        <f>IF(Summary!$T$40="E","E","")</f>
        <v/>
      </c>
      <c r="J39" s="326" t="str">
        <f>IF(Summary!$U$40="Y","R","")</f>
        <v/>
      </c>
      <c r="K39" s="360" t="str">
        <f>IF(I39="E","C"," ")</f>
        <v xml:space="preserve"> </v>
      </c>
      <c r="L39" s="640" t="str">
        <f>'Fun Patches'!$C13</f>
        <v>&lt;LIST PATCH HERE&gt;</v>
      </c>
      <c r="M39" s="640"/>
      <c r="N39" s="640"/>
      <c r="O39" s="640"/>
      <c r="P39" s="640"/>
      <c r="Q39" s="640"/>
      <c r="R39" s="641"/>
      <c r="S39" s="328" t="str">
        <f>IF(Summary!$T$103="E","E","")</f>
        <v/>
      </c>
      <c r="T39" s="328" t="str">
        <f>IF(Summary!$U$103="Y","R","")</f>
        <v/>
      </c>
      <c r="U39" s="642"/>
      <c r="W39" s="389"/>
      <c r="X39" s="390"/>
      <c r="Y39" s="464"/>
      <c r="AA39" s="389"/>
      <c r="AB39" s="390"/>
      <c r="AC39" s="464"/>
    </row>
    <row r="40" spans="2:29" ht="12.95" customHeight="1">
      <c r="B40" s="370"/>
      <c r="C40" s="376" t="s">
        <v>596</v>
      </c>
      <c r="D40" s="437"/>
      <c r="E40" s="437"/>
      <c r="F40" s="437"/>
      <c r="G40" s="437"/>
      <c r="H40" s="438"/>
      <c r="I40" s="328" t="str">
        <f>IF(Summary!$T$41="E","E","")</f>
        <v/>
      </c>
      <c r="J40" s="328" t="str">
        <f>IF(Summary!$U$41="Y","R","")</f>
        <v/>
      </c>
      <c r="K40" s="360" t="str">
        <f>IF(I40="E","C"," ")</f>
        <v xml:space="preserve"> </v>
      </c>
      <c r="L40" s="640" t="str">
        <f>'Fun Patches'!$C14</f>
        <v>&lt;LIST PATCH HERE&gt;</v>
      </c>
      <c r="M40" s="640"/>
      <c r="N40" s="640"/>
      <c r="O40" s="640"/>
      <c r="P40" s="640"/>
      <c r="Q40" s="640"/>
      <c r="R40" s="641"/>
      <c r="S40" s="328" t="str">
        <f>IF(Summary!$T$104="E","E","")</f>
        <v/>
      </c>
      <c r="T40" s="328" t="str">
        <f>IF(Summary!$U$104="Y","R","")</f>
        <v/>
      </c>
      <c r="U40" s="642"/>
      <c r="W40" s="389"/>
      <c r="X40" s="390"/>
      <c r="Y40" s="464"/>
      <c r="AA40" s="389"/>
      <c r="AB40" s="390"/>
      <c r="AC40" s="464"/>
    </row>
    <row r="41" spans="2:29" ht="12.95" customHeight="1" thickBot="1">
      <c r="B41" s="370"/>
      <c r="C41" s="377" t="s">
        <v>597</v>
      </c>
      <c r="D41" s="439"/>
      <c r="E41" s="439"/>
      <c r="F41" s="439"/>
      <c r="G41" s="439"/>
      <c r="H41" s="440"/>
      <c r="I41" s="329" t="str">
        <f>IF(Summary!$T$42="E","E","")</f>
        <v/>
      </c>
      <c r="J41" s="329" t="str">
        <f>IF(Summary!$U$42="Y","R","")</f>
        <v/>
      </c>
      <c r="K41" s="360" t="str">
        <f>IF(I41="E","C"," ")</f>
        <v xml:space="preserve"> </v>
      </c>
      <c r="L41" s="640" t="str">
        <f>'Fun Patches'!$C15</f>
        <v>&lt;LIST PATCH HERE&gt;</v>
      </c>
      <c r="M41" s="640"/>
      <c r="N41" s="640"/>
      <c r="O41" s="640"/>
      <c r="P41" s="640"/>
      <c r="Q41" s="640"/>
      <c r="R41" s="641"/>
      <c r="S41" s="328" t="str">
        <f>IF(Summary!$T$105="E","E","")</f>
        <v/>
      </c>
      <c r="T41" s="328" t="str">
        <f>IF(Summary!$U$105="Y","R","")</f>
        <v/>
      </c>
      <c r="U41" s="642"/>
      <c r="W41" s="389"/>
      <c r="X41" s="390"/>
      <c r="Y41" s="464"/>
      <c r="AA41" s="389"/>
      <c r="AB41" s="390"/>
      <c r="AC41" s="464"/>
    </row>
    <row r="42" spans="2:29" ht="12.95" customHeight="1">
      <c r="B42" s="370"/>
      <c r="C42" s="378" t="s">
        <v>598</v>
      </c>
      <c r="D42" s="327" t="str">
        <f>IF(Badges!$M$263="A","/","")</f>
        <v/>
      </c>
      <c r="E42" s="327" t="str">
        <f>IF(Badges!$M$267="A","/","")</f>
        <v/>
      </c>
      <c r="F42" s="327" t="str">
        <f>IF(Badges!$M$271="A","/","")</f>
        <v/>
      </c>
      <c r="G42" s="327" t="str">
        <f>IF(Badges!$M$275="A","/","")</f>
        <v/>
      </c>
      <c r="H42" s="327" t="str">
        <f>IF(Badges!$M$279="A","/","")</f>
        <v/>
      </c>
      <c r="I42" s="330" t="str">
        <f>IF(Summary!$T$15="E","E","")</f>
        <v/>
      </c>
      <c r="J42" s="330" t="str">
        <f>IF(Summary!$U$15="Y","R","")</f>
        <v/>
      </c>
      <c r="K42" s="360"/>
      <c r="L42" s="640" t="str">
        <f>'Fun Patches'!$C16</f>
        <v>&lt;LIST PATCH HERE&gt;</v>
      </c>
      <c r="M42" s="640"/>
      <c r="N42" s="640"/>
      <c r="O42" s="640"/>
      <c r="P42" s="640"/>
      <c r="Q42" s="640"/>
      <c r="R42" s="641"/>
      <c r="S42" s="328" t="str">
        <f>IF(Summary!$T$106="E","E","")</f>
        <v/>
      </c>
      <c r="T42" s="328" t="str">
        <f>IF(Summary!$U$106="Y","R","")</f>
        <v/>
      </c>
      <c r="U42" s="642"/>
      <c r="W42" s="389"/>
      <c r="X42" s="390"/>
      <c r="Y42" s="464"/>
      <c r="AA42" s="389"/>
      <c r="AB42" s="390"/>
      <c r="AC42" s="464"/>
    </row>
    <row r="43" spans="2:29" ht="12.95" customHeight="1">
      <c r="B43" s="370"/>
      <c r="C43" s="379" t="s">
        <v>599</v>
      </c>
      <c r="D43" s="327" t="str">
        <f>IF(Badges!$M$478="A","/","")</f>
        <v/>
      </c>
      <c r="E43" s="327" t="str">
        <f>IF(Badges!$M$482="A","/","")</f>
        <v/>
      </c>
      <c r="F43" s="327" t="str">
        <f>IF(Badges!$M$486="A","/","")</f>
        <v/>
      </c>
      <c r="G43" s="327" t="str">
        <f>IF(Badges!$M$490="A","/","")</f>
        <v/>
      </c>
      <c r="H43" s="327" t="str">
        <f>IF(Badges!$M$494="A","/","")</f>
        <v/>
      </c>
      <c r="I43" s="328" t="str">
        <f>IF(Summary!$T$26="E","E","")</f>
        <v/>
      </c>
      <c r="J43" s="328" t="str">
        <f>IF(Summary!$U$26="Y","R","")</f>
        <v/>
      </c>
      <c r="K43" s="360"/>
      <c r="L43" s="640" t="str">
        <f>'Fun Patches'!$C17</f>
        <v>&lt;LIST PATCH HERE&gt;</v>
      </c>
      <c r="M43" s="640"/>
      <c r="N43" s="640"/>
      <c r="O43" s="640"/>
      <c r="P43" s="640"/>
      <c r="Q43" s="640"/>
      <c r="R43" s="641"/>
      <c r="S43" s="328" t="str">
        <f>IF(Summary!$T$107="E","E","")</f>
        <v/>
      </c>
      <c r="T43" s="328" t="str">
        <f>IF(Summary!$U$107="Y","R","")</f>
        <v/>
      </c>
      <c r="U43" s="642"/>
      <c r="W43" s="389"/>
      <c r="X43" s="390"/>
      <c r="Y43" s="464"/>
      <c r="AA43" s="389"/>
      <c r="AB43" s="390"/>
      <c r="AC43" s="464"/>
    </row>
    <row r="44" spans="2:29" ht="12.95" customHeight="1">
      <c r="B44" s="370"/>
      <c r="C44" s="379" t="s">
        <v>600</v>
      </c>
      <c r="D44" s="327" t="str">
        <f>IF(Badges!$M$402="A","/","")</f>
        <v/>
      </c>
      <c r="E44" s="327" t="str">
        <f>IF(Badges!$M$406="A","/","")</f>
        <v/>
      </c>
      <c r="F44" s="327" t="str">
        <f>IF(Badges!$M$410="A","/","")</f>
        <v/>
      </c>
      <c r="G44" s="327" t="str">
        <f>IF(Badges!$M$414="A","/","")</f>
        <v/>
      </c>
      <c r="H44" s="327" t="str">
        <f>IF(Badges!$M$418="A","/","")</f>
        <v/>
      </c>
      <c r="I44" s="328" t="str">
        <f>IF(Summary!$T$22="E","E","")</f>
        <v/>
      </c>
      <c r="J44" s="328" t="str">
        <f>IF(Summary!$U$22="Y","R","")</f>
        <v/>
      </c>
      <c r="K44" s="360"/>
      <c r="L44" s="640" t="str">
        <f>'Fun Patches'!$C18</f>
        <v>&lt;LIST PATCH HERE&gt;</v>
      </c>
      <c r="M44" s="640"/>
      <c r="N44" s="640"/>
      <c r="O44" s="640"/>
      <c r="P44" s="640"/>
      <c r="Q44" s="640"/>
      <c r="R44" s="641"/>
      <c r="S44" s="328" t="str">
        <f>IF(Summary!$T$108="E","E","")</f>
        <v/>
      </c>
      <c r="T44" s="328" t="str">
        <f>IF(Summary!$U$108="Y","R","")</f>
        <v/>
      </c>
      <c r="U44" s="642"/>
      <c r="W44" s="389"/>
      <c r="X44" s="390"/>
      <c r="Y44" s="464"/>
      <c r="AA44" s="389"/>
      <c r="AB44" s="390"/>
      <c r="AC44" s="464"/>
    </row>
    <row r="45" spans="2:29" ht="12.95" customHeight="1" thickBot="1">
      <c r="B45" s="370"/>
      <c r="C45" s="441" t="s">
        <v>601</v>
      </c>
      <c r="D45" s="442"/>
      <c r="E45" s="442"/>
      <c r="F45" s="442"/>
      <c r="G45" s="442"/>
      <c r="H45" s="443"/>
      <c r="I45" s="329" t="str">
        <f>IF(Summary!$T$44="E","E","")</f>
        <v/>
      </c>
      <c r="J45" s="329" t="str">
        <f>IF(Summary!$U$44="Y","R","")</f>
        <v/>
      </c>
      <c r="K45" s="360" t="str">
        <f>IF(COUNTIF(I42:I45,"E")=4,"C"," ")</f>
        <v xml:space="preserve"> </v>
      </c>
      <c r="L45" s="640" t="str">
        <f>'Fun Patches'!$C19</f>
        <v>&lt;LIST PATCH HERE&gt;</v>
      </c>
      <c r="M45" s="640"/>
      <c r="N45" s="640"/>
      <c r="O45" s="640"/>
      <c r="P45" s="640"/>
      <c r="Q45" s="640"/>
      <c r="R45" s="641"/>
      <c r="S45" s="328" t="str">
        <f>IF(Summary!$T$109="E","E","")</f>
        <v/>
      </c>
      <c r="T45" s="328" t="str">
        <f>IF(Summary!$U$109="Y","R","")</f>
        <v/>
      </c>
      <c r="U45" s="642"/>
      <c r="W45" s="389"/>
      <c r="X45" s="390"/>
      <c r="Y45" s="464"/>
      <c r="AA45" s="389"/>
      <c r="AB45" s="390"/>
      <c r="AC45" s="464"/>
    </row>
    <row r="46" spans="2:29" ht="12.95" customHeight="1">
      <c r="B46" s="370"/>
      <c r="C46" s="444" t="s">
        <v>602</v>
      </c>
      <c r="D46" s="445"/>
      <c r="E46" s="445"/>
      <c r="F46" s="445"/>
      <c r="G46" s="445"/>
      <c r="H46" s="446"/>
      <c r="I46" s="330" t="str">
        <f>IF(Summary!$T$45="E","E","")</f>
        <v/>
      </c>
      <c r="J46" s="330" t="str">
        <f>IF(Summary!$U$45="Y","R","")</f>
        <v/>
      </c>
      <c r="K46" s="360"/>
      <c r="L46" s="640" t="str">
        <f>'Fun Patches'!$C20</f>
        <v>&lt;LIST PATCH HERE&gt;</v>
      </c>
      <c r="M46" s="640"/>
      <c r="N46" s="640"/>
      <c r="O46" s="640"/>
      <c r="P46" s="640"/>
      <c r="Q46" s="640"/>
      <c r="R46" s="641"/>
      <c r="S46" s="328" t="str">
        <f>IF(Summary!$T$110="E","E","")</f>
        <v/>
      </c>
      <c r="T46" s="328" t="str">
        <f>IF(Summary!$U$110="Y","R","")</f>
        <v/>
      </c>
      <c r="U46" s="642"/>
      <c r="W46" s="389"/>
      <c r="X46" s="390"/>
      <c r="Y46" s="464"/>
      <c r="AA46" s="389"/>
      <c r="AB46" s="390"/>
      <c r="AC46" s="464"/>
    </row>
    <row r="47" spans="2:29" ht="12.95" customHeight="1" thickBot="1">
      <c r="B47" s="370"/>
      <c r="C47" s="447" t="s">
        <v>603</v>
      </c>
      <c r="D47" s="448"/>
      <c r="E47" s="448"/>
      <c r="F47" s="448"/>
      <c r="G47" s="448"/>
      <c r="H47" s="449"/>
      <c r="I47" s="329" t="str">
        <f>IF(Summary!$T$46="E","E","")</f>
        <v/>
      </c>
      <c r="J47" s="329" t="str">
        <f>IF(Summary!$U$46="Y","R","")</f>
        <v/>
      </c>
      <c r="K47" s="360" t="str">
        <f>IF(COUNTIF(I46:I47,"E")=2,"C"," ")</f>
        <v xml:space="preserve"> </v>
      </c>
      <c r="L47" s="640" t="str">
        <f>'Fun Patches'!$C21</f>
        <v>&lt;LIST PATCH HERE&gt;</v>
      </c>
      <c r="M47" s="640"/>
      <c r="N47" s="640"/>
      <c r="O47" s="640"/>
      <c r="P47" s="640"/>
      <c r="Q47" s="640"/>
      <c r="R47" s="641"/>
      <c r="S47" s="328" t="str">
        <f>IF(Summary!$T$111="E","E","")</f>
        <v/>
      </c>
      <c r="T47" s="328" t="str">
        <f>IF(Summary!$U$111="Y","R","")</f>
        <v/>
      </c>
      <c r="U47" s="642"/>
      <c r="W47" s="389"/>
      <c r="X47" s="390"/>
      <c r="Y47" s="464"/>
      <c r="AA47" s="389"/>
      <c r="AB47" s="390"/>
      <c r="AC47" s="464"/>
    </row>
    <row r="48" spans="2:29" ht="12.95" customHeight="1">
      <c r="B48" s="370"/>
      <c r="C48" s="444" t="s">
        <v>462</v>
      </c>
      <c r="D48" s="445"/>
      <c r="E48" s="445"/>
      <c r="F48" s="445"/>
      <c r="G48" s="445"/>
      <c r="H48" s="446"/>
      <c r="I48" s="330" t="str">
        <f>IF(Summary!$T$47="E","E","")</f>
        <v/>
      </c>
      <c r="J48" s="330" t="str">
        <f>IF(Summary!$U$47="Y","R","")</f>
        <v/>
      </c>
      <c r="K48" s="360"/>
      <c r="L48" s="640" t="str">
        <f>'Fun Patches'!$C22</f>
        <v>&lt;LIST PATCH HERE&gt;</v>
      </c>
      <c r="M48" s="640"/>
      <c r="N48" s="640"/>
      <c r="O48" s="640"/>
      <c r="P48" s="640"/>
      <c r="Q48" s="640"/>
      <c r="R48" s="641"/>
      <c r="S48" s="328" t="str">
        <f>IF(Summary!$T$112="E","E","")</f>
        <v/>
      </c>
      <c r="T48" s="328" t="str">
        <f>IF(Summary!$U$112="Y","R","")</f>
        <v/>
      </c>
      <c r="U48" s="642"/>
      <c r="W48" s="389"/>
      <c r="X48" s="390"/>
      <c r="Y48" s="464"/>
      <c r="AA48" s="389"/>
      <c r="AB48" s="390"/>
      <c r="AC48" s="464"/>
    </row>
    <row r="49" spans="2:29" ht="12.95" customHeight="1" thickBot="1">
      <c r="B49" s="370"/>
      <c r="C49" s="447" t="s">
        <v>604</v>
      </c>
      <c r="D49" s="448"/>
      <c r="E49" s="448"/>
      <c r="F49" s="448"/>
      <c r="G49" s="448"/>
      <c r="H49" s="449"/>
      <c r="I49" s="329" t="str">
        <f>IF(Summary!$T$48="E","E","")</f>
        <v/>
      </c>
      <c r="J49" s="329" t="str">
        <f>IF(Summary!$U$48="Y","R","")</f>
        <v/>
      </c>
      <c r="K49" s="360" t="str">
        <f>IF(COUNTIF(I48:I49,"E")=2,"C"," ")</f>
        <v xml:space="preserve"> </v>
      </c>
      <c r="L49" s="640" t="str">
        <f>'Fun Patches'!$C23</f>
        <v>&lt;LIST PATCH HERE&gt;</v>
      </c>
      <c r="M49" s="640"/>
      <c r="N49" s="640"/>
      <c r="O49" s="640"/>
      <c r="P49" s="640"/>
      <c r="Q49" s="640"/>
      <c r="R49" s="641"/>
      <c r="S49" s="328" t="str">
        <f>IF(Summary!$T$113="E","E","")</f>
        <v/>
      </c>
      <c r="T49" s="328" t="str">
        <f>IF(Summary!$U$113="Y","R","")</f>
        <v/>
      </c>
      <c r="U49" s="642"/>
      <c r="W49" s="389"/>
      <c r="X49" s="390"/>
      <c r="Y49" s="464"/>
      <c r="AA49" s="389"/>
      <c r="AB49" s="390"/>
      <c r="AC49" s="464"/>
    </row>
    <row r="50" spans="2:29" ht="12.95" customHeight="1">
      <c r="B50" s="370"/>
      <c r="C50" s="375" t="s">
        <v>560</v>
      </c>
      <c r="D50" s="435"/>
      <c r="E50" s="435"/>
      <c r="F50" s="435"/>
      <c r="G50" s="435"/>
      <c r="H50" s="436"/>
      <c r="I50" s="330" t="str">
        <f>IF(Summary!$T$49="E","E","")</f>
        <v/>
      </c>
      <c r="J50" s="330" t="str">
        <f>IF(Summary!$U$49="Y","R","")</f>
        <v/>
      </c>
      <c r="K50" s="360"/>
      <c r="L50" s="640" t="str">
        <f>'Fun Patches'!$C24</f>
        <v>&lt;LIST PATCH HERE&gt;</v>
      </c>
      <c r="M50" s="640"/>
      <c r="N50" s="640"/>
      <c r="O50" s="640"/>
      <c r="P50" s="640"/>
      <c r="Q50" s="640"/>
      <c r="R50" s="641"/>
      <c r="S50" s="328" t="str">
        <f>IF(Summary!$T$114="E","E","")</f>
        <v/>
      </c>
      <c r="T50" s="328" t="str">
        <f>IF(Summary!$U$114="Y","R","")</f>
        <v/>
      </c>
      <c r="U50" s="642"/>
      <c r="W50" s="389"/>
      <c r="X50" s="390"/>
      <c r="Y50" s="464"/>
      <c r="AA50" s="389"/>
      <c r="AB50" s="390"/>
      <c r="AC50" s="464"/>
    </row>
    <row r="51" spans="2:29" ht="12.95" customHeight="1">
      <c r="B51" s="370"/>
      <c r="C51" s="380" t="s">
        <v>605</v>
      </c>
      <c r="H51" s="450"/>
      <c r="I51" s="330" t="str">
        <f>IF(Summary!$T$50="E","E","")</f>
        <v/>
      </c>
      <c r="J51" s="330" t="str">
        <f>IF(Summary!$U$50="Y","R","")</f>
        <v/>
      </c>
      <c r="K51" s="360" t="str">
        <f>IF(COUNTIF(I50:I51,"E")=2,"C"," ")</f>
        <v xml:space="preserve"> </v>
      </c>
      <c r="L51" s="640" t="str">
        <f>'Fun Patches'!$C25</f>
        <v>&lt;LIST PATCH HERE&gt;</v>
      </c>
      <c r="M51" s="640"/>
      <c r="N51" s="640"/>
      <c r="O51" s="640"/>
      <c r="P51" s="640"/>
      <c r="Q51" s="640"/>
      <c r="R51" s="641"/>
      <c r="S51" s="328" t="str">
        <f>IF(Summary!$T$115="E","E","")</f>
        <v/>
      </c>
      <c r="T51" s="328" t="str">
        <f>IF(Summary!$U$115="Y","R","")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IF(Summary!$T$116="E","E","")</f>
        <v/>
      </c>
      <c r="T52" s="328" t="str">
        <f>IF(Summary!$U$116="Y","R","")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IF(Summary!$T$117="E","E","")</f>
        <v/>
      </c>
      <c r="T53" s="328" t="str">
        <f>IF(Summary!$U$117="Y","R","")</f>
        <v/>
      </c>
      <c r="U53" s="642"/>
      <c r="W53" s="389"/>
      <c r="X53" s="390"/>
      <c r="Y53" s="464"/>
      <c r="AA53" s="389"/>
      <c r="AB53" s="390"/>
      <c r="AC53" s="464"/>
    </row>
    <row r="54" spans="2:29" ht="12.95" customHeight="1">
      <c r="B54" s="381"/>
      <c r="C54" s="382" t="s">
        <v>624</v>
      </c>
      <c r="D54" s="327" t="str">
        <f>IF('Age-Level'!$M$6="C","/","")</f>
        <v/>
      </c>
      <c r="E54" s="327" t="str">
        <f>IF('Age-Level'!$M$7="C","/","")</f>
        <v/>
      </c>
      <c r="F54" s="327" t="str">
        <f>IF('Age-Level'!$M$8="C","/","")</f>
        <v/>
      </c>
      <c r="G54" s="327" t="str">
        <f>IF('Age-Level'!$M$9="C","/","")</f>
        <v/>
      </c>
      <c r="H54" s="327" t="str">
        <f>IF('Age-Level'!$M$10="C","/","")</f>
        <v/>
      </c>
      <c r="I54" s="328" t="str">
        <f>IF(Summary!$T$63="E","E","")</f>
        <v/>
      </c>
      <c r="J54" s="328" t="str">
        <f>IF(Summary!$U$63="Y","R","")</f>
        <v/>
      </c>
      <c r="L54" s="640" t="str">
        <f>'Fun Patches'!$C28</f>
        <v>&lt;LIST PATCH HERE&gt;</v>
      </c>
      <c r="M54" s="640"/>
      <c r="N54" s="640"/>
      <c r="O54" s="640"/>
      <c r="P54" s="640"/>
      <c r="Q54" s="640"/>
      <c r="R54" s="641"/>
      <c r="S54" s="328" t="str">
        <f>IF(Summary!$T$118="E","E","")</f>
        <v/>
      </c>
      <c r="T54" s="328" t="str">
        <f>IF(Summary!$U$118="Y","R","")</f>
        <v/>
      </c>
      <c r="U54" s="642"/>
      <c r="W54" s="389"/>
      <c r="X54" s="390"/>
      <c r="Y54" s="464"/>
      <c r="AA54" s="389"/>
      <c r="AB54" s="390"/>
      <c r="AC54" s="464"/>
    </row>
    <row r="55" spans="2:29" ht="12.95" customHeight="1" thickBot="1">
      <c r="B55" s="381"/>
      <c r="C55" s="383" t="s">
        <v>625</v>
      </c>
      <c r="D55" s="313" t="str">
        <f>IF('Age-Level'!$M$13="C","/","")</f>
        <v/>
      </c>
      <c r="E55" s="313" t="str">
        <f>IF('Age-Level'!$M$14="C","/","")</f>
        <v/>
      </c>
      <c r="F55" s="313" t="str">
        <f>IF('Age-Level'!$M$15="C","/","")</f>
        <v/>
      </c>
      <c r="G55" s="313" t="str">
        <f>IF('Age-Level'!$M$16="C","/","")</f>
        <v/>
      </c>
      <c r="H55" s="313" t="str">
        <f>IF('Age-Level'!$M$17="C","/","")</f>
        <v/>
      </c>
      <c r="I55" s="329" t="str">
        <f>IF(Summary!$T$64="E","E","")</f>
        <v/>
      </c>
      <c r="J55" s="329" t="str">
        <f>IF(Summary!$U$64="Y","R","")</f>
        <v/>
      </c>
      <c r="L55" s="640" t="str">
        <f>'Fun Patches'!$C29</f>
        <v>&lt;LIST PATCH HERE&gt;</v>
      </c>
      <c r="M55" s="640"/>
      <c r="N55" s="640"/>
      <c r="O55" s="640"/>
      <c r="P55" s="640"/>
      <c r="Q55" s="640"/>
      <c r="R55" s="641"/>
      <c r="S55" s="328" t="str">
        <f>IF(Summary!$T$119="E","E","")</f>
        <v/>
      </c>
      <c r="T55" s="328" t="str">
        <f>IF(Summary!$U$119="Y","R","")</f>
        <v/>
      </c>
      <c r="U55" s="642"/>
      <c r="W55" s="389"/>
      <c r="X55" s="390"/>
      <c r="Y55" s="464"/>
      <c r="AA55" s="389"/>
      <c r="AB55" s="390"/>
      <c r="AC55" s="464"/>
    </row>
    <row r="56" spans="2:29" ht="12.95" customHeight="1">
      <c r="B56" s="381"/>
      <c r="C56" s="384" t="s">
        <v>626</v>
      </c>
      <c r="D56" s="332" t="str">
        <f>IF('Age-Level'!$M$20="C","/","")</f>
        <v/>
      </c>
      <c r="E56" s="332" t="str">
        <f>IF('Age-Level'!$M$21="C","/","")</f>
        <v/>
      </c>
      <c r="F56" s="332" t="str">
        <f>IF('Age-Level'!$M$22="C","/","")</f>
        <v/>
      </c>
      <c r="G56" s="332" t="str">
        <f>IF('Age-Level'!$M$23="C","/","")</f>
        <v/>
      </c>
      <c r="H56" s="332" t="str">
        <f>IF('Age-Level'!$M$24="C","/","")</f>
        <v/>
      </c>
      <c r="I56" s="333" t="str">
        <f>IF(Summary!$T$65="E","E","")</f>
        <v/>
      </c>
      <c r="J56" s="333" t="str">
        <f>IF(Summary!$U$65="Y","R","")</f>
        <v/>
      </c>
      <c r="L56" s="640" t="str">
        <f>'Fun Patches'!$C30</f>
        <v>&lt;LIST PATCH HERE&gt;</v>
      </c>
      <c r="M56" s="640"/>
      <c r="N56" s="640"/>
      <c r="O56" s="640"/>
      <c r="P56" s="640"/>
      <c r="Q56" s="640"/>
      <c r="R56" s="641"/>
      <c r="S56" s="328" t="str">
        <f>IF(Summary!$T$120="E","E","")</f>
        <v/>
      </c>
      <c r="T56" s="328" t="str">
        <f>IF(Summary!$U$120="Y","R","")</f>
        <v/>
      </c>
      <c r="U56" s="642"/>
      <c r="W56" s="389"/>
      <c r="X56" s="390"/>
      <c r="Y56" s="464"/>
      <c r="AA56" s="389"/>
      <c r="AB56" s="390"/>
      <c r="AC56" s="464"/>
    </row>
    <row r="57" spans="2:29" ht="12.95" customHeight="1" thickBot="1">
      <c r="B57" s="381"/>
      <c r="C57" s="385" t="s">
        <v>627</v>
      </c>
      <c r="D57" s="313" t="str">
        <f>IF('Age-Level'!$M$27="C","/","")</f>
        <v/>
      </c>
      <c r="E57" s="313" t="str">
        <f>IF('Age-Level'!$M$28="C","/","")</f>
        <v/>
      </c>
      <c r="F57" s="313" t="str">
        <f>IF('Age-Level'!$M$29="C","/","")</f>
        <v/>
      </c>
      <c r="G57" s="313" t="str">
        <f>IF('Age-Level'!$M$30="C","/","")</f>
        <v/>
      </c>
      <c r="H57" s="313" t="str">
        <f>IF('Age-Level'!$M$31="C","/","")</f>
        <v/>
      </c>
      <c r="I57" s="329" t="str">
        <f>IF(Summary!$T$66="E","E","")</f>
        <v/>
      </c>
      <c r="J57" s="329" t="str">
        <f>IF(Summary!$U$66="Y","R","")</f>
        <v/>
      </c>
      <c r="L57" s="640" t="str">
        <f>'Fun Patches'!$C31</f>
        <v>&lt;LIST PATCH HERE&gt;</v>
      </c>
      <c r="M57" s="640"/>
      <c r="N57" s="640"/>
      <c r="O57" s="640"/>
      <c r="P57" s="640"/>
      <c r="Q57" s="640"/>
      <c r="R57" s="641"/>
      <c r="S57" s="328" t="str">
        <f>IF(Summary!$T$121="E","E","")</f>
        <v/>
      </c>
      <c r="T57" s="328" t="str">
        <f>IF(Summary!$U$121="Y","R","")</f>
        <v/>
      </c>
      <c r="U57" s="642"/>
      <c r="W57" s="389"/>
      <c r="X57" s="390"/>
      <c r="Y57" s="464"/>
      <c r="AA57" s="389"/>
      <c r="AB57" s="390"/>
      <c r="AC57" s="464"/>
    </row>
    <row r="58" spans="2:29" ht="12.95" customHeight="1">
      <c r="B58" s="370"/>
      <c r="C58" s="382" t="s">
        <v>628</v>
      </c>
      <c r="D58" s="451"/>
      <c r="E58" s="451"/>
      <c r="F58" s="451"/>
      <c r="G58" s="451"/>
      <c r="H58" s="452"/>
      <c r="I58" s="333" t="str">
        <f>IF(Summary!$T$67="E","E","")</f>
        <v/>
      </c>
      <c r="J58" s="333" t="str">
        <f>IF(Summary!$U$67="Y","R","")</f>
        <v/>
      </c>
      <c r="L58" s="640" t="str">
        <f>'Fun Patches'!$C32</f>
        <v>&lt;LIST PATCH HERE&gt;</v>
      </c>
      <c r="M58" s="640"/>
      <c r="N58" s="640"/>
      <c r="O58" s="640"/>
      <c r="P58" s="640"/>
      <c r="Q58" s="640"/>
      <c r="R58" s="641"/>
      <c r="S58" s="328" t="str">
        <f>IF(Summary!$T$122="E","E","")</f>
        <v/>
      </c>
      <c r="T58" s="328" t="str">
        <f>IF(Summary!$U$122="Y","R","")</f>
        <v/>
      </c>
      <c r="U58" s="642"/>
      <c r="W58" s="389"/>
      <c r="X58" s="390"/>
      <c r="Y58" s="464"/>
      <c r="AA58" s="389"/>
      <c r="AB58" s="390"/>
      <c r="AC58" s="464"/>
    </row>
    <row r="59" spans="2:29" ht="12.95" customHeight="1" thickBot="1">
      <c r="B59" s="370"/>
      <c r="C59" s="383" t="s">
        <v>629</v>
      </c>
      <c r="D59" s="453"/>
      <c r="E59" s="453"/>
      <c r="F59" s="453"/>
      <c r="G59" s="453"/>
      <c r="H59" s="454"/>
      <c r="I59" s="329" t="str">
        <f>IF(Summary!$T$68="E","E","")</f>
        <v/>
      </c>
      <c r="J59" s="329" t="str">
        <f>IF(Summary!$U$68="Y","R","")</f>
        <v/>
      </c>
      <c r="L59" s="640" t="str">
        <f>'Fun Patches'!$C33</f>
        <v>&lt;LIST PATCH HERE&gt;</v>
      </c>
      <c r="M59" s="640"/>
      <c r="N59" s="640"/>
      <c r="O59" s="640"/>
      <c r="P59" s="640"/>
      <c r="Q59" s="640"/>
      <c r="R59" s="641"/>
      <c r="S59" s="328" t="str">
        <f>IF(Summary!$T$123="E","E","")</f>
        <v/>
      </c>
      <c r="T59" s="328" t="str">
        <f>IF(Summary!$U$123="Y","R","")</f>
        <v/>
      </c>
      <c r="U59" s="642"/>
      <c r="W59" s="389"/>
      <c r="X59" s="390"/>
      <c r="Y59" s="464"/>
      <c r="AA59" s="389"/>
      <c r="AB59" s="390"/>
      <c r="AC59" s="464"/>
    </row>
    <row r="60" spans="2:29" ht="12.95" customHeight="1">
      <c r="B60" s="370"/>
      <c r="C60" s="384" t="s">
        <v>630</v>
      </c>
      <c r="D60" s="455"/>
      <c r="E60" s="455"/>
      <c r="F60" s="455"/>
      <c r="G60" s="455"/>
      <c r="H60" s="456"/>
      <c r="I60" s="333" t="str">
        <f>IF(Summary!$T$69="E","E","")</f>
        <v/>
      </c>
      <c r="J60" s="333" t="str">
        <f>IF(Summary!$U$69="Y","R","")</f>
        <v/>
      </c>
      <c r="L60" s="640" t="str">
        <f>'Fun Patches'!$C34</f>
        <v>&lt;LIST PATCH HERE&gt;</v>
      </c>
      <c r="M60" s="640"/>
      <c r="N60" s="640"/>
      <c r="O60" s="640"/>
      <c r="P60" s="640"/>
      <c r="Q60" s="640"/>
      <c r="R60" s="641"/>
      <c r="S60" s="331" t="str">
        <f>IF(Summary!$T$124="E","E","")</f>
        <v/>
      </c>
      <c r="T60" s="331" t="str">
        <f>IF(Summary!$U$124="Y","R","")</f>
        <v/>
      </c>
      <c r="U60" s="642"/>
      <c r="W60" s="389"/>
      <c r="X60" s="390"/>
      <c r="Y60" s="464"/>
      <c r="AA60" s="389"/>
      <c r="AB60" s="390"/>
      <c r="AC60" s="464"/>
    </row>
    <row r="61" spans="2:29" ht="12.95" customHeight="1">
      <c r="B61" s="370"/>
      <c r="C61" s="386" t="s">
        <v>631</v>
      </c>
      <c r="D61" s="457"/>
      <c r="E61" s="457"/>
      <c r="F61" s="457"/>
      <c r="G61" s="457"/>
      <c r="H61" s="458"/>
      <c r="I61" s="331" t="str">
        <f>IF(Summary!$T$70="E","E","")</f>
        <v/>
      </c>
      <c r="J61" s="331" t="str">
        <f>IF(Summary!$U$70="Y","R","")</f>
        <v/>
      </c>
      <c r="L61" s="640" t="str">
        <f>'Fun Patches'!$C35</f>
        <v>&lt;LIST PATCH HERE&gt;</v>
      </c>
      <c r="M61" s="640"/>
      <c r="N61" s="640"/>
      <c r="O61" s="640"/>
      <c r="P61" s="640"/>
      <c r="Q61" s="640"/>
      <c r="R61" s="641"/>
      <c r="S61" s="331" t="str">
        <f>IF(Summary!$T$125="E","E","")</f>
        <v/>
      </c>
      <c r="T61" s="331" t="str">
        <f>IF(Summary!$U$125="Y","R","")</f>
        <v/>
      </c>
      <c r="U61" s="642"/>
      <c r="W61" s="389"/>
      <c r="X61" s="390"/>
      <c r="Y61" s="464"/>
      <c r="AA61" s="389"/>
      <c r="AB61" s="390"/>
      <c r="AC61" s="464"/>
    </row>
    <row r="62" spans="2:29" ht="12.95" customHeight="1" thickBot="1">
      <c r="B62" s="370"/>
      <c r="C62" s="385" t="s">
        <v>632</v>
      </c>
      <c r="D62" s="459"/>
      <c r="E62" s="459"/>
      <c r="F62" s="459"/>
      <c r="G62" s="459"/>
      <c r="H62" s="460"/>
      <c r="I62" s="329" t="str">
        <f>IF(Summary!$T$71="E","E","")</f>
        <v/>
      </c>
      <c r="J62" s="329" t="str">
        <f>IF(Summary!$U$71="Y","R","")</f>
        <v/>
      </c>
      <c r="L62" s="640" t="str">
        <f>'Fun Patches'!$C36</f>
        <v>&lt;LIST PATCH HERE&gt;</v>
      </c>
      <c r="M62" s="640"/>
      <c r="N62" s="640"/>
      <c r="O62" s="640"/>
      <c r="P62" s="640"/>
      <c r="Q62" s="640"/>
      <c r="R62" s="641"/>
      <c r="S62" s="331" t="str">
        <f>IF(Summary!$T$126="E","E","")</f>
        <v/>
      </c>
      <c r="T62" s="331" t="str">
        <f>IF(Summary!$U$126="Y","R","")</f>
        <v/>
      </c>
      <c r="U62" s="642"/>
      <c r="W62" s="389"/>
      <c r="X62" s="390"/>
      <c r="Y62" s="464"/>
      <c r="AA62" s="389"/>
      <c r="AB62" s="390"/>
      <c r="AC62" s="464"/>
    </row>
    <row r="63" spans="2:29" ht="12.95" customHeight="1">
      <c r="B63" s="370"/>
      <c r="C63" s="380" t="s">
        <v>93</v>
      </c>
      <c r="D63" s="334" t="str">
        <f>IF('Age-Level'!$M$53="C","/","")</f>
        <v/>
      </c>
      <c r="E63" s="334" t="str">
        <f>IF('Age-Level'!$M$54="C","/","")</f>
        <v/>
      </c>
      <c r="F63" s="334" t="str">
        <f>IF('Age-Level'!$M$55="C","/","")</f>
        <v/>
      </c>
      <c r="G63" s="327" t="str">
        <f>IF('Age-Level'!$M$56="C","/","")</f>
        <v/>
      </c>
      <c r="H63" s="327" t="str">
        <f>IF('Age-Level'!$M$57="C","/","")</f>
        <v/>
      </c>
      <c r="I63" s="333" t="str">
        <f>IF(Summary!$T$72="E","E","")</f>
        <v/>
      </c>
      <c r="J63" s="333" t="str">
        <f>IF(Summary!$U$72="Y","R","")</f>
        <v/>
      </c>
      <c r="L63" s="640" t="str">
        <f>'Fun Patches'!$C37</f>
        <v>&lt;LIST PATCH HERE&gt;</v>
      </c>
      <c r="M63" s="640"/>
      <c r="N63" s="640"/>
      <c r="O63" s="640"/>
      <c r="P63" s="640"/>
      <c r="Q63" s="640"/>
      <c r="R63" s="641"/>
      <c r="S63" s="331" t="str">
        <f>IF(Summary!$T$127="E","E","")</f>
        <v/>
      </c>
      <c r="T63" s="331" t="str">
        <f>IF(Summary!$U$127="Y","R","")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IF(Summary!$T$73="E","E","")</f>
        <v/>
      </c>
      <c r="J64" s="329" t="str">
        <f>IF(Summary!$U$73="Y","R","")</f>
        <v/>
      </c>
      <c r="L64" s="640" t="str">
        <f>'Fun Patches'!$C38</f>
        <v>&lt;LIST PATCH HERE&gt;</v>
      </c>
      <c r="M64" s="640"/>
      <c r="N64" s="640"/>
      <c r="O64" s="640"/>
      <c r="P64" s="640"/>
      <c r="Q64" s="640"/>
      <c r="R64" s="641"/>
      <c r="S64" s="331" t="str">
        <f>IF(Summary!$T$128="E","E","")</f>
        <v/>
      </c>
      <c r="T64" s="331" t="str">
        <f>IF(Summary!$U$128="Y","R","")</f>
        <v/>
      </c>
      <c r="U64" s="642"/>
      <c r="W64" s="389"/>
      <c r="X64" s="390"/>
      <c r="Y64" s="464"/>
      <c r="AA64" s="389"/>
      <c r="AB64" s="390"/>
      <c r="AC64" s="464"/>
    </row>
    <row r="65" spans="1:29" ht="12.95" customHeight="1">
      <c r="B65" s="370"/>
      <c r="C65" s="382" t="s">
        <v>634</v>
      </c>
      <c r="D65" s="451"/>
      <c r="E65" s="451"/>
      <c r="F65" s="451"/>
      <c r="G65" s="451"/>
      <c r="H65" s="452"/>
      <c r="I65" s="333" t="str">
        <f>IF(Summary!$T$74="E","E","")</f>
        <v/>
      </c>
      <c r="J65" s="333" t="str">
        <f>IF(Summary!$U$74="Y","R","")</f>
        <v/>
      </c>
      <c r="L65" s="640" t="str">
        <f>'Fun Patches'!$C39</f>
        <v>&lt;LIST PATCH HERE&gt;</v>
      </c>
      <c r="M65" s="640"/>
      <c r="N65" s="640"/>
      <c r="O65" s="640"/>
      <c r="P65" s="640"/>
      <c r="Q65" s="640"/>
      <c r="R65" s="641"/>
      <c r="S65" s="331" t="str">
        <f>IF(Summary!$T$129="E","E","")</f>
        <v/>
      </c>
      <c r="T65" s="331" t="str">
        <f>IF(Summary!$U$129="Y","R","")</f>
        <v/>
      </c>
      <c r="U65" s="642"/>
      <c r="W65" s="389"/>
      <c r="X65" s="390"/>
      <c r="Y65" s="464"/>
      <c r="AA65" s="389"/>
      <c r="AB65" s="390"/>
      <c r="AC65" s="464"/>
    </row>
    <row r="66" spans="1:29" ht="12.95" customHeight="1">
      <c r="B66" s="370"/>
      <c r="C66" s="376" t="s">
        <v>635</v>
      </c>
      <c r="D66" s="457"/>
      <c r="E66" s="457"/>
      <c r="F66" s="457"/>
      <c r="G66" s="457"/>
      <c r="H66" s="458"/>
      <c r="I66" s="328" t="str">
        <f>IF(Summary!$T$92="E","E","")</f>
        <v/>
      </c>
      <c r="J66" s="328" t="str">
        <f>IF(Summary!$U$92="Y","R","")</f>
        <v/>
      </c>
      <c r="L66" s="640" t="str">
        <f>'Fun Patches'!$C40</f>
        <v>&lt;LIST PATCH HERE&gt;</v>
      </c>
      <c r="M66" s="640"/>
      <c r="N66" s="640"/>
      <c r="O66" s="640"/>
      <c r="P66" s="640"/>
      <c r="Q66" s="640"/>
      <c r="R66" s="641"/>
      <c r="S66" s="331" t="str">
        <f>IF(Summary!$T$130="E","E","")</f>
        <v/>
      </c>
      <c r="T66" s="331" t="str">
        <f>IF(Summary!$U$130="Y","R","")</f>
        <v/>
      </c>
      <c r="U66" s="642"/>
      <c r="W66" s="389"/>
      <c r="X66" s="390"/>
      <c r="Y66" s="464"/>
      <c r="AA66" s="389"/>
      <c r="AB66" s="390"/>
      <c r="AC66" s="464"/>
    </row>
    <row r="67" spans="1:29" ht="12.95" customHeight="1">
      <c r="B67" s="370"/>
      <c r="C67" s="461" t="s">
        <v>636</v>
      </c>
      <c r="D67" s="462"/>
      <c r="E67" s="462"/>
      <c r="F67" s="332" t="str">
        <f>IF(Bridging!$M$10="A","/","")</f>
        <v/>
      </c>
      <c r="G67" s="332" t="str">
        <f>IF(Bridging!$M$14="A","/","")</f>
        <v/>
      </c>
      <c r="H67" s="332" t="str">
        <f>IF(Bridging!$M$16="A","/","")</f>
        <v/>
      </c>
      <c r="I67" s="333" t="str">
        <f>IF(Summary!$T$93="E","E","")</f>
        <v/>
      </c>
      <c r="J67" s="333" t="str">
        <f>IF(Summary!$U$93="Y","R","")</f>
        <v/>
      </c>
      <c r="L67" s="640" t="str">
        <f>'Fun Patches'!$C41</f>
        <v>&lt;LIST PATCH HERE&gt;</v>
      </c>
      <c r="M67" s="640"/>
      <c r="N67" s="640"/>
      <c r="O67" s="640"/>
      <c r="P67" s="640"/>
      <c r="Q67" s="640"/>
      <c r="R67" s="641"/>
      <c r="S67" s="331" t="str">
        <f>IF(Summary!$T$131="E","E","")</f>
        <v/>
      </c>
      <c r="T67" s="331" t="str">
        <f>IF(Summary!$U$131="Y","R","")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IF(Summary!$T$132="E","E","")</f>
        <v/>
      </c>
      <c r="T68" s="331" t="str">
        <f>IF(Summary!$U$132="Y","R","")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IF(Summary!$T$133="E","E","")</f>
        <v/>
      </c>
      <c r="T69" s="331" t="str">
        <f>IF(Summary!$U$133="Y","R","")</f>
        <v/>
      </c>
      <c r="U69" s="642"/>
      <c r="V69" s="351"/>
      <c r="W69" s="389"/>
      <c r="X69" s="390"/>
      <c r="Y69" s="464"/>
      <c r="Z69" s="352"/>
      <c r="AA69" s="389"/>
      <c r="AB69" s="390"/>
      <c r="AC69" s="464"/>
    </row>
    <row r="70" spans="1:29" s="355" customFormat="1" ht="12.95" customHeight="1">
      <c r="A70" s="351"/>
      <c r="B70" s="370"/>
      <c r="C70" s="382" t="s">
        <v>637</v>
      </c>
      <c r="D70" s="327" t="str">
        <f>IF('Age-Level'!$M$67="A","/","")</f>
        <v/>
      </c>
      <c r="E70" s="327" t="str">
        <f>IF('Age-Level'!$M$71="A","/","")</f>
        <v/>
      </c>
      <c r="F70" s="327" t="str">
        <f>IF('Age-Level'!$M$75="A","/","")</f>
        <v/>
      </c>
      <c r="G70" s="327" t="str">
        <f>IF('Age-Level'!$M$80="A","/","")</f>
        <v/>
      </c>
      <c r="H70" s="327" t="str">
        <f>IF('Age-Level'!$M$82="A","/","")</f>
        <v/>
      </c>
      <c r="I70" s="328" t="str">
        <f>IF(Summary!$T$75="E","E","")</f>
        <v/>
      </c>
      <c r="J70" s="328" t="str">
        <f>IF(Summary!$U$75="Y","R","")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IF('Age-Level'!$M$85="A","/","")</f>
        <v/>
      </c>
      <c r="E71" s="313" t="str">
        <f>IF('Age-Level'!$M$89="A","/","")</f>
        <v/>
      </c>
      <c r="F71" s="313" t="str">
        <f>IF('Age-Level'!$M$93="A","/","")</f>
        <v/>
      </c>
      <c r="G71" s="313" t="str">
        <f>IF('Age-Level'!$M$98="A","/","")</f>
        <v/>
      </c>
      <c r="H71" s="313" t="str">
        <f>IF('Age-Level'!$M$100="A","/","")</f>
        <v/>
      </c>
      <c r="I71" s="329" t="str">
        <f>IF(Summary!$T$76="E","E","")</f>
        <v/>
      </c>
      <c r="J71" s="329" t="str">
        <f>IF(Summary!$U$76="Y","R","")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IF('Age-Level'!$M$103="A","/","")</f>
        <v/>
      </c>
      <c r="E72" s="332" t="str">
        <f>IF('Age-Level'!$M$107="A","/","")</f>
        <v/>
      </c>
      <c r="F72" s="332" t="str">
        <f>IF('Age-Level'!$M$111="A","/","")</f>
        <v/>
      </c>
      <c r="G72" s="332" t="str">
        <f>IF('Age-Level'!$M$116="A","/","")</f>
        <v/>
      </c>
      <c r="H72" s="332" t="str">
        <f>IF('Age-Level'!$M$118="A","/","")</f>
        <v/>
      </c>
      <c r="I72" s="333" t="str">
        <f>IF(Summary!$T$77="E","E","")</f>
        <v/>
      </c>
      <c r="J72" s="333" t="str">
        <f>IF(Summary!$U$77="Y","R","")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IF('Age-Level'!$M$121="A","/","")</f>
        <v/>
      </c>
      <c r="E73" s="327" t="str">
        <f>IF('Age-Level'!$M$125="A","/","")</f>
        <v/>
      </c>
      <c r="F73" s="327" t="str">
        <f>IF('Age-Level'!$M$129="A","/","")</f>
        <v/>
      </c>
      <c r="G73" s="327" t="str">
        <f>IF('Age-Level'!$M$134="A","/","")</f>
        <v/>
      </c>
      <c r="H73" s="327" t="str">
        <f>IF('Age-Level'!$M$136="A","/","")</f>
        <v/>
      </c>
      <c r="I73" s="331" t="str">
        <f>IF(Summary!$T$78="E","E","")</f>
        <v/>
      </c>
      <c r="J73" s="331" t="str">
        <f>IF(Summary!$U$78="Y","R","")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6CmXy1JTy7TUzgi8Qx/uc9qQXgz9d11l3IYy23oRh7UEFKXV+YSooRRg7+kuqhCkg+GnLCV3ufwzHWgI69VXUA==" saltValue="bqNJ9xM4TqCZ1h4PL6dGuQ=="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54" priority="2">
      <formula>LEFT($U$1,11)="Ambassador_"</formula>
    </cfRule>
  </conditionalFormatting>
  <conditionalFormatting sqref="H45:H51 H1:H41">
    <cfRule type="expression" dxfId="53" priority="1">
      <formula>LEFT($U$1,11)&lt;&gt;"Ambassador_"</formula>
    </cfRule>
  </conditionalFormatting>
  <conditionalFormatting sqref="I1:T2">
    <cfRule type="expression" dxfId="52" priority="3">
      <formula>LEFT($U$1,11)&lt;&gt;"Ambassador_"</formula>
    </cfRule>
  </conditionalFormatting>
  <conditionalFormatting sqref="L16:L28">
    <cfRule type="duplicateValues" dxfId="51" priority="4"/>
  </conditionalFormatting>
  <conditionalFormatting sqref="L29:L30 L14:L15 W4:W73 AA4:AA73">
    <cfRule type="duplicateValues" dxfId="50" priority="5"/>
  </conditionalFormatting>
  <pageMargins left="0.5" right="0.3" top="0.3" bottom="0.3" header="0.3" footer="0.3"/>
  <pageSetup scale="75" fitToWidth="2" orientation="portrait" r:id="rId1"/>
  <colBreaks count="1" manualBreakCount="1">
    <brk id="21" max="72"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2D11-A606-4D85-A7BA-16FE3F4DDA2C}">
  <sheetPr codeName="Sheet26">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Ambassador_11</v>
      </c>
      <c r="U1" s="430" t="str">
        <f ca="1">MID(CELL("filename",A1),FIND(IF(ISERROR(FIND("]",CELL("filename",A1))),"$","]"),CELL("filename",A1))+1,256)</f>
        <v>Ambassador_11</v>
      </c>
      <c r="W1" s="344" t="str">
        <f ca="1">IF(T1&lt;&gt;"",T1,"")</f>
        <v>Ambassador_11</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IF(Badges!$N$33="A","/","")</f>
        <v/>
      </c>
      <c r="E4" s="327" t="str">
        <f>IF(Badges!$N$37="A","/","")</f>
        <v/>
      </c>
      <c r="F4" s="327" t="str">
        <f>IF(Badges!$N$41="A","/","")</f>
        <v/>
      </c>
      <c r="G4" s="327" t="str">
        <f>IF(Badges!$N$45="A","/","")</f>
        <v/>
      </c>
      <c r="H4" s="327" t="str">
        <f>IF(Badges!$N$49="A","/","")</f>
        <v/>
      </c>
      <c r="I4" s="330" t="str">
        <f>IF(Summary!$V$5="E","E","")</f>
        <v/>
      </c>
      <c r="J4" s="330" t="str">
        <f>IF(Summary!$W$5="Y","R","")</f>
        <v/>
      </c>
      <c r="L4" s="639" t="str">
        <f>'Council Own'!$B6</f>
        <v>&lt;&lt;List Badge 1 Here&gt;&gt;</v>
      </c>
      <c r="M4" s="639"/>
      <c r="N4" s="327" t="str">
        <f>IF('Council Own'!$N$11="A","/","")</f>
        <v/>
      </c>
      <c r="O4" s="327" t="str">
        <f>IF('Council Own'!$N$15="A","/","")</f>
        <v/>
      </c>
      <c r="P4" s="327" t="str">
        <f>IF('Council Own'!$N$19="A","/","")</f>
        <v/>
      </c>
      <c r="Q4" s="327" t="str">
        <f>IF('Council Own'!$N$23="A","/","")</f>
        <v/>
      </c>
      <c r="R4" s="327" t="str">
        <f>IF('Council Own'!$N$27="A","/","")</f>
        <v/>
      </c>
      <c r="S4" s="326" t="str">
        <f>IF(Summary!$V$52="E","E","")</f>
        <v/>
      </c>
      <c r="T4" s="326" t="str">
        <f>IF(Summary!$W$52="Y","R","")</f>
        <v/>
      </c>
      <c r="U4" s="432"/>
      <c r="W4" s="387"/>
      <c r="X4" s="388"/>
      <c r="Y4" s="463"/>
      <c r="AA4" s="387"/>
      <c r="AB4" s="388"/>
      <c r="AC4" s="463"/>
    </row>
    <row r="5" spans="1:30" ht="12.95" customHeight="1">
      <c r="A5" s="342"/>
      <c r="C5" s="359" t="s">
        <v>404</v>
      </c>
      <c r="D5" s="327" t="str">
        <f>IF(Badges!$N$56="A","/","")</f>
        <v/>
      </c>
      <c r="E5" s="327" t="str">
        <f>IF(Badges!$N$60="A","/","")</f>
        <v/>
      </c>
      <c r="F5" s="327" t="str">
        <f>IF(Badges!$N$64="A","/","")</f>
        <v/>
      </c>
      <c r="G5" s="327" t="str">
        <f>IF(Badges!$N$68="A","/","")</f>
        <v/>
      </c>
      <c r="H5" s="327" t="str">
        <f>IF(Badges!$N$72="A","/","")</f>
        <v/>
      </c>
      <c r="I5" s="330" t="str">
        <f>IF(Summary!$V$6="E","E","")</f>
        <v/>
      </c>
      <c r="J5" s="330" t="str">
        <f>IF(Summary!$W$6="Y","R","")</f>
        <v/>
      </c>
      <c r="K5" s="360" t="str">
        <f>IF(COUNT(I39:I39)=1,MAX(I39:I39),"")</f>
        <v/>
      </c>
      <c r="L5" s="640" t="str">
        <f>'Council Own'!$B29</f>
        <v>&lt;&lt;List Badge 2 Here&gt;&gt;</v>
      </c>
      <c r="M5" s="641"/>
      <c r="N5" s="327" t="str">
        <f>IF('Council Own'!$N$34="A","/","")</f>
        <v/>
      </c>
      <c r="O5" s="327" t="str">
        <f>IF('Council Own'!$N$38="A","/","")</f>
        <v/>
      </c>
      <c r="P5" s="327" t="str">
        <f>IF('Council Own'!$N$42="A","/","")</f>
        <v/>
      </c>
      <c r="Q5" s="327" t="str">
        <f>IF('Council Own'!$N$46="A","/","")</f>
        <v/>
      </c>
      <c r="R5" s="327" t="str">
        <f>IF('Council Own'!$N$50="A","/","")</f>
        <v/>
      </c>
      <c r="S5" s="328" t="str">
        <f>IF(Summary!$V$53="E","E","")</f>
        <v/>
      </c>
      <c r="T5" s="328" t="str">
        <f>IF(Summary!$W$53="Y","R","")</f>
        <v/>
      </c>
      <c r="U5" s="432"/>
      <c r="W5" s="389"/>
      <c r="X5" s="390"/>
      <c r="Y5" s="464"/>
      <c r="AA5" s="389"/>
      <c r="AB5" s="390"/>
      <c r="AC5" s="464"/>
    </row>
    <row r="6" spans="1:30" ht="12.95" customHeight="1" thickBot="1">
      <c r="A6" s="342"/>
      <c r="C6" s="361" t="s">
        <v>698</v>
      </c>
      <c r="D6" s="327" t="str">
        <f>IF(Badges!$N$79="A","/","")</f>
        <v/>
      </c>
      <c r="E6" s="327" t="str">
        <f>IF(Badges!$N$83="A","/","")</f>
        <v/>
      </c>
      <c r="F6" s="327" t="str">
        <f>IF(Badges!$N$87="A","/","")</f>
        <v/>
      </c>
      <c r="G6" s="327" t="str">
        <f>IF(Badges!$N$91="A","/","")</f>
        <v/>
      </c>
      <c r="H6" s="327" t="str">
        <f>IF(Badges!$N$95="A","/","")</f>
        <v/>
      </c>
      <c r="I6" s="330" t="str">
        <f>IF(Summary!$V$7="E","E","")</f>
        <v/>
      </c>
      <c r="J6" s="330" t="str">
        <f>IF(Summary!$W$7="Y","R","")</f>
        <v/>
      </c>
      <c r="K6" s="360" t="str">
        <f>IF(COUNT(I40:I40)=1,MAX(I40:I40),"")</f>
        <v/>
      </c>
      <c r="L6" s="640" t="str">
        <f>'Council Own'!$B52</f>
        <v>&lt;&lt;List Badge 3 Here&gt;&gt;</v>
      </c>
      <c r="M6" s="641"/>
      <c r="N6" s="327" t="str">
        <f>IF('Council Own'!$N$57="A","/","")</f>
        <v/>
      </c>
      <c r="O6" s="327" t="str">
        <f>IF('Council Own'!$N$61="A","/","")</f>
        <v/>
      </c>
      <c r="P6" s="327" t="str">
        <f>IF('Council Own'!$N$65="A","/","")</f>
        <v/>
      </c>
      <c r="Q6" s="327" t="str">
        <f>IF('Council Own'!$N$69="A","/","")</f>
        <v/>
      </c>
      <c r="R6" s="327" t="str">
        <f>IF('Council Own'!$N$73="A","/","")</f>
        <v/>
      </c>
      <c r="S6" s="328" t="str">
        <f>IF(Summary!$V$54="E","E","")</f>
        <v/>
      </c>
      <c r="T6" s="328" t="str">
        <f>IF(Summary!$W$54="Y","R","")</f>
        <v/>
      </c>
      <c r="U6" s="432"/>
      <c r="W6" s="389"/>
      <c r="X6" s="390"/>
      <c r="Y6" s="464"/>
      <c r="AA6" s="389"/>
      <c r="AB6" s="390"/>
      <c r="AC6" s="464"/>
    </row>
    <row r="7" spans="1:30" ht="12.95" customHeight="1">
      <c r="A7" s="342"/>
      <c r="C7" s="363" t="s">
        <v>104</v>
      </c>
      <c r="D7" s="337" t="str">
        <f>IF(Badges!$N$102="A","/","")</f>
        <v/>
      </c>
      <c r="E7" s="337" t="str">
        <f>IF(Badges!$N$106="A","/","")</f>
        <v/>
      </c>
      <c r="F7" s="337" t="str">
        <f>IF(Badges!$N$110="A","/","")</f>
        <v/>
      </c>
      <c r="G7" s="337" t="str">
        <f>IF(Badges!$N$114="A","/","")</f>
        <v/>
      </c>
      <c r="H7" s="337" t="str">
        <f>IF(Badges!$N$118="A","/","")</f>
        <v/>
      </c>
      <c r="I7" s="338" t="str">
        <f>IF(Summary!$V$8="E","E","")</f>
        <v/>
      </c>
      <c r="J7" s="338" t="str">
        <f>IF(Summary!$W$8="Y","R","")</f>
        <v/>
      </c>
      <c r="K7" s="360" t="str">
        <f>IF(COUNT(I41:I41)=1,MAX(I41:I41),"")</f>
        <v/>
      </c>
      <c r="L7" s="640" t="str">
        <f>'Council Own'!$B75</f>
        <v>&lt;&lt;List Badge 4 Here&gt;&gt;</v>
      </c>
      <c r="M7" s="641"/>
      <c r="N7" s="327" t="str">
        <f>IF('Council Own'!$N$80="A","/","")</f>
        <v/>
      </c>
      <c r="O7" s="327" t="str">
        <f>IF('Council Own'!$N$84="A","/","")</f>
        <v/>
      </c>
      <c r="P7" s="327" t="str">
        <f>IF('Council Own'!$N$88="A","/","")</f>
        <v/>
      </c>
      <c r="Q7" s="327" t="str">
        <f>IF('Council Own'!$N$92="A","/","")</f>
        <v/>
      </c>
      <c r="R7" s="327" t="str">
        <f>IF('Council Own'!$N$96="A","/","")</f>
        <v/>
      </c>
      <c r="S7" s="328" t="str">
        <f>IF(Summary!$V$55="E","E","")</f>
        <v/>
      </c>
      <c r="T7" s="328" t="str">
        <f>IF(Summary!$W$55="Y","R","")</f>
        <v/>
      </c>
      <c r="U7" s="432"/>
      <c r="W7" s="389"/>
      <c r="X7" s="390"/>
      <c r="Y7" s="464"/>
      <c r="AA7" s="389"/>
      <c r="AB7" s="390"/>
      <c r="AC7" s="464"/>
    </row>
    <row r="8" spans="1:30" ht="12.95" customHeight="1">
      <c r="A8" s="342"/>
      <c r="C8" s="359" t="s">
        <v>422</v>
      </c>
      <c r="D8" s="327" t="str">
        <f>IF(Badges!$N$125="A","/","")</f>
        <v/>
      </c>
      <c r="E8" s="327" t="str">
        <f>IF(Badges!$N$129="A","/","")</f>
        <v/>
      </c>
      <c r="F8" s="327" t="str">
        <f>IF(Badges!$N$133="A","/","")</f>
        <v/>
      </c>
      <c r="G8" s="327" t="str">
        <f>IF(Badges!$N$137="A","/","")</f>
        <v/>
      </c>
      <c r="H8" s="327" t="str">
        <f>IF(Badges!$N$141="A","/","")</f>
        <v/>
      </c>
      <c r="I8" s="328" t="str">
        <f>IF(Summary!$V$9="E","E","")</f>
        <v/>
      </c>
      <c r="J8" s="328" t="str">
        <f>IF(Summary!$W$9="Y","R","")</f>
        <v/>
      </c>
      <c r="K8" s="360" t="str">
        <f>IF(COUNT(I42:I45)=4,MAX(I42:I45),"")</f>
        <v/>
      </c>
      <c r="L8" s="640" t="str">
        <f>'Council Own'!$B98</f>
        <v>&lt;&lt;List Badge 5 Here&gt;&gt;</v>
      </c>
      <c r="M8" s="641"/>
      <c r="N8" s="327" t="str">
        <f>IF('Council Own'!$N$103="A","/","")</f>
        <v/>
      </c>
      <c r="O8" s="327" t="str">
        <f>IF('Council Own'!$N$107="A","/","")</f>
        <v/>
      </c>
      <c r="P8" s="327" t="str">
        <f>IF('Council Own'!$N$111="A","/","")</f>
        <v/>
      </c>
      <c r="Q8" s="327" t="str">
        <f>IF('Council Own'!$N$115="A","/","")</f>
        <v/>
      </c>
      <c r="R8" s="327" t="str">
        <f>IF('Council Own'!$N$119="A","/","")</f>
        <v/>
      </c>
      <c r="S8" s="331" t="str">
        <f>IF(Summary!$V$56="E","E","")</f>
        <v/>
      </c>
      <c r="T8" s="331" t="str">
        <f>IF(Summary!$W$56="Y","R","")</f>
        <v/>
      </c>
      <c r="U8" s="432"/>
      <c r="W8" s="389"/>
      <c r="X8" s="390"/>
      <c r="Y8" s="464"/>
      <c r="AA8" s="389"/>
      <c r="AB8" s="390"/>
      <c r="AC8" s="464"/>
    </row>
    <row r="9" spans="1:30" ht="12.95" customHeight="1" thickBot="1">
      <c r="A9" s="342"/>
      <c r="C9" s="364" t="s">
        <v>699</v>
      </c>
      <c r="D9" s="313" t="str">
        <f>IF(Badges!$N$148="A","/","")</f>
        <v/>
      </c>
      <c r="E9" s="313" t="str">
        <f>IF(Badges!$N$152="A","/","")</f>
        <v/>
      </c>
      <c r="F9" s="313" t="str">
        <f>IF(Badges!$N$156="A","/","")</f>
        <v/>
      </c>
      <c r="G9" s="313" t="str">
        <f>IF(Badges!$N$160="A","/","")</f>
        <v/>
      </c>
      <c r="H9" s="313" t="str">
        <f>IF(Badges!$N$164="A","/","")</f>
        <v/>
      </c>
      <c r="I9" s="433"/>
      <c r="J9" s="434"/>
      <c r="K9" s="360"/>
      <c r="L9" s="639" t="str">
        <f>'Council Own'!$B121</f>
        <v>&lt;&lt;List Badge 6 Here&gt;&gt;</v>
      </c>
      <c r="M9" s="639"/>
      <c r="N9" s="327" t="str">
        <f>IF('Council Own'!$N$126="A","/","")</f>
        <v/>
      </c>
      <c r="O9" s="327" t="str">
        <f>IF('Council Own'!$N$130="A","/","")</f>
        <v/>
      </c>
      <c r="P9" s="327" t="str">
        <f>IF('Council Own'!$N$134="A","/","")</f>
        <v/>
      </c>
      <c r="Q9" s="327" t="str">
        <f>IF('Council Own'!$N$138="A","/","")</f>
        <v/>
      </c>
      <c r="R9" s="327" t="str">
        <f>IF('Council Own'!$N$142="A","/","")</f>
        <v/>
      </c>
      <c r="S9" s="328" t="str">
        <f>IF(Summary!$V$57="E","E","")</f>
        <v/>
      </c>
      <c r="T9" s="328" t="str">
        <f>IF(Summary!$W$57="Y","R","")</f>
        <v/>
      </c>
      <c r="U9" s="432"/>
      <c r="W9" s="389"/>
      <c r="X9" s="390"/>
      <c r="Y9" s="464"/>
      <c r="AA9" s="389"/>
      <c r="AB9" s="390"/>
      <c r="AC9" s="464"/>
    </row>
    <row r="10" spans="1:30" ht="12.95" customHeight="1">
      <c r="A10" s="342"/>
      <c r="C10" s="356" t="s">
        <v>606</v>
      </c>
      <c r="D10" s="332" t="str">
        <f>IF(Badges!$N$171="A","/","")</f>
        <v/>
      </c>
      <c r="E10" s="332" t="str">
        <f>IF(Badges!$N$175="A","/","")</f>
        <v/>
      </c>
      <c r="F10" s="332" t="str">
        <f>IF(Badges!$N$179="A","/","")</f>
        <v/>
      </c>
      <c r="G10" s="332" t="str">
        <f>IF(Badges!$N$183="A","/","")</f>
        <v/>
      </c>
      <c r="H10" s="332" t="str">
        <f>IF(Badges!$N$187="A","/","")</f>
        <v/>
      </c>
      <c r="I10" s="328" t="str">
        <f>IF(Summary!$V$11="E","E","")</f>
        <v/>
      </c>
      <c r="J10" s="328" t="str">
        <f>IF(Summary!$W$11="Y","R","")</f>
        <v/>
      </c>
      <c r="K10" s="360"/>
      <c r="L10" s="640" t="str">
        <f>'Council Own'!$B144</f>
        <v>&lt;&lt;List Badge 7 Here&gt;&gt;</v>
      </c>
      <c r="M10" s="641"/>
      <c r="N10" s="327" t="str">
        <f>IF('Council Own'!$N$149="A","/","")</f>
        <v/>
      </c>
      <c r="O10" s="327" t="str">
        <f>IF('Council Own'!$N$153="A","/","")</f>
        <v/>
      </c>
      <c r="P10" s="327" t="str">
        <f>IF('Council Own'!$N$157="A","/","")</f>
        <v/>
      </c>
      <c r="Q10" s="327" t="str">
        <f>IF('Council Own'!$N$161="A","/","")</f>
        <v/>
      </c>
      <c r="R10" s="327" t="str">
        <f>IF('Council Own'!$N$165="A","/","")</f>
        <v/>
      </c>
      <c r="S10" s="328" t="str">
        <f>IF(Summary!$V$58="E","E","")</f>
        <v/>
      </c>
      <c r="T10" s="328" t="str">
        <f>IF(Summary!$W$58="Y","R","")</f>
        <v/>
      </c>
      <c r="U10" s="432"/>
      <c r="W10" s="389"/>
      <c r="X10" s="390"/>
      <c r="Y10" s="464"/>
      <c r="AA10" s="389"/>
      <c r="AB10" s="390"/>
      <c r="AC10" s="464"/>
    </row>
    <row r="11" spans="1:30" ht="12.95" customHeight="1">
      <c r="A11" s="342"/>
      <c r="C11" s="359" t="s">
        <v>607</v>
      </c>
      <c r="D11" s="334" t="str">
        <f>IF(Badges!$N$194="A","/","")</f>
        <v/>
      </c>
      <c r="E11" s="334" t="str">
        <f>IF(Badges!$N$198="A","/","")</f>
        <v/>
      </c>
      <c r="F11" s="334" t="str">
        <f>IF(Badges!$N$202="A","/","")</f>
        <v/>
      </c>
      <c r="G11" s="334" t="str">
        <f>IF(Badges!$N$206="A","/","")</f>
        <v/>
      </c>
      <c r="H11" s="334" t="str">
        <f>IF(Badges!$N$210="A","/","")</f>
        <v/>
      </c>
      <c r="I11" s="331" t="str">
        <f>IF(Summary!$V$12="E","E","")</f>
        <v/>
      </c>
      <c r="J11" s="331" t="str">
        <f>IF(Summary!$W$12="Y","R","")</f>
        <v/>
      </c>
      <c r="K11" s="360"/>
      <c r="L11" s="640" t="str">
        <f>'Council Own'!$B167</f>
        <v>&lt;&lt;List Badge 8 Here&gt;&gt;</v>
      </c>
      <c r="M11" s="641"/>
      <c r="N11" s="327" t="str">
        <f>IF('Council Own'!$N$172="A","/","")</f>
        <v/>
      </c>
      <c r="O11" s="327" t="str">
        <f>IF('Council Own'!$N$176="A","/","")</f>
        <v/>
      </c>
      <c r="P11" s="327" t="str">
        <f>IF('Council Own'!$N$180="A","/","")</f>
        <v/>
      </c>
      <c r="Q11" s="327" t="str">
        <f>IF('Council Own'!$N$184="A","/","")</f>
        <v/>
      </c>
      <c r="R11" s="327" t="str">
        <f>IF('Council Own'!$N$188="A","/","")</f>
        <v/>
      </c>
      <c r="S11" s="328" t="str">
        <f>IF(Summary!$V$59="E","E","")</f>
        <v/>
      </c>
      <c r="T11" s="328" t="str">
        <f>IF(Summary!$W$59="Y","R","")</f>
        <v/>
      </c>
      <c r="U11" s="432"/>
      <c r="W11" s="389"/>
      <c r="X11" s="390"/>
      <c r="Y11" s="464"/>
      <c r="AA11" s="389"/>
      <c r="AB11" s="390"/>
      <c r="AC11" s="464"/>
    </row>
    <row r="12" spans="1:30" ht="12.95" customHeight="1" thickBot="1">
      <c r="A12" s="342"/>
      <c r="C12" s="361" t="s">
        <v>608</v>
      </c>
      <c r="D12" s="313" t="str">
        <f>IF(Badges!$N$298="A","/","")</f>
        <v/>
      </c>
      <c r="E12" s="313" t="str">
        <f>IF(Badges!$N$302="A","/","")</f>
        <v/>
      </c>
      <c r="F12" s="313" t="str">
        <f>IF(Badges!$N$306="A","/","")</f>
        <v/>
      </c>
      <c r="G12" s="313" t="str">
        <f>IF(Badges!$N$310="A","/","")</f>
        <v/>
      </c>
      <c r="H12" s="313" t="str">
        <f>IF(Badges!$N$314="A","/","")</f>
        <v/>
      </c>
      <c r="I12" s="329" t="str">
        <f>IF(Summary!$V$17="E","E","")</f>
        <v/>
      </c>
      <c r="J12" s="329" t="str">
        <f>IF(Summary!$W$17="Y","R","")</f>
        <v/>
      </c>
      <c r="K12" s="360" t="str">
        <f>IF(COUNT(I46:I47)=2,MAX(I46:I47),"")</f>
        <v/>
      </c>
      <c r="L12" s="640" t="str">
        <f>'Council Own'!$B190</f>
        <v>&lt;&lt;List Badge 9 Here&gt;&gt;</v>
      </c>
      <c r="M12" s="641"/>
      <c r="N12" s="327" t="str">
        <f>IF('Council Own'!$N$195="A","/","")</f>
        <v/>
      </c>
      <c r="O12" s="327" t="str">
        <f>IF('Council Own'!$N$199="A","/","")</f>
        <v/>
      </c>
      <c r="P12" s="327" t="str">
        <f>IF('Council Own'!$N$203="A","/","")</f>
        <v/>
      </c>
      <c r="Q12" s="327" t="str">
        <f>IF('Council Own'!$N$207="A","/","")</f>
        <v/>
      </c>
      <c r="R12" s="327" t="str">
        <f>IF('Council Own'!$N$211="A","/","")</f>
        <v/>
      </c>
      <c r="S12" s="328" t="str">
        <f>IF(Summary!$V$60="E","E","")</f>
        <v/>
      </c>
      <c r="T12" s="328" t="str">
        <f>IF(Summary!$W$60="Y","R","")</f>
        <v/>
      </c>
      <c r="U12" s="432"/>
      <c r="W12" s="389"/>
      <c r="X12" s="390"/>
      <c r="Y12" s="464"/>
      <c r="AA12" s="389"/>
      <c r="AB12" s="390"/>
      <c r="AC12" s="464"/>
    </row>
    <row r="13" spans="1:30" ht="12.95" customHeight="1">
      <c r="A13" s="342"/>
      <c r="C13" s="363" t="s">
        <v>103</v>
      </c>
      <c r="D13" s="332" t="str">
        <f>IF(Badges!$N$321="A","/","")</f>
        <v/>
      </c>
      <c r="E13" s="332" t="str">
        <f>IF(Badges!$N$325="A","/","")</f>
        <v/>
      </c>
      <c r="F13" s="332" t="str">
        <f>IF(Badges!$N$329="A","/","")</f>
        <v/>
      </c>
      <c r="G13" s="332" t="str">
        <f>IF(Badges!$N$333="A","/","")</f>
        <v/>
      </c>
      <c r="H13" s="332" t="str">
        <f>IF(Badges!$N$337="A","/","")</f>
        <v/>
      </c>
      <c r="I13" s="330" t="str">
        <f>IF(Summary!$V$18="E","E","")</f>
        <v/>
      </c>
      <c r="J13" s="330" t="str">
        <f>IF(Summary!$W$18="Y","R","")</f>
        <v/>
      </c>
      <c r="K13" s="360"/>
      <c r="L13" s="640" t="str">
        <f>'Council Own'!$B213</f>
        <v>&lt;&lt;List Badge 10 Here&gt;&gt;</v>
      </c>
      <c r="M13" s="641"/>
      <c r="N13" s="327" t="str">
        <f>IF('Council Own'!$N$218="A","/","")</f>
        <v/>
      </c>
      <c r="O13" s="327" t="str">
        <f>IF('Council Own'!$N$222="A","/","")</f>
        <v/>
      </c>
      <c r="P13" s="327" t="str">
        <f>IF('Council Own'!$N$226="A","/","")</f>
        <v/>
      </c>
      <c r="Q13" s="327" t="str">
        <f>IF('Council Own'!$N$230="A","/","")</f>
        <v/>
      </c>
      <c r="R13" s="327" t="str">
        <f>IF('Council Own'!$N$234="A","/","")</f>
        <v/>
      </c>
      <c r="S13" s="328" t="str">
        <f>IF(Summary!$V$61="E","E","")</f>
        <v/>
      </c>
      <c r="T13" s="328" t="str">
        <f>IF(Summary!$W$61="Y","R","")</f>
        <v/>
      </c>
      <c r="U13" s="432"/>
      <c r="W13" s="389"/>
      <c r="X13" s="390"/>
      <c r="Y13" s="464"/>
      <c r="AA13" s="389"/>
      <c r="AB13" s="390"/>
      <c r="AC13" s="464"/>
    </row>
    <row r="14" spans="1:30" ht="12.95" customHeight="1">
      <c r="A14" s="342"/>
      <c r="C14" s="359" t="s">
        <v>609</v>
      </c>
      <c r="D14" s="334" t="str">
        <f>IF(Badges!$N$10="A","/","")</f>
        <v/>
      </c>
      <c r="E14" s="334" t="str">
        <f>IF(Badges!$N$14="A","/","")</f>
        <v/>
      </c>
      <c r="F14" s="334" t="str">
        <f>IF(Badges!$N$18="A","/","")</f>
        <v/>
      </c>
      <c r="G14" s="334" t="str">
        <f>IF(Badges!$N$22="A","/","")</f>
        <v/>
      </c>
      <c r="H14" s="334" t="str">
        <f>IF(Badges!$N$26="A","/","")</f>
        <v/>
      </c>
      <c r="I14" s="331" t="str">
        <f>IF(Summary!$V$4="E","E","")</f>
        <v/>
      </c>
      <c r="J14" s="331" t="str">
        <f>IF(Summary!$W$4="Y","R","")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IF(Badges!$N$356="A","/","")</f>
        <v/>
      </c>
      <c r="E15" s="313" t="str">
        <f>IF(Badges!$N$360="A","/","")</f>
        <v/>
      </c>
      <c r="F15" s="313" t="str">
        <f>IF(Badges!$N$364="A","/","")</f>
        <v/>
      </c>
      <c r="G15" s="313" t="str">
        <f>IF(Badges!$N$368="A","/","")</f>
        <v/>
      </c>
      <c r="H15" s="313" t="str">
        <f>IF(Badges!$N$372="A","/","")</f>
        <v/>
      </c>
      <c r="I15" s="329" t="str">
        <f>IF(Summary!$V$20="E","E","")</f>
        <v/>
      </c>
      <c r="J15" s="329" t="str">
        <f>IF(Summary!$W$20="Y","R","")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IF(Badges!$N$379="A","/","")</f>
        <v/>
      </c>
      <c r="E16" s="332" t="str">
        <f>IF(Badges!$N$383="A","/","")</f>
        <v/>
      </c>
      <c r="F16" s="332" t="str">
        <f>IF(Badges!$N$387="A","/","")</f>
        <v/>
      </c>
      <c r="G16" s="332" t="str">
        <f>IF(Badges!$N$391="A","/","")</f>
        <v/>
      </c>
      <c r="H16" s="332" t="str">
        <f>IF(Badges!$N$395="A","/","")</f>
        <v/>
      </c>
      <c r="I16" s="333" t="str">
        <f>IF(Summary!$V$21="E","E","")</f>
        <v/>
      </c>
      <c r="J16" s="333" t="str">
        <f>IF(Summary!$W$21="Y","R","")</f>
        <v/>
      </c>
      <c r="K16" s="360" t="str">
        <f>IF(COUNT(I50:I51)=2,MAX(I50:I51),"")</f>
        <v/>
      </c>
      <c r="L16" s="640" t="str">
        <f>'Age-Level'!$C140</f>
        <v>Investiture</v>
      </c>
      <c r="M16" s="640"/>
      <c r="N16" s="640"/>
      <c r="O16" s="640"/>
      <c r="P16" s="640"/>
      <c r="Q16" s="640"/>
      <c r="R16" s="641"/>
      <c r="S16" s="328" t="str">
        <f>IF(Summary!$V$79="E","E","")</f>
        <v/>
      </c>
      <c r="T16" s="328" t="str">
        <f>IF(Summary!$W$79="Y","R","")</f>
        <v/>
      </c>
      <c r="U16" s="432"/>
      <c r="W16" s="389"/>
      <c r="X16" s="390"/>
      <c r="Y16" s="464"/>
      <c r="AA16" s="389"/>
      <c r="AB16" s="390"/>
      <c r="AC16" s="464"/>
    </row>
    <row r="17" spans="1:29" ht="12.95" customHeight="1">
      <c r="A17" s="342"/>
      <c r="C17" s="359" t="s">
        <v>611</v>
      </c>
      <c r="D17" s="334" t="str">
        <f>IF(Badges!$N$425="A","/","")</f>
        <v/>
      </c>
      <c r="E17" s="334" t="str">
        <f>IF(Badges!$N$429="A","/","")</f>
        <v/>
      </c>
      <c r="F17" s="334" t="str">
        <f>IF(Badges!$N$433="A","/","")</f>
        <v/>
      </c>
      <c r="G17" s="334" t="str">
        <f>IF(Badges!$N$437="A","/","")</f>
        <v/>
      </c>
      <c r="H17" s="334" t="str">
        <f>IF(Badges!$N$441="A","/","")</f>
        <v/>
      </c>
      <c r="I17" s="331" t="str">
        <f>IF(Summary!$V$23="E","E","")</f>
        <v/>
      </c>
      <c r="J17" s="331" t="str">
        <f>IF(Summary!$W$23="Y","R","")</f>
        <v/>
      </c>
      <c r="K17" s="360"/>
      <c r="L17" s="640" t="str">
        <f>'Age-Level'!$C141</f>
        <v>Rededication (1st year)</v>
      </c>
      <c r="M17" s="640"/>
      <c r="N17" s="640"/>
      <c r="O17" s="640"/>
      <c r="P17" s="640"/>
      <c r="Q17" s="640"/>
      <c r="R17" s="641"/>
      <c r="S17" s="328" t="str">
        <f>IF(Summary!$V$80="E","E","")</f>
        <v/>
      </c>
      <c r="T17" s="328" t="str">
        <f>IF(Summary!$W$80="Y","R","")</f>
        <v/>
      </c>
      <c r="U17" s="432"/>
      <c r="W17" s="389"/>
      <c r="X17" s="390"/>
      <c r="Y17" s="464"/>
      <c r="AA17" s="389"/>
      <c r="AB17" s="390"/>
      <c r="AC17" s="464"/>
    </row>
    <row r="18" spans="1:29" ht="12.95" customHeight="1" thickBot="1">
      <c r="C18" s="361" t="s">
        <v>612</v>
      </c>
      <c r="D18" s="313" t="str">
        <f>IF(Badges!$N$448="A","/","")</f>
        <v/>
      </c>
      <c r="E18" s="313" t="str">
        <f>IF(Badges!$N$452="A","/","")</f>
        <v/>
      </c>
      <c r="F18" s="313" t="str">
        <f>IF(Badges!$N$456="A","/","")</f>
        <v/>
      </c>
      <c r="G18" s="313" t="str">
        <f>IF(Badges!$N$460="A","/","")</f>
        <v/>
      </c>
      <c r="H18" s="313" t="str">
        <f>IF(Badges!$N$464="A","/","")</f>
        <v/>
      </c>
      <c r="I18" s="329" t="str">
        <f>IF(Summary!$V$24="E","E","")</f>
        <v/>
      </c>
      <c r="J18" s="329" t="str">
        <f>IF(Summary!$W$24="Y","R","")</f>
        <v/>
      </c>
      <c r="L18" s="640" t="str">
        <f>'Age-Level'!$C142</f>
        <v>Rededication (2nd year)</v>
      </c>
      <c r="M18" s="640"/>
      <c r="N18" s="640"/>
      <c r="O18" s="640"/>
      <c r="P18" s="640"/>
      <c r="Q18" s="640"/>
      <c r="R18" s="641"/>
      <c r="S18" s="328" t="str">
        <f>IF(Summary!$V$81="E","E","")</f>
        <v/>
      </c>
      <c r="T18" s="328" t="str">
        <f>IF(Summary!$W$81="Y","R","")</f>
        <v/>
      </c>
      <c r="U18" s="432"/>
      <c r="W18" s="389"/>
      <c r="X18" s="390"/>
      <c r="Y18" s="464"/>
      <c r="AA18" s="389"/>
      <c r="AB18" s="390"/>
      <c r="AC18" s="464"/>
    </row>
    <row r="19" spans="1:29" ht="12.95" customHeight="1">
      <c r="C19" s="368" t="s">
        <v>328</v>
      </c>
      <c r="D19" s="332" t="str">
        <f>IF(Badges!$N$467="C","/","")</f>
        <v/>
      </c>
      <c r="E19" s="332" t="str">
        <f>IF(Badges!$N$468="C","/","")</f>
        <v/>
      </c>
      <c r="F19" s="332" t="str">
        <f>IF(Badges!$N$469="C","/","")</f>
        <v/>
      </c>
      <c r="G19" s="332" t="str">
        <f>IF(Badges!$N$470="C","/","")</f>
        <v/>
      </c>
      <c r="H19" s="332" t="str">
        <f>IF(Badges!$N$471="C","/","")</f>
        <v/>
      </c>
      <c r="I19" s="333" t="str">
        <f>IF(Summary!$V$25="E","E","")</f>
        <v/>
      </c>
      <c r="J19" s="333" t="str">
        <f>IF(Summary!$W$25="Y","R","")</f>
        <v/>
      </c>
      <c r="L19" s="640" t="str">
        <f>'Age-Level'!$C143</f>
        <v>Rededication (3rd year)</v>
      </c>
      <c r="M19" s="640"/>
      <c r="N19" s="640"/>
      <c r="O19" s="640"/>
      <c r="P19" s="640"/>
      <c r="Q19" s="640"/>
      <c r="R19" s="641"/>
      <c r="S19" s="328" t="str">
        <f>IF(Summary!$V$82="E","E","")</f>
        <v/>
      </c>
      <c r="T19" s="328" t="str">
        <f>IF(Summary!$W$82="Y","R","")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IF(Summary!$V$83="E","E","")</f>
        <v/>
      </c>
      <c r="T20" s="328" t="str">
        <f>IF(Summary!$W$83="Y","R","")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IF(Summary!$V$84="E","E","")</f>
        <v/>
      </c>
      <c r="T21" s="328" t="str">
        <f>IF(Summary!$W$84="Y","R","")</f>
        <v/>
      </c>
      <c r="U21" s="432"/>
      <c r="W21" s="389"/>
      <c r="X21" s="390"/>
      <c r="Y21" s="464"/>
      <c r="AA21" s="389"/>
      <c r="AB21" s="390"/>
      <c r="AC21" s="464"/>
    </row>
    <row r="22" spans="1:29" ht="12.95" customHeight="1">
      <c r="B22" s="370"/>
      <c r="C22" s="356" t="s">
        <v>106</v>
      </c>
      <c r="D22" s="327" t="str">
        <f>IF(Badges!$N$240="A","/","")</f>
        <v/>
      </c>
      <c r="E22" s="327" t="str">
        <f>IF(Badges!$N$244="A","/","")</f>
        <v/>
      </c>
      <c r="F22" s="327" t="str">
        <f>IF(Badges!$N$248="A","/","")</f>
        <v/>
      </c>
      <c r="G22" s="327" t="str">
        <f>IF(Badges!$N$252="A","/","")</f>
        <v/>
      </c>
      <c r="H22" s="327" t="str">
        <f>IF(Badges!$N$256="A","/","")</f>
        <v/>
      </c>
      <c r="I22" s="328" t="str">
        <f>IF(Summary!$V$14="E","E","")</f>
        <v/>
      </c>
      <c r="J22" s="328" t="str">
        <f>IF(Summary!$W$14="Y","R","")</f>
        <v/>
      </c>
      <c r="L22" s="640" t="str">
        <f>'Age-Level'!$C146</f>
        <v>Rededication (6th year)</v>
      </c>
      <c r="M22" s="640"/>
      <c r="N22" s="640"/>
      <c r="O22" s="640"/>
      <c r="P22" s="640"/>
      <c r="Q22" s="640"/>
      <c r="R22" s="641"/>
      <c r="S22" s="328" t="str">
        <f>IF(Summary!$V$85="E","E","")</f>
        <v/>
      </c>
      <c r="T22" s="328" t="str">
        <f>IF(Summary!$W$85="Y","R","")</f>
        <v/>
      </c>
      <c r="U22" s="432"/>
      <c r="W22" s="389"/>
      <c r="X22" s="390"/>
      <c r="Y22" s="464"/>
      <c r="AA22" s="389"/>
      <c r="AB22" s="390"/>
      <c r="AC22" s="464"/>
    </row>
    <row r="23" spans="1:29" ht="12.95" customHeight="1" thickBot="1">
      <c r="B23" s="370"/>
      <c r="C23" s="364" t="s">
        <v>107</v>
      </c>
      <c r="D23" s="313" t="str">
        <f>IF(Badges!$N$217="A","/","")</f>
        <v/>
      </c>
      <c r="E23" s="313" t="str">
        <f>IF(Badges!$N$221="A","/","")</f>
        <v/>
      </c>
      <c r="F23" s="313" t="str">
        <f>IF(Badges!$N$225="A","/","")</f>
        <v/>
      </c>
      <c r="G23" s="313" t="str">
        <f>IF(Badges!$N$229="A","/","")</f>
        <v/>
      </c>
      <c r="H23" s="313" t="str">
        <f>IF(Badges!$N$233="A","/","")</f>
        <v/>
      </c>
      <c r="I23" s="329" t="str">
        <f>IF(Summary!$V$13="E","E","")</f>
        <v/>
      </c>
      <c r="J23" s="329" t="str">
        <f>IF(Summary!$W$13="Y","R","")</f>
        <v/>
      </c>
      <c r="L23" s="640" t="str">
        <f>'Age-Level'!$C147</f>
        <v>Rededication (7th year)</v>
      </c>
      <c r="M23" s="640"/>
      <c r="N23" s="640"/>
      <c r="O23" s="640"/>
      <c r="P23" s="640"/>
      <c r="Q23" s="640"/>
      <c r="R23" s="641"/>
      <c r="S23" s="328" t="str">
        <f>IF(Summary!$V$86="E","E","")</f>
        <v/>
      </c>
      <c r="T23" s="328" t="str">
        <f>IF(Summary!$W$86="Y","R","")</f>
        <v/>
      </c>
      <c r="U23" s="642" t="s">
        <v>761</v>
      </c>
      <c r="W23" s="389"/>
      <c r="X23" s="390"/>
      <c r="Y23" s="464"/>
      <c r="AA23" s="389"/>
      <c r="AB23" s="390"/>
      <c r="AC23" s="464"/>
    </row>
    <row r="24" spans="1:29" ht="12.95" customHeight="1">
      <c r="B24" s="370"/>
      <c r="C24" s="356" t="s">
        <v>613</v>
      </c>
      <c r="D24" s="332" t="str">
        <f>IF(Badges!$N$341="C","/","")</f>
        <v/>
      </c>
      <c r="E24" s="332" t="str">
        <f>IF(Badges!$N$343="C","/","")</f>
        <v/>
      </c>
      <c r="F24" s="332" t="str">
        <f>IF(Badges!$N$345="C","/","")</f>
        <v/>
      </c>
      <c r="G24" s="332" t="str">
        <f>IF(Badges!$N$347="C","/","")</f>
        <v/>
      </c>
      <c r="H24" s="332" t="str">
        <f>IF(Badges!$N$349="C","/","")</f>
        <v/>
      </c>
      <c r="I24" s="333" t="str">
        <f>IF(Summary!$V$19="E","E","")</f>
        <v/>
      </c>
      <c r="J24" s="333" t="str">
        <f>IF(Summary!$W$19="Y","R","")</f>
        <v/>
      </c>
      <c r="L24" s="640" t="str">
        <f>'Age-Level'!$C148</f>
        <v>Rededication (8th year)</v>
      </c>
      <c r="M24" s="640"/>
      <c r="N24" s="640"/>
      <c r="O24" s="640"/>
      <c r="P24" s="640"/>
      <c r="Q24" s="640"/>
      <c r="R24" s="641"/>
      <c r="S24" s="328" t="str">
        <f>IF(Summary!$V$87="E","E","")</f>
        <v/>
      </c>
      <c r="T24" s="328" t="str">
        <f>IF(Summary!$W$87="Y","R","")</f>
        <v/>
      </c>
      <c r="U24" s="642"/>
      <c r="W24" s="389"/>
      <c r="X24" s="390"/>
      <c r="Y24" s="464"/>
      <c r="AA24" s="389"/>
      <c r="AB24" s="390"/>
      <c r="AC24" s="464"/>
    </row>
    <row r="25" spans="1:29" ht="12.95" customHeight="1">
      <c r="B25" s="370"/>
      <c r="C25" s="361" t="s">
        <v>614</v>
      </c>
      <c r="D25" s="327" t="str">
        <f>IF(Badges!$N$283="C","/","")</f>
        <v/>
      </c>
      <c r="E25" s="327" t="str">
        <f>IF(Badges!$N$285="C","/","")</f>
        <v/>
      </c>
      <c r="F25" s="327" t="str">
        <f>IF(Badges!$N$287="C","/","")</f>
        <v/>
      </c>
      <c r="G25" s="327" t="str">
        <f>IF(Badges!$N$289="C","/","")</f>
        <v/>
      </c>
      <c r="H25" s="327" t="str">
        <f>IF(Badges!$N$291="C","/","")</f>
        <v/>
      </c>
      <c r="I25" s="331" t="str">
        <f>IF(Summary!$V$16="E","E","")</f>
        <v/>
      </c>
      <c r="J25" s="331" t="str">
        <f>IF(Summary!$W$16="Y","R","")</f>
        <v/>
      </c>
      <c r="L25" s="640" t="str">
        <f>'Age-Level'!$C149</f>
        <v>Rededication (9th year)</v>
      </c>
      <c r="M25" s="640"/>
      <c r="N25" s="640"/>
      <c r="O25" s="640"/>
      <c r="P25" s="640"/>
      <c r="Q25" s="640"/>
      <c r="R25" s="641"/>
      <c r="S25" s="328" t="str">
        <f>IF(Summary!$V$88="E","E","")</f>
        <v/>
      </c>
      <c r="T25" s="328" t="str">
        <f>IF(Summary!$W$88="Y","R","")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IF(Summary!$V$89="E","E","")</f>
        <v/>
      </c>
      <c r="T26" s="328" t="str">
        <f>IF(Summary!$W$89="Y","R","")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IF(Summary!$V$90="E","E","")</f>
        <v/>
      </c>
      <c r="T27" s="328" t="str">
        <f>IF(Summary!$W$90="Y","R","")</f>
        <v/>
      </c>
      <c r="U27" s="642"/>
      <c r="W27" s="389"/>
      <c r="X27" s="390"/>
      <c r="Y27" s="464"/>
      <c r="AA27" s="389"/>
      <c r="AB27" s="390"/>
      <c r="AC27" s="464"/>
    </row>
    <row r="28" spans="1:29" ht="12.95" customHeight="1">
      <c r="B28" s="370"/>
      <c r="C28" s="371" t="s">
        <v>615</v>
      </c>
      <c r="D28" s="327" t="str">
        <f>IF(Badges!$N$500="C","/","")</f>
        <v/>
      </c>
      <c r="E28" s="327" t="str">
        <f>IF(Badges!$N$501="C","/","")</f>
        <v/>
      </c>
      <c r="F28" s="327" t="str">
        <f>IF(Badges!$N$502="C","/","")</f>
        <v/>
      </c>
      <c r="G28" s="327" t="str">
        <f>IF(Badges!$N$503="C","/","")</f>
        <v/>
      </c>
      <c r="H28" s="327" t="str">
        <f>IF(Badges!$N$504="C","/","")</f>
        <v/>
      </c>
      <c r="I28" s="328" t="str">
        <f>IF(Summary!$V$28="E","E","")</f>
        <v/>
      </c>
      <c r="J28" s="328" t="str">
        <f>IF(Summary!$W$28="Y","R","")</f>
        <v/>
      </c>
      <c r="L28" s="640" t="str">
        <f>'Age-Level'!$C152</f>
        <v>Rededication (12th year)</v>
      </c>
      <c r="M28" s="640"/>
      <c r="N28" s="640"/>
      <c r="O28" s="640"/>
      <c r="P28" s="640"/>
      <c r="Q28" s="640"/>
      <c r="R28" s="641"/>
      <c r="S28" s="328" t="str">
        <f>IF(Summary!$V$91="E","E","")</f>
        <v/>
      </c>
      <c r="T28" s="328" t="str">
        <f>IF(Summary!$W$91="Y","R","")</f>
        <v/>
      </c>
      <c r="U28" s="642"/>
      <c r="W28" s="389"/>
      <c r="X28" s="390"/>
      <c r="Y28" s="464"/>
      <c r="AA28" s="389"/>
      <c r="AB28" s="390"/>
      <c r="AC28" s="464"/>
    </row>
    <row r="29" spans="1:29" ht="12.95" customHeight="1">
      <c r="B29" s="370"/>
      <c r="C29" s="372" t="s">
        <v>616</v>
      </c>
      <c r="D29" s="327" t="str">
        <f>IF(Badges!$N$507="C","/","")</f>
        <v/>
      </c>
      <c r="E29" s="327" t="str">
        <f>IF(Badges!$N$508="C","/","")</f>
        <v/>
      </c>
      <c r="F29" s="327" t="str">
        <f>IF(Badges!$N$509="C","/","")</f>
        <v/>
      </c>
      <c r="G29" s="327" t="str">
        <f>IF(Badges!$N$510="C","/","")</f>
        <v/>
      </c>
      <c r="H29" s="327" t="str">
        <f>IF(Badges!$N$511="C","/","")</f>
        <v/>
      </c>
      <c r="I29" s="328" t="str">
        <f>IF(Summary!$V$29="E","E","")</f>
        <v/>
      </c>
      <c r="J29" s="328" t="str">
        <f>IF(Summary!$W$29="Y","R","")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IF(Badges!$N$514="C","/","")</f>
        <v/>
      </c>
      <c r="E30" s="313" t="str">
        <f>IF(Badges!$N$515="C","/","")</f>
        <v/>
      </c>
      <c r="F30" s="313" t="str">
        <f>IF(Badges!$N$516="C","/","")</f>
        <v/>
      </c>
      <c r="G30" s="313" t="str">
        <f>IF(Badges!$N$517="C","/","")</f>
        <v/>
      </c>
      <c r="H30" s="313" t="str">
        <f>IF(Badges!$N$518="C","/","")</f>
        <v/>
      </c>
      <c r="I30" s="329" t="str">
        <f>IF(Summary!$V$30="E","E","")</f>
        <v/>
      </c>
      <c r="J30" s="329" t="str">
        <f>IF(Summary!$W$30="Y","R","")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IF(Badges!$N$522="C","/","")</f>
        <v/>
      </c>
      <c r="E31" s="332" t="str">
        <f>IF(Badges!$N$523="C","/","")</f>
        <v/>
      </c>
      <c r="F31" s="332" t="str">
        <f>IF(Badges!$N$524="C","/","")</f>
        <v/>
      </c>
      <c r="G31" s="332" t="str">
        <f>IF(Badges!$N$525="C","/","")</f>
        <v/>
      </c>
      <c r="H31" s="332" t="str">
        <f>IF(Badges!$N$526="C","/","")</f>
        <v/>
      </c>
      <c r="I31" s="330" t="str">
        <f>IF(Summary!$V$32="E","E","")</f>
        <v/>
      </c>
      <c r="J31" s="330" t="str">
        <f>IF(Summary!$W$32="Y","R","")</f>
        <v/>
      </c>
      <c r="L31" s="640" t="str">
        <f>'Fun Patches'!$C5</f>
        <v>&lt;LIST PATCH HERE&gt;</v>
      </c>
      <c r="M31" s="640"/>
      <c r="N31" s="640"/>
      <c r="O31" s="640"/>
      <c r="P31" s="640"/>
      <c r="Q31" s="640"/>
      <c r="R31" s="641"/>
      <c r="S31" s="328" t="str">
        <f>IF(Summary!$V$95="E","E","")</f>
        <v/>
      </c>
      <c r="T31" s="328" t="str">
        <f>IF(Summary!$W$95="Y","R","")</f>
        <v/>
      </c>
      <c r="U31" s="642"/>
      <c r="W31" s="389"/>
      <c r="X31" s="390"/>
      <c r="Y31" s="464"/>
      <c r="AA31" s="389"/>
      <c r="AB31" s="390"/>
      <c r="AC31" s="464"/>
    </row>
    <row r="32" spans="1:29" ht="12.95" customHeight="1">
      <c r="B32" s="370"/>
      <c r="C32" s="372" t="s">
        <v>619</v>
      </c>
      <c r="D32" s="327" t="str">
        <f>IF(Badges!$N$529="C","/","")</f>
        <v/>
      </c>
      <c r="E32" s="327" t="str">
        <f>IF(Badges!$N$530="C","/","")</f>
        <v/>
      </c>
      <c r="F32" s="327" t="str">
        <f>IF(Badges!$N$531="C","/","")</f>
        <v/>
      </c>
      <c r="G32" s="327" t="str">
        <f>IF(Badges!$N$532="C","/","")</f>
        <v/>
      </c>
      <c r="H32" s="327" t="str">
        <f>IF(Badges!$N$533="C","/","")</f>
        <v/>
      </c>
      <c r="I32" s="328" t="str">
        <f>IF(Summary!$V$33="E","E","")</f>
        <v/>
      </c>
      <c r="J32" s="328" t="str">
        <f>IF(Summary!$W$33="Y","R","")</f>
        <v/>
      </c>
      <c r="L32" s="640" t="str">
        <f>'Fun Patches'!$C6</f>
        <v>&lt;LIST PATCH HERE&gt;</v>
      </c>
      <c r="M32" s="640"/>
      <c r="N32" s="640"/>
      <c r="O32" s="640"/>
      <c r="P32" s="640"/>
      <c r="Q32" s="640"/>
      <c r="R32" s="641"/>
      <c r="S32" s="328" t="str">
        <f>IF(Summary!$V$96="E","E","")</f>
        <v/>
      </c>
      <c r="T32" s="328" t="str">
        <f>IF(Summary!$W$96="Y","R","")</f>
        <v/>
      </c>
      <c r="U32" s="642"/>
      <c r="W32" s="389"/>
      <c r="X32" s="390"/>
      <c r="Y32" s="464"/>
      <c r="AA32" s="389"/>
      <c r="AB32" s="390"/>
      <c r="AC32" s="464"/>
    </row>
    <row r="33" spans="2:29" ht="12.95" customHeight="1" thickBot="1">
      <c r="B33" s="370"/>
      <c r="C33" s="373" t="s">
        <v>620</v>
      </c>
      <c r="D33" s="313" t="str">
        <f>IF(Badges!$N$536="C","/","")</f>
        <v/>
      </c>
      <c r="E33" s="313" t="str">
        <f>IF(Badges!$N$537="C","/","")</f>
        <v/>
      </c>
      <c r="F33" s="313" t="str">
        <f>IF(Badges!$N$538="C","/","")</f>
        <v/>
      </c>
      <c r="G33" s="313" t="str">
        <f>IF(Badges!$N$539="C","/","")</f>
        <v/>
      </c>
      <c r="H33" s="313" t="str">
        <f>IF(Badges!$N$540="C","/","")</f>
        <v/>
      </c>
      <c r="I33" s="329" t="str">
        <f>IF(Summary!$V$34="E","E","")</f>
        <v/>
      </c>
      <c r="J33" s="329" t="str">
        <f>IF(Summary!$W$34="Y","R","")</f>
        <v/>
      </c>
      <c r="L33" s="640" t="str">
        <f>'Fun Patches'!$C7</f>
        <v>&lt;LIST PATCH HERE&gt;</v>
      </c>
      <c r="M33" s="640"/>
      <c r="N33" s="640"/>
      <c r="O33" s="640"/>
      <c r="P33" s="640"/>
      <c r="Q33" s="640"/>
      <c r="R33" s="641"/>
      <c r="S33" s="328" t="str">
        <f>IF(Summary!$V$97="E","E","")</f>
        <v/>
      </c>
      <c r="T33" s="328" t="str">
        <f>IF(Summary!$W$97="Y","R","")</f>
        <v/>
      </c>
      <c r="U33" s="642"/>
      <c r="W33" s="389"/>
      <c r="X33" s="390"/>
      <c r="Y33" s="464"/>
      <c r="AA33" s="389"/>
      <c r="AB33" s="390"/>
      <c r="AC33" s="464"/>
    </row>
    <row r="34" spans="2:29" ht="12.95" customHeight="1">
      <c r="B34" s="370"/>
      <c r="C34" s="371" t="s">
        <v>621</v>
      </c>
      <c r="D34" s="332" t="str">
        <f>IF(Badges!$N$544="C","/","")</f>
        <v/>
      </c>
      <c r="E34" s="332" t="str">
        <f>IF(Badges!$N$545="C","/","")</f>
        <v/>
      </c>
      <c r="F34" s="332" t="str">
        <f>IF(Badges!$N$546="C","/","")</f>
        <v/>
      </c>
      <c r="G34" s="332" t="str">
        <f>IF(Badges!$N$547="C","/","")</f>
        <v/>
      </c>
      <c r="H34" s="332" t="str">
        <f>IF(Badges!$N$548="C","/","")</f>
        <v/>
      </c>
      <c r="I34" s="330" t="str">
        <f>IF(Summary!$V$36="E","E","")</f>
        <v/>
      </c>
      <c r="J34" s="330" t="str">
        <f>IF(Summary!$W$36="Y","R","")</f>
        <v/>
      </c>
      <c r="L34" s="640" t="str">
        <f>'Fun Patches'!$C8</f>
        <v>&lt;LIST PATCH HERE&gt;</v>
      </c>
      <c r="M34" s="640"/>
      <c r="N34" s="640"/>
      <c r="O34" s="640"/>
      <c r="P34" s="640"/>
      <c r="Q34" s="640"/>
      <c r="R34" s="641"/>
      <c r="S34" s="328" t="str">
        <f>IF(Summary!$V$98="E","E","")</f>
        <v/>
      </c>
      <c r="T34" s="328" t="str">
        <f>IF(Summary!$W$98="Y","R","")</f>
        <v/>
      </c>
      <c r="U34" s="642"/>
      <c r="W34" s="389"/>
      <c r="X34" s="390"/>
      <c r="Y34" s="464"/>
      <c r="AA34" s="389"/>
      <c r="AB34" s="390"/>
      <c r="AC34" s="464"/>
    </row>
    <row r="35" spans="2:29" ht="12.95" customHeight="1">
      <c r="B35" s="370"/>
      <c r="C35" s="372" t="s">
        <v>622</v>
      </c>
      <c r="D35" s="327" t="str">
        <f>IF(Badges!$N$551="C","/","")</f>
        <v/>
      </c>
      <c r="E35" s="327" t="str">
        <f>IF(Badges!$N$552="C","/","")</f>
        <v/>
      </c>
      <c r="F35" s="327" t="str">
        <f>IF(Badges!$N$553="C","/","")</f>
        <v/>
      </c>
      <c r="G35" s="327" t="str">
        <f>IF(Badges!$N$554="C","/","")</f>
        <v/>
      </c>
      <c r="H35" s="327" t="str">
        <f>IF(Badges!$N$555="C","/","")</f>
        <v/>
      </c>
      <c r="I35" s="328" t="str">
        <f>IF(Summary!$V$37="E","E","")</f>
        <v/>
      </c>
      <c r="J35" s="328" t="str">
        <f>IF(Summary!$W$37="Y","R","")</f>
        <v/>
      </c>
      <c r="L35" s="640" t="str">
        <f>'Fun Patches'!$C9</f>
        <v>&lt;LIST PATCH HERE&gt;</v>
      </c>
      <c r="M35" s="640"/>
      <c r="N35" s="640"/>
      <c r="O35" s="640"/>
      <c r="P35" s="640"/>
      <c r="Q35" s="640"/>
      <c r="R35" s="641"/>
      <c r="S35" s="328" t="str">
        <f>IF(Summary!$V$99="E","E","")</f>
        <v/>
      </c>
      <c r="T35" s="328" t="str">
        <f>IF(Summary!$W$99="Y","R","")</f>
        <v/>
      </c>
      <c r="U35" s="642"/>
      <c r="W35" s="389"/>
      <c r="X35" s="390"/>
      <c r="Y35" s="464"/>
      <c r="AA35" s="389"/>
      <c r="AB35" s="390"/>
      <c r="AC35" s="464"/>
    </row>
    <row r="36" spans="2:29" ht="12.95" customHeight="1">
      <c r="B36" s="370"/>
      <c r="C36" s="374" t="s">
        <v>623</v>
      </c>
      <c r="D36" s="327" t="str">
        <f>IF(Badges!$N$558="C","/","")</f>
        <v/>
      </c>
      <c r="E36" s="327" t="str">
        <f>IF(Badges!$N$559="C","/","")</f>
        <v/>
      </c>
      <c r="F36" s="327" t="str">
        <f>IF(Badges!$N$560="C","/","")</f>
        <v/>
      </c>
      <c r="G36" s="327" t="str">
        <f>IF(Badges!$N$561="C","/","")</f>
        <v/>
      </c>
      <c r="H36" s="327" t="str">
        <f>IF(Badges!$N$562="C","/","")</f>
        <v/>
      </c>
      <c r="I36" s="328" t="str">
        <f>IF(Summary!$V$38="E","E","")</f>
        <v/>
      </c>
      <c r="J36" s="328" t="str">
        <f>IF(Summary!$W$38="Y","R","")</f>
        <v/>
      </c>
      <c r="L36" s="640" t="str">
        <f>'Fun Patches'!$C10</f>
        <v>&lt;LIST PATCH HERE&gt;</v>
      </c>
      <c r="M36" s="640"/>
      <c r="N36" s="640"/>
      <c r="O36" s="640"/>
      <c r="P36" s="640"/>
      <c r="Q36" s="640"/>
      <c r="R36" s="641"/>
      <c r="S36" s="328" t="str">
        <f>IF(Summary!$V$100="E","E","")</f>
        <v/>
      </c>
      <c r="T36" s="328" t="str">
        <f>IF(Summary!$W$100="Y","R","")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IF(Summary!$V$101="E","E","")</f>
        <v/>
      </c>
      <c r="T37" s="328" t="str">
        <f>IF(Summary!$W$101="Y","R","")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IF(Summary!$V$102="E","E","")</f>
        <v/>
      </c>
      <c r="T38" s="328" t="str">
        <f>IF(Summary!$W$102="Y","R","")</f>
        <v/>
      </c>
      <c r="U38" s="642"/>
      <c r="W38" s="389"/>
      <c r="X38" s="390"/>
      <c r="Y38" s="464"/>
      <c r="AA38" s="389"/>
      <c r="AB38" s="390"/>
      <c r="AC38" s="464"/>
    </row>
    <row r="39" spans="2:29" ht="12.95" customHeight="1">
      <c r="B39" s="370"/>
      <c r="C39" s="375" t="s">
        <v>595</v>
      </c>
      <c r="D39" s="435"/>
      <c r="E39" s="435"/>
      <c r="F39" s="435"/>
      <c r="G39" s="435"/>
      <c r="H39" s="436"/>
      <c r="I39" s="326" t="str">
        <f>IF(Summary!$V$40="E","E","")</f>
        <v/>
      </c>
      <c r="J39" s="326" t="str">
        <f>IF(Summary!$W$40="Y","R","")</f>
        <v/>
      </c>
      <c r="K39" s="360" t="str">
        <f>IF(I39="E","C"," ")</f>
        <v xml:space="preserve"> </v>
      </c>
      <c r="L39" s="640" t="str">
        <f>'Fun Patches'!$C13</f>
        <v>&lt;LIST PATCH HERE&gt;</v>
      </c>
      <c r="M39" s="640"/>
      <c r="N39" s="640"/>
      <c r="O39" s="640"/>
      <c r="P39" s="640"/>
      <c r="Q39" s="640"/>
      <c r="R39" s="641"/>
      <c r="S39" s="328" t="str">
        <f>IF(Summary!$V$103="E","E","")</f>
        <v/>
      </c>
      <c r="T39" s="328" t="str">
        <f>IF(Summary!$W$103="Y","R","")</f>
        <v/>
      </c>
      <c r="U39" s="642"/>
      <c r="W39" s="389"/>
      <c r="X39" s="390"/>
      <c r="Y39" s="464"/>
      <c r="AA39" s="389"/>
      <c r="AB39" s="390"/>
      <c r="AC39" s="464"/>
    </row>
    <row r="40" spans="2:29" ht="12.95" customHeight="1">
      <c r="B40" s="370"/>
      <c r="C40" s="376" t="s">
        <v>596</v>
      </c>
      <c r="D40" s="437"/>
      <c r="E40" s="437"/>
      <c r="F40" s="437"/>
      <c r="G40" s="437"/>
      <c r="H40" s="438"/>
      <c r="I40" s="328" t="str">
        <f>IF(Summary!$V$41="E","E","")</f>
        <v/>
      </c>
      <c r="J40" s="328" t="str">
        <f>IF(Summary!$W$41="Y","R","")</f>
        <v/>
      </c>
      <c r="K40" s="360" t="str">
        <f>IF(I40="E","C"," ")</f>
        <v xml:space="preserve"> </v>
      </c>
      <c r="L40" s="640" t="str">
        <f>'Fun Patches'!$C14</f>
        <v>&lt;LIST PATCH HERE&gt;</v>
      </c>
      <c r="M40" s="640"/>
      <c r="N40" s="640"/>
      <c r="O40" s="640"/>
      <c r="P40" s="640"/>
      <c r="Q40" s="640"/>
      <c r="R40" s="641"/>
      <c r="S40" s="328" t="str">
        <f>IF(Summary!$V$104="E","E","")</f>
        <v/>
      </c>
      <c r="T40" s="328" t="str">
        <f>IF(Summary!$W$104="Y","R","")</f>
        <v/>
      </c>
      <c r="U40" s="642"/>
      <c r="W40" s="389"/>
      <c r="X40" s="390"/>
      <c r="Y40" s="464"/>
      <c r="AA40" s="389"/>
      <c r="AB40" s="390"/>
      <c r="AC40" s="464"/>
    </row>
    <row r="41" spans="2:29" ht="12.95" customHeight="1" thickBot="1">
      <c r="B41" s="370"/>
      <c r="C41" s="377" t="s">
        <v>597</v>
      </c>
      <c r="D41" s="439"/>
      <c r="E41" s="439"/>
      <c r="F41" s="439"/>
      <c r="G41" s="439"/>
      <c r="H41" s="440"/>
      <c r="I41" s="329" t="str">
        <f>IF(Summary!$V$42="E","E","")</f>
        <v/>
      </c>
      <c r="J41" s="329" t="str">
        <f>IF(Summary!$W$42="Y","R","")</f>
        <v/>
      </c>
      <c r="K41" s="360" t="str">
        <f>IF(I41="E","C"," ")</f>
        <v xml:space="preserve"> </v>
      </c>
      <c r="L41" s="640" t="str">
        <f>'Fun Patches'!$C15</f>
        <v>&lt;LIST PATCH HERE&gt;</v>
      </c>
      <c r="M41" s="640"/>
      <c r="N41" s="640"/>
      <c r="O41" s="640"/>
      <c r="P41" s="640"/>
      <c r="Q41" s="640"/>
      <c r="R41" s="641"/>
      <c r="S41" s="328" t="str">
        <f>IF(Summary!$V$105="E","E","")</f>
        <v/>
      </c>
      <c r="T41" s="328" t="str">
        <f>IF(Summary!$W$105="Y","R","")</f>
        <v/>
      </c>
      <c r="U41" s="642"/>
      <c r="W41" s="389"/>
      <c r="X41" s="390"/>
      <c r="Y41" s="464"/>
      <c r="AA41" s="389"/>
      <c r="AB41" s="390"/>
      <c r="AC41" s="464"/>
    </row>
    <row r="42" spans="2:29" ht="12.95" customHeight="1">
      <c r="B42" s="370"/>
      <c r="C42" s="378" t="s">
        <v>598</v>
      </c>
      <c r="D42" s="327" t="str">
        <f>IF(Badges!$N$263="A","/","")</f>
        <v/>
      </c>
      <c r="E42" s="327" t="str">
        <f>IF(Badges!$N$267="A","/","")</f>
        <v/>
      </c>
      <c r="F42" s="327" t="str">
        <f>IF(Badges!$N$271="A","/","")</f>
        <v/>
      </c>
      <c r="G42" s="327" t="str">
        <f>IF(Badges!$N$275="A","/","")</f>
        <v/>
      </c>
      <c r="H42" s="327" t="str">
        <f>IF(Badges!$N$279="A","/","")</f>
        <v/>
      </c>
      <c r="I42" s="330" t="str">
        <f>IF(Summary!$V$15="E","E","")</f>
        <v/>
      </c>
      <c r="J42" s="330" t="str">
        <f>IF(Summary!$W$15="Y","R","")</f>
        <v/>
      </c>
      <c r="K42" s="360"/>
      <c r="L42" s="640" t="str">
        <f>'Fun Patches'!$C16</f>
        <v>&lt;LIST PATCH HERE&gt;</v>
      </c>
      <c r="M42" s="640"/>
      <c r="N42" s="640"/>
      <c r="O42" s="640"/>
      <c r="P42" s="640"/>
      <c r="Q42" s="640"/>
      <c r="R42" s="641"/>
      <c r="S42" s="328" t="str">
        <f>IF(Summary!$V$106="E","E","")</f>
        <v/>
      </c>
      <c r="T42" s="328" t="str">
        <f>IF(Summary!$W$106="Y","R","")</f>
        <v/>
      </c>
      <c r="U42" s="642"/>
      <c r="W42" s="389"/>
      <c r="X42" s="390"/>
      <c r="Y42" s="464"/>
      <c r="AA42" s="389"/>
      <c r="AB42" s="390"/>
      <c r="AC42" s="464"/>
    </row>
    <row r="43" spans="2:29" ht="12.95" customHeight="1">
      <c r="B43" s="370"/>
      <c r="C43" s="379" t="s">
        <v>599</v>
      </c>
      <c r="D43" s="327" t="str">
        <f>IF(Badges!$N$478="A","/","")</f>
        <v/>
      </c>
      <c r="E43" s="327" t="str">
        <f>IF(Badges!$N$482="A","/","")</f>
        <v/>
      </c>
      <c r="F43" s="327" t="str">
        <f>IF(Badges!$N$486="A","/","")</f>
        <v/>
      </c>
      <c r="G43" s="327" t="str">
        <f>IF(Badges!$N$490="A","/","")</f>
        <v/>
      </c>
      <c r="H43" s="327" t="str">
        <f>IF(Badges!$N$494="A","/","")</f>
        <v/>
      </c>
      <c r="I43" s="328" t="str">
        <f>IF(Summary!$V$26="E","E","")</f>
        <v/>
      </c>
      <c r="J43" s="328" t="str">
        <f>IF(Summary!$W$26="Y","R","")</f>
        <v/>
      </c>
      <c r="K43" s="360"/>
      <c r="L43" s="640" t="str">
        <f>'Fun Patches'!$C17</f>
        <v>&lt;LIST PATCH HERE&gt;</v>
      </c>
      <c r="M43" s="640"/>
      <c r="N43" s="640"/>
      <c r="O43" s="640"/>
      <c r="P43" s="640"/>
      <c r="Q43" s="640"/>
      <c r="R43" s="641"/>
      <c r="S43" s="328" t="str">
        <f>IF(Summary!$V$107="E","E","")</f>
        <v/>
      </c>
      <c r="T43" s="328" t="str">
        <f>IF(Summary!$W$107="Y","R","")</f>
        <v/>
      </c>
      <c r="U43" s="642"/>
      <c r="W43" s="389"/>
      <c r="X43" s="390"/>
      <c r="Y43" s="464"/>
      <c r="AA43" s="389"/>
      <c r="AB43" s="390"/>
      <c r="AC43" s="464"/>
    </row>
    <row r="44" spans="2:29" ht="12.95" customHeight="1">
      <c r="B44" s="370"/>
      <c r="C44" s="379" t="s">
        <v>600</v>
      </c>
      <c r="D44" s="327" t="str">
        <f>IF(Badges!$N$402="A","/","")</f>
        <v/>
      </c>
      <c r="E44" s="327" t="str">
        <f>IF(Badges!$N$406="A","/","")</f>
        <v/>
      </c>
      <c r="F44" s="327" t="str">
        <f>IF(Badges!$N$410="A","/","")</f>
        <v/>
      </c>
      <c r="G44" s="327" t="str">
        <f>IF(Badges!$N$414="A","/","")</f>
        <v/>
      </c>
      <c r="H44" s="327" t="str">
        <f>IF(Badges!$N$418="A","/","")</f>
        <v/>
      </c>
      <c r="I44" s="328" t="str">
        <f>IF(Summary!$V$22="E","E","")</f>
        <v/>
      </c>
      <c r="J44" s="328" t="str">
        <f>IF(Summary!$W$22="Y","R","")</f>
        <v/>
      </c>
      <c r="K44" s="360"/>
      <c r="L44" s="640" t="str">
        <f>'Fun Patches'!$C18</f>
        <v>&lt;LIST PATCH HERE&gt;</v>
      </c>
      <c r="M44" s="640"/>
      <c r="N44" s="640"/>
      <c r="O44" s="640"/>
      <c r="P44" s="640"/>
      <c r="Q44" s="640"/>
      <c r="R44" s="641"/>
      <c r="S44" s="328" t="str">
        <f>IF(Summary!$V$108="E","E","")</f>
        <v/>
      </c>
      <c r="T44" s="328" t="str">
        <f>IF(Summary!$W$108="Y","R","")</f>
        <v/>
      </c>
      <c r="U44" s="642"/>
      <c r="W44" s="389"/>
      <c r="X44" s="390"/>
      <c r="Y44" s="464"/>
      <c r="AA44" s="389"/>
      <c r="AB44" s="390"/>
      <c r="AC44" s="464"/>
    </row>
    <row r="45" spans="2:29" ht="12.95" customHeight="1" thickBot="1">
      <c r="B45" s="370"/>
      <c r="C45" s="441" t="s">
        <v>601</v>
      </c>
      <c r="D45" s="442"/>
      <c r="E45" s="442"/>
      <c r="F45" s="442"/>
      <c r="G45" s="442"/>
      <c r="H45" s="443"/>
      <c r="I45" s="329" t="str">
        <f>IF(Summary!$V$44="E","E","")</f>
        <v/>
      </c>
      <c r="J45" s="329" t="str">
        <f>IF(Summary!$W$44="Y","R","")</f>
        <v/>
      </c>
      <c r="K45" s="360" t="str">
        <f>IF(COUNTIF(I42:I45,"E")=4,"C"," ")</f>
        <v xml:space="preserve"> </v>
      </c>
      <c r="L45" s="640" t="str">
        <f>'Fun Patches'!$C19</f>
        <v>&lt;LIST PATCH HERE&gt;</v>
      </c>
      <c r="M45" s="640"/>
      <c r="N45" s="640"/>
      <c r="O45" s="640"/>
      <c r="P45" s="640"/>
      <c r="Q45" s="640"/>
      <c r="R45" s="641"/>
      <c r="S45" s="328" t="str">
        <f>IF(Summary!$V$109="E","E","")</f>
        <v/>
      </c>
      <c r="T45" s="328" t="str">
        <f>IF(Summary!$W$109="Y","R","")</f>
        <v/>
      </c>
      <c r="U45" s="642"/>
      <c r="W45" s="389"/>
      <c r="X45" s="390"/>
      <c r="Y45" s="464"/>
      <c r="AA45" s="389"/>
      <c r="AB45" s="390"/>
      <c r="AC45" s="464"/>
    </row>
    <row r="46" spans="2:29" ht="12.95" customHeight="1">
      <c r="B46" s="370"/>
      <c r="C46" s="444" t="s">
        <v>602</v>
      </c>
      <c r="D46" s="445"/>
      <c r="E46" s="445"/>
      <c r="F46" s="445"/>
      <c r="G46" s="445"/>
      <c r="H46" s="446"/>
      <c r="I46" s="330" t="str">
        <f>IF(Summary!$V$45="E","E","")</f>
        <v/>
      </c>
      <c r="J46" s="330" t="str">
        <f>IF(Summary!$W$45="Y","R","")</f>
        <v/>
      </c>
      <c r="K46" s="360"/>
      <c r="L46" s="640" t="str">
        <f>'Fun Patches'!$C20</f>
        <v>&lt;LIST PATCH HERE&gt;</v>
      </c>
      <c r="M46" s="640"/>
      <c r="N46" s="640"/>
      <c r="O46" s="640"/>
      <c r="P46" s="640"/>
      <c r="Q46" s="640"/>
      <c r="R46" s="641"/>
      <c r="S46" s="328" t="str">
        <f>IF(Summary!$V$110="E","E","")</f>
        <v/>
      </c>
      <c r="T46" s="328" t="str">
        <f>IF(Summary!$W$110="Y","R","")</f>
        <v/>
      </c>
      <c r="U46" s="642"/>
      <c r="W46" s="389"/>
      <c r="X46" s="390"/>
      <c r="Y46" s="464"/>
      <c r="AA46" s="389"/>
      <c r="AB46" s="390"/>
      <c r="AC46" s="464"/>
    </row>
    <row r="47" spans="2:29" ht="12.95" customHeight="1" thickBot="1">
      <c r="B47" s="370"/>
      <c r="C47" s="447" t="s">
        <v>603</v>
      </c>
      <c r="D47" s="448"/>
      <c r="E47" s="448"/>
      <c r="F47" s="448"/>
      <c r="G47" s="448"/>
      <c r="H47" s="449"/>
      <c r="I47" s="329" t="str">
        <f>IF(Summary!$V$46="E","E","")</f>
        <v/>
      </c>
      <c r="J47" s="329" t="str">
        <f>IF(Summary!$W$46="Y","R","")</f>
        <v/>
      </c>
      <c r="K47" s="360" t="str">
        <f>IF(COUNTIF(I46:I47,"E")=2,"C"," ")</f>
        <v xml:space="preserve"> </v>
      </c>
      <c r="L47" s="640" t="str">
        <f>'Fun Patches'!$C21</f>
        <v>&lt;LIST PATCH HERE&gt;</v>
      </c>
      <c r="M47" s="640"/>
      <c r="N47" s="640"/>
      <c r="O47" s="640"/>
      <c r="P47" s="640"/>
      <c r="Q47" s="640"/>
      <c r="R47" s="641"/>
      <c r="S47" s="328" t="str">
        <f>IF(Summary!$V$111="E","E","")</f>
        <v/>
      </c>
      <c r="T47" s="328" t="str">
        <f>IF(Summary!$W$111="Y","R","")</f>
        <v/>
      </c>
      <c r="U47" s="642"/>
      <c r="W47" s="389"/>
      <c r="X47" s="390"/>
      <c r="Y47" s="464"/>
      <c r="AA47" s="389"/>
      <c r="AB47" s="390"/>
      <c r="AC47" s="464"/>
    </row>
    <row r="48" spans="2:29" ht="12.95" customHeight="1">
      <c r="B48" s="370"/>
      <c r="C48" s="444" t="s">
        <v>462</v>
      </c>
      <c r="D48" s="445"/>
      <c r="E48" s="445"/>
      <c r="F48" s="445"/>
      <c r="G48" s="445"/>
      <c r="H48" s="446"/>
      <c r="I48" s="330" t="str">
        <f>IF(Summary!$V$47="E","E","")</f>
        <v/>
      </c>
      <c r="J48" s="330" t="str">
        <f>IF(Summary!$W$47="Y","R","")</f>
        <v/>
      </c>
      <c r="K48" s="360"/>
      <c r="L48" s="640" t="str">
        <f>'Fun Patches'!$C22</f>
        <v>&lt;LIST PATCH HERE&gt;</v>
      </c>
      <c r="M48" s="640"/>
      <c r="N48" s="640"/>
      <c r="O48" s="640"/>
      <c r="P48" s="640"/>
      <c r="Q48" s="640"/>
      <c r="R48" s="641"/>
      <c r="S48" s="328" t="str">
        <f>IF(Summary!$V$112="E","E","")</f>
        <v/>
      </c>
      <c r="T48" s="328" t="str">
        <f>IF(Summary!$W$112="Y","R","")</f>
        <v/>
      </c>
      <c r="U48" s="642"/>
      <c r="W48" s="389"/>
      <c r="X48" s="390"/>
      <c r="Y48" s="464"/>
      <c r="AA48" s="389"/>
      <c r="AB48" s="390"/>
      <c r="AC48" s="464"/>
    </row>
    <row r="49" spans="2:29" ht="12.95" customHeight="1" thickBot="1">
      <c r="B49" s="370"/>
      <c r="C49" s="447" t="s">
        <v>604</v>
      </c>
      <c r="D49" s="448"/>
      <c r="E49" s="448"/>
      <c r="F49" s="448"/>
      <c r="G49" s="448"/>
      <c r="H49" s="449"/>
      <c r="I49" s="329" t="str">
        <f>IF(Summary!$V$48="E","E","")</f>
        <v/>
      </c>
      <c r="J49" s="329" t="str">
        <f>IF(Summary!$W$48="Y","R","")</f>
        <v/>
      </c>
      <c r="K49" s="360" t="str">
        <f>IF(COUNTIF(I48:I49,"E")=2,"C"," ")</f>
        <v xml:space="preserve"> </v>
      </c>
      <c r="L49" s="640" t="str">
        <f>'Fun Patches'!$C23</f>
        <v>&lt;LIST PATCH HERE&gt;</v>
      </c>
      <c r="M49" s="640"/>
      <c r="N49" s="640"/>
      <c r="O49" s="640"/>
      <c r="P49" s="640"/>
      <c r="Q49" s="640"/>
      <c r="R49" s="641"/>
      <c r="S49" s="328" t="str">
        <f>IF(Summary!$V$113="E","E","")</f>
        <v/>
      </c>
      <c r="T49" s="328" t="str">
        <f>IF(Summary!$W$113="Y","R","")</f>
        <v/>
      </c>
      <c r="U49" s="642"/>
      <c r="W49" s="389"/>
      <c r="X49" s="390"/>
      <c r="Y49" s="464"/>
      <c r="AA49" s="389"/>
      <c r="AB49" s="390"/>
      <c r="AC49" s="464"/>
    </row>
    <row r="50" spans="2:29" ht="12.95" customHeight="1">
      <c r="B50" s="370"/>
      <c r="C50" s="375" t="s">
        <v>560</v>
      </c>
      <c r="D50" s="435"/>
      <c r="E50" s="435"/>
      <c r="F50" s="435"/>
      <c r="G50" s="435"/>
      <c r="H50" s="436"/>
      <c r="I50" s="330" t="str">
        <f>IF(Summary!$V$49="E","E","")</f>
        <v/>
      </c>
      <c r="J50" s="330" t="str">
        <f>IF(Summary!$W$49="Y","R","")</f>
        <v/>
      </c>
      <c r="K50" s="360"/>
      <c r="L50" s="640" t="str">
        <f>'Fun Patches'!$C24</f>
        <v>&lt;LIST PATCH HERE&gt;</v>
      </c>
      <c r="M50" s="640"/>
      <c r="N50" s="640"/>
      <c r="O50" s="640"/>
      <c r="P50" s="640"/>
      <c r="Q50" s="640"/>
      <c r="R50" s="641"/>
      <c r="S50" s="328" t="str">
        <f>IF(Summary!$V$114="E","E","")</f>
        <v/>
      </c>
      <c r="T50" s="328" t="str">
        <f>IF(Summary!$W$114="Y","R","")</f>
        <v/>
      </c>
      <c r="U50" s="642"/>
      <c r="W50" s="389"/>
      <c r="X50" s="390"/>
      <c r="Y50" s="464"/>
      <c r="AA50" s="389"/>
      <c r="AB50" s="390"/>
      <c r="AC50" s="464"/>
    </row>
    <row r="51" spans="2:29" ht="12.95" customHeight="1">
      <c r="B51" s="370"/>
      <c r="C51" s="380" t="s">
        <v>605</v>
      </c>
      <c r="H51" s="450"/>
      <c r="I51" s="330" t="str">
        <f>IF(Summary!$V$50="E","E","")</f>
        <v/>
      </c>
      <c r="J51" s="330" t="str">
        <f>IF(Summary!$W$50="Y","R","")</f>
        <v/>
      </c>
      <c r="K51" s="360" t="str">
        <f>IF(COUNTIF(I50:I51,"E")=2,"C"," ")</f>
        <v xml:space="preserve"> </v>
      </c>
      <c r="L51" s="640" t="str">
        <f>'Fun Patches'!$C25</f>
        <v>&lt;LIST PATCH HERE&gt;</v>
      </c>
      <c r="M51" s="640"/>
      <c r="N51" s="640"/>
      <c r="O51" s="640"/>
      <c r="P51" s="640"/>
      <c r="Q51" s="640"/>
      <c r="R51" s="641"/>
      <c r="S51" s="328" t="str">
        <f>IF(Summary!$V$115="E","E","")</f>
        <v/>
      </c>
      <c r="T51" s="328" t="str">
        <f>IF(Summary!$W$115="Y","R","")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IF(Summary!$V$116="E","E","")</f>
        <v/>
      </c>
      <c r="T52" s="328" t="str">
        <f>IF(Summary!$W$116="Y","R","")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IF(Summary!$V$117="E","E","")</f>
        <v/>
      </c>
      <c r="T53" s="328" t="str">
        <f>IF(Summary!$W$117="Y","R","")</f>
        <v/>
      </c>
      <c r="U53" s="642"/>
      <c r="W53" s="389"/>
      <c r="X53" s="390"/>
      <c r="Y53" s="464"/>
      <c r="AA53" s="389"/>
      <c r="AB53" s="390"/>
      <c r="AC53" s="464"/>
    </row>
    <row r="54" spans="2:29" ht="12.95" customHeight="1">
      <c r="B54" s="381"/>
      <c r="C54" s="382" t="s">
        <v>624</v>
      </c>
      <c r="D54" s="327" t="str">
        <f>IF('Age-Level'!$N$6="C","/","")</f>
        <v/>
      </c>
      <c r="E54" s="327" t="str">
        <f>IF('Age-Level'!$N$7="C","/","")</f>
        <v/>
      </c>
      <c r="F54" s="327" t="str">
        <f>IF('Age-Level'!$N$8="C","/","")</f>
        <v/>
      </c>
      <c r="G54" s="327" t="str">
        <f>IF('Age-Level'!$N$9="C","/","")</f>
        <v/>
      </c>
      <c r="H54" s="327" t="str">
        <f>IF('Age-Level'!$N$10="C","/","")</f>
        <v/>
      </c>
      <c r="I54" s="328" t="str">
        <f>IF(Summary!$V$63="E","E","")</f>
        <v/>
      </c>
      <c r="J54" s="328" t="str">
        <f>IF(Summary!$W$63="Y","R","")</f>
        <v/>
      </c>
      <c r="L54" s="640" t="str">
        <f>'Fun Patches'!$C28</f>
        <v>&lt;LIST PATCH HERE&gt;</v>
      </c>
      <c r="M54" s="640"/>
      <c r="N54" s="640"/>
      <c r="O54" s="640"/>
      <c r="P54" s="640"/>
      <c r="Q54" s="640"/>
      <c r="R54" s="641"/>
      <c r="S54" s="328" t="str">
        <f>IF(Summary!$V$118="E","E","")</f>
        <v/>
      </c>
      <c r="T54" s="328" t="str">
        <f>IF(Summary!$W$118="Y","R","")</f>
        <v/>
      </c>
      <c r="U54" s="642"/>
      <c r="W54" s="389"/>
      <c r="X54" s="390"/>
      <c r="Y54" s="464"/>
      <c r="AA54" s="389"/>
      <c r="AB54" s="390"/>
      <c r="AC54" s="464"/>
    </row>
    <row r="55" spans="2:29" ht="12.95" customHeight="1" thickBot="1">
      <c r="B55" s="381"/>
      <c r="C55" s="383" t="s">
        <v>625</v>
      </c>
      <c r="D55" s="313" t="str">
        <f>IF('Age-Level'!$N$13="C","/","")</f>
        <v/>
      </c>
      <c r="E55" s="313" t="str">
        <f>IF('Age-Level'!$N$14="C","/","")</f>
        <v/>
      </c>
      <c r="F55" s="313" t="str">
        <f>IF('Age-Level'!$N$15="C","/","")</f>
        <v/>
      </c>
      <c r="G55" s="313" t="str">
        <f>IF('Age-Level'!$N$16="C","/","")</f>
        <v/>
      </c>
      <c r="H55" s="313" t="str">
        <f>IF('Age-Level'!$N$17="C","/","")</f>
        <v/>
      </c>
      <c r="I55" s="329" t="str">
        <f>IF(Summary!$V$64="E","E","")</f>
        <v/>
      </c>
      <c r="J55" s="329" t="str">
        <f>IF(Summary!$W$64="Y","R","")</f>
        <v/>
      </c>
      <c r="L55" s="640" t="str">
        <f>'Fun Patches'!$C29</f>
        <v>&lt;LIST PATCH HERE&gt;</v>
      </c>
      <c r="M55" s="640"/>
      <c r="N55" s="640"/>
      <c r="O55" s="640"/>
      <c r="P55" s="640"/>
      <c r="Q55" s="640"/>
      <c r="R55" s="641"/>
      <c r="S55" s="328" t="str">
        <f>IF(Summary!$V$119="E","E","")</f>
        <v/>
      </c>
      <c r="T55" s="328" t="str">
        <f>IF(Summary!$W$119="Y","R","")</f>
        <v/>
      </c>
      <c r="U55" s="642"/>
      <c r="W55" s="389"/>
      <c r="X55" s="390"/>
      <c r="Y55" s="464"/>
      <c r="AA55" s="389"/>
      <c r="AB55" s="390"/>
      <c r="AC55" s="464"/>
    </row>
    <row r="56" spans="2:29" ht="12.95" customHeight="1">
      <c r="B56" s="381"/>
      <c r="C56" s="384" t="s">
        <v>626</v>
      </c>
      <c r="D56" s="332" t="str">
        <f>IF('Age-Level'!$N$20="C","/","")</f>
        <v/>
      </c>
      <c r="E56" s="332" t="str">
        <f>IF('Age-Level'!$N$21="C","/","")</f>
        <v/>
      </c>
      <c r="F56" s="332" t="str">
        <f>IF('Age-Level'!$N$22="C","/","")</f>
        <v/>
      </c>
      <c r="G56" s="332" t="str">
        <f>IF('Age-Level'!$N$23="C","/","")</f>
        <v/>
      </c>
      <c r="H56" s="332" t="str">
        <f>IF('Age-Level'!$N$24="C","/","")</f>
        <v/>
      </c>
      <c r="I56" s="333" t="str">
        <f>IF(Summary!$V$65="E","E","")</f>
        <v/>
      </c>
      <c r="J56" s="333" t="str">
        <f>IF(Summary!$W$65="Y","R","")</f>
        <v/>
      </c>
      <c r="L56" s="640" t="str">
        <f>'Fun Patches'!$C30</f>
        <v>&lt;LIST PATCH HERE&gt;</v>
      </c>
      <c r="M56" s="640"/>
      <c r="N56" s="640"/>
      <c r="O56" s="640"/>
      <c r="P56" s="640"/>
      <c r="Q56" s="640"/>
      <c r="R56" s="641"/>
      <c r="S56" s="328" t="str">
        <f>IF(Summary!$V$120="E","E","")</f>
        <v/>
      </c>
      <c r="T56" s="328" t="str">
        <f>IF(Summary!$W$120="Y","R","")</f>
        <v/>
      </c>
      <c r="U56" s="642"/>
      <c r="W56" s="389"/>
      <c r="X56" s="390"/>
      <c r="Y56" s="464"/>
      <c r="AA56" s="389"/>
      <c r="AB56" s="390"/>
      <c r="AC56" s="464"/>
    </row>
    <row r="57" spans="2:29" ht="12.95" customHeight="1" thickBot="1">
      <c r="B57" s="381"/>
      <c r="C57" s="385" t="s">
        <v>627</v>
      </c>
      <c r="D57" s="313" t="str">
        <f>IF('Age-Level'!$N$27="C","/","")</f>
        <v/>
      </c>
      <c r="E57" s="313" t="str">
        <f>IF('Age-Level'!$N$28="C","/","")</f>
        <v/>
      </c>
      <c r="F57" s="313" t="str">
        <f>IF('Age-Level'!$N$29="C","/","")</f>
        <v/>
      </c>
      <c r="G57" s="313" t="str">
        <f>IF('Age-Level'!$N$30="C","/","")</f>
        <v/>
      </c>
      <c r="H57" s="313" t="str">
        <f>IF('Age-Level'!$N$31="C","/","")</f>
        <v/>
      </c>
      <c r="I57" s="329" t="str">
        <f>IF(Summary!$V$66="E","E","")</f>
        <v/>
      </c>
      <c r="J57" s="329" t="str">
        <f>IF(Summary!$W$66="Y","R","")</f>
        <v/>
      </c>
      <c r="L57" s="640" t="str">
        <f>'Fun Patches'!$C31</f>
        <v>&lt;LIST PATCH HERE&gt;</v>
      </c>
      <c r="M57" s="640"/>
      <c r="N57" s="640"/>
      <c r="O57" s="640"/>
      <c r="P57" s="640"/>
      <c r="Q57" s="640"/>
      <c r="R57" s="641"/>
      <c r="S57" s="328" t="str">
        <f>IF(Summary!$V$121="E","E","")</f>
        <v/>
      </c>
      <c r="T57" s="328" t="str">
        <f>IF(Summary!$W$121="Y","R","")</f>
        <v/>
      </c>
      <c r="U57" s="642"/>
      <c r="W57" s="389"/>
      <c r="X57" s="390"/>
      <c r="Y57" s="464"/>
      <c r="AA57" s="389"/>
      <c r="AB57" s="390"/>
      <c r="AC57" s="464"/>
    </row>
    <row r="58" spans="2:29" ht="12.95" customHeight="1">
      <c r="B58" s="370"/>
      <c r="C58" s="382" t="s">
        <v>628</v>
      </c>
      <c r="D58" s="451"/>
      <c r="E58" s="451"/>
      <c r="F58" s="451"/>
      <c r="G58" s="451"/>
      <c r="H58" s="452"/>
      <c r="I58" s="333" t="str">
        <f>IF(Summary!$V$67="E","E","")</f>
        <v/>
      </c>
      <c r="J58" s="333" t="str">
        <f>IF(Summary!$W$67="Y","R","")</f>
        <v/>
      </c>
      <c r="L58" s="640" t="str">
        <f>'Fun Patches'!$C32</f>
        <v>&lt;LIST PATCH HERE&gt;</v>
      </c>
      <c r="M58" s="640"/>
      <c r="N58" s="640"/>
      <c r="O58" s="640"/>
      <c r="P58" s="640"/>
      <c r="Q58" s="640"/>
      <c r="R58" s="641"/>
      <c r="S58" s="328" t="str">
        <f>IF(Summary!$V$122="E","E","")</f>
        <v/>
      </c>
      <c r="T58" s="328" t="str">
        <f>IF(Summary!$W$122="Y","R","")</f>
        <v/>
      </c>
      <c r="U58" s="642"/>
      <c r="W58" s="389"/>
      <c r="X58" s="390"/>
      <c r="Y58" s="464"/>
      <c r="AA58" s="389"/>
      <c r="AB58" s="390"/>
      <c r="AC58" s="464"/>
    </row>
    <row r="59" spans="2:29" ht="12.95" customHeight="1" thickBot="1">
      <c r="B59" s="370"/>
      <c r="C59" s="383" t="s">
        <v>629</v>
      </c>
      <c r="D59" s="453"/>
      <c r="E59" s="453"/>
      <c r="F59" s="453"/>
      <c r="G59" s="453"/>
      <c r="H59" s="454"/>
      <c r="I59" s="329" t="str">
        <f>IF(Summary!$V$68="E","E","")</f>
        <v/>
      </c>
      <c r="J59" s="329" t="str">
        <f>IF(Summary!$W$68="Y","R","")</f>
        <v/>
      </c>
      <c r="L59" s="640" t="str">
        <f>'Fun Patches'!$C33</f>
        <v>&lt;LIST PATCH HERE&gt;</v>
      </c>
      <c r="M59" s="640"/>
      <c r="N59" s="640"/>
      <c r="O59" s="640"/>
      <c r="P59" s="640"/>
      <c r="Q59" s="640"/>
      <c r="R59" s="641"/>
      <c r="S59" s="328" t="str">
        <f>IF(Summary!$V$123="E","E","")</f>
        <v/>
      </c>
      <c r="T59" s="328" t="str">
        <f>IF(Summary!$W$123="Y","R","")</f>
        <v/>
      </c>
      <c r="U59" s="642"/>
      <c r="W59" s="389"/>
      <c r="X59" s="390"/>
      <c r="Y59" s="464"/>
      <c r="AA59" s="389"/>
      <c r="AB59" s="390"/>
      <c r="AC59" s="464"/>
    </row>
    <row r="60" spans="2:29" ht="12.95" customHeight="1">
      <c r="B60" s="370"/>
      <c r="C60" s="384" t="s">
        <v>630</v>
      </c>
      <c r="D60" s="455"/>
      <c r="E60" s="455"/>
      <c r="F60" s="455"/>
      <c r="G60" s="455"/>
      <c r="H60" s="456"/>
      <c r="I60" s="333" t="str">
        <f>IF(Summary!$V$69="E","E","")</f>
        <v/>
      </c>
      <c r="J60" s="333" t="str">
        <f>IF(Summary!$W$69="Y","R","")</f>
        <v/>
      </c>
      <c r="L60" s="640" t="str">
        <f>'Fun Patches'!$C34</f>
        <v>&lt;LIST PATCH HERE&gt;</v>
      </c>
      <c r="M60" s="640"/>
      <c r="N60" s="640"/>
      <c r="O60" s="640"/>
      <c r="P60" s="640"/>
      <c r="Q60" s="640"/>
      <c r="R60" s="641"/>
      <c r="S60" s="331" t="str">
        <f>IF(Summary!$V$124="E","E","")</f>
        <v/>
      </c>
      <c r="T60" s="331" t="str">
        <f>IF(Summary!$W$124="Y","R","")</f>
        <v/>
      </c>
      <c r="U60" s="642"/>
      <c r="W60" s="389"/>
      <c r="X60" s="390"/>
      <c r="Y60" s="464"/>
      <c r="AA60" s="389"/>
      <c r="AB60" s="390"/>
      <c r="AC60" s="464"/>
    </row>
    <row r="61" spans="2:29" ht="12.95" customHeight="1">
      <c r="B61" s="370"/>
      <c r="C61" s="386" t="s">
        <v>631</v>
      </c>
      <c r="D61" s="457"/>
      <c r="E61" s="457"/>
      <c r="F61" s="457"/>
      <c r="G61" s="457"/>
      <c r="H61" s="458"/>
      <c r="I61" s="331" t="str">
        <f>IF(Summary!$V$70="E","E","")</f>
        <v/>
      </c>
      <c r="J61" s="331" t="str">
        <f>IF(Summary!$W$70="Y","R","")</f>
        <v/>
      </c>
      <c r="L61" s="640" t="str">
        <f>'Fun Patches'!$C35</f>
        <v>&lt;LIST PATCH HERE&gt;</v>
      </c>
      <c r="M61" s="640"/>
      <c r="N61" s="640"/>
      <c r="O61" s="640"/>
      <c r="P61" s="640"/>
      <c r="Q61" s="640"/>
      <c r="R61" s="641"/>
      <c r="S61" s="331" t="str">
        <f>IF(Summary!$V$125="E","E","")</f>
        <v/>
      </c>
      <c r="T61" s="331" t="str">
        <f>IF(Summary!$W$125="Y","R","")</f>
        <v/>
      </c>
      <c r="U61" s="642"/>
      <c r="W61" s="389"/>
      <c r="X61" s="390"/>
      <c r="Y61" s="464"/>
      <c r="AA61" s="389"/>
      <c r="AB61" s="390"/>
      <c r="AC61" s="464"/>
    </row>
    <row r="62" spans="2:29" ht="12.95" customHeight="1" thickBot="1">
      <c r="B62" s="370"/>
      <c r="C62" s="385" t="s">
        <v>632</v>
      </c>
      <c r="D62" s="459"/>
      <c r="E62" s="459"/>
      <c r="F62" s="459"/>
      <c r="G62" s="459"/>
      <c r="H62" s="460"/>
      <c r="I62" s="329" t="str">
        <f>IF(Summary!$V$71="E","E","")</f>
        <v/>
      </c>
      <c r="J62" s="329" t="str">
        <f>IF(Summary!$W$71="Y","R","")</f>
        <v/>
      </c>
      <c r="L62" s="640" t="str">
        <f>'Fun Patches'!$C36</f>
        <v>&lt;LIST PATCH HERE&gt;</v>
      </c>
      <c r="M62" s="640"/>
      <c r="N62" s="640"/>
      <c r="O62" s="640"/>
      <c r="P62" s="640"/>
      <c r="Q62" s="640"/>
      <c r="R62" s="641"/>
      <c r="S62" s="331" t="str">
        <f>IF(Summary!$V$126="E","E","")</f>
        <v/>
      </c>
      <c r="T62" s="331" t="str">
        <f>IF(Summary!$W$126="Y","R","")</f>
        <v/>
      </c>
      <c r="U62" s="642"/>
      <c r="W62" s="389"/>
      <c r="X62" s="390"/>
      <c r="Y62" s="464"/>
      <c r="AA62" s="389"/>
      <c r="AB62" s="390"/>
      <c r="AC62" s="464"/>
    </row>
    <row r="63" spans="2:29" ht="12.95" customHeight="1">
      <c r="B63" s="370"/>
      <c r="C63" s="380" t="s">
        <v>93</v>
      </c>
      <c r="D63" s="334" t="str">
        <f>IF('Age-Level'!$N$53="C","/","")</f>
        <v/>
      </c>
      <c r="E63" s="334" t="str">
        <f>IF('Age-Level'!$N$54="C","/","")</f>
        <v/>
      </c>
      <c r="F63" s="334" t="str">
        <f>IF('Age-Level'!$N$55="C","/","")</f>
        <v/>
      </c>
      <c r="G63" s="327" t="str">
        <f>IF('Age-Level'!$N$56="C","/","")</f>
        <v/>
      </c>
      <c r="H63" s="327" t="str">
        <f>IF('Age-Level'!$N$57="C","/","")</f>
        <v/>
      </c>
      <c r="I63" s="333" t="str">
        <f>IF(Summary!$V$72="E","E","")</f>
        <v/>
      </c>
      <c r="J63" s="333" t="str">
        <f>IF(Summary!$W$72="Y","R","")</f>
        <v/>
      </c>
      <c r="L63" s="640" t="str">
        <f>'Fun Patches'!$C37</f>
        <v>&lt;LIST PATCH HERE&gt;</v>
      </c>
      <c r="M63" s="640"/>
      <c r="N63" s="640"/>
      <c r="O63" s="640"/>
      <c r="P63" s="640"/>
      <c r="Q63" s="640"/>
      <c r="R63" s="641"/>
      <c r="S63" s="331" t="str">
        <f>IF(Summary!$V$127="E","E","")</f>
        <v/>
      </c>
      <c r="T63" s="331" t="str">
        <f>IF(Summary!$W$127="Y","R","")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IF(Summary!$V$73="E","E","")</f>
        <v/>
      </c>
      <c r="J64" s="329" t="str">
        <f>IF(Summary!$W$73="Y","R","")</f>
        <v/>
      </c>
      <c r="L64" s="640" t="str">
        <f>'Fun Patches'!$C38</f>
        <v>&lt;LIST PATCH HERE&gt;</v>
      </c>
      <c r="M64" s="640"/>
      <c r="N64" s="640"/>
      <c r="O64" s="640"/>
      <c r="P64" s="640"/>
      <c r="Q64" s="640"/>
      <c r="R64" s="641"/>
      <c r="S64" s="331" t="str">
        <f>IF(Summary!$V$128="E","E","")</f>
        <v/>
      </c>
      <c r="T64" s="331" t="str">
        <f>IF(Summary!$W$128="Y","R","")</f>
        <v/>
      </c>
      <c r="U64" s="642"/>
      <c r="W64" s="389"/>
      <c r="X64" s="390"/>
      <c r="Y64" s="464"/>
      <c r="AA64" s="389"/>
      <c r="AB64" s="390"/>
      <c r="AC64" s="464"/>
    </row>
    <row r="65" spans="1:29" ht="12.95" customHeight="1">
      <c r="B65" s="370"/>
      <c r="C65" s="382" t="s">
        <v>634</v>
      </c>
      <c r="D65" s="451"/>
      <c r="E65" s="451"/>
      <c r="F65" s="451"/>
      <c r="G65" s="451"/>
      <c r="H65" s="452"/>
      <c r="I65" s="333" t="str">
        <f>IF(Summary!$V$74="E","E","")</f>
        <v/>
      </c>
      <c r="J65" s="333" t="str">
        <f>IF(Summary!$W$74="Y","R","")</f>
        <v/>
      </c>
      <c r="L65" s="640" t="str">
        <f>'Fun Patches'!$C39</f>
        <v>&lt;LIST PATCH HERE&gt;</v>
      </c>
      <c r="M65" s="640"/>
      <c r="N65" s="640"/>
      <c r="O65" s="640"/>
      <c r="P65" s="640"/>
      <c r="Q65" s="640"/>
      <c r="R65" s="641"/>
      <c r="S65" s="331" t="str">
        <f>IF(Summary!$V$129="E","E","")</f>
        <v/>
      </c>
      <c r="T65" s="331" t="str">
        <f>IF(Summary!$W$129="Y","R","")</f>
        <v/>
      </c>
      <c r="U65" s="642"/>
      <c r="W65" s="389"/>
      <c r="X65" s="390"/>
      <c r="Y65" s="464"/>
      <c r="AA65" s="389"/>
      <c r="AB65" s="390"/>
      <c r="AC65" s="464"/>
    </row>
    <row r="66" spans="1:29" ht="12.95" customHeight="1">
      <c r="B66" s="370"/>
      <c r="C66" s="376" t="s">
        <v>635</v>
      </c>
      <c r="D66" s="457"/>
      <c r="E66" s="457"/>
      <c r="F66" s="457"/>
      <c r="G66" s="457"/>
      <c r="H66" s="458"/>
      <c r="I66" s="328" t="str">
        <f>IF(Summary!$V$92="E","E","")</f>
        <v/>
      </c>
      <c r="J66" s="328" t="str">
        <f>IF(Summary!$W$92="Y","R","")</f>
        <v/>
      </c>
      <c r="L66" s="640" t="str">
        <f>'Fun Patches'!$C40</f>
        <v>&lt;LIST PATCH HERE&gt;</v>
      </c>
      <c r="M66" s="640"/>
      <c r="N66" s="640"/>
      <c r="O66" s="640"/>
      <c r="P66" s="640"/>
      <c r="Q66" s="640"/>
      <c r="R66" s="641"/>
      <c r="S66" s="331" t="str">
        <f>IF(Summary!$V$130="E","E","")</f>
        <v/>
      </c>
      <c r="T66" s="331" t="str">
        <f>IF(Summary!$W$130="Y","R","")</f>
        <v/>
      </c>
      <c r="U66" s="642"/>
      <c r="W66" s="389"/>
      <c r="X66" s="390"/>
      <c r="Y66" s="464"/>
      <c r="AA66" s="389"/>
      <c r="AB66" s="390"/>
      <c r="AC66" s="464"/>
    </row>
    <row r="67" spans="1:29" ht="12.95" customHeight="1">
      <c r="B67" s="370"/>
      <c r="C67" s="461" t="s">
        <v>636</v>
      </c>
      <c r="D67" s="462"/>
      <c r="E67" s="462"/>
      <c r="F67" s="332" t="str">
        <f>IF(Bridging!$N$10="A","/","")</f>
        <v/>
      </c>
      <c r="G67" s="332" t="str">
        <f>IF(Bridging!$N$14="A","/","")</f>
        <v/>
      </c>
      <c r="H67" s="332" t="str">
        <f>IF(Bridging!$N$16="A","/","")</f>
        <v/>
      </c>
      <c r="I67" s="333" t="str">
        <f>IF(Summary!$V$93="E","E","")</f>
        <v/>
      </c>
      <c r="J67" s="333" t="str">
        <f>IF(Summary!$W$93="Y","R","")</f>
        <v/>
      </c>
      <c r="L67" s="640" t="str">
        <f>'Fun Patches'!$C41</f>
        <v>&lt;LIST PATCH HERE&gt;</v>
      </c>
      <c r="M67" s="640"/>
      <c r="N67" s="640"/>
      <c r="O67" s="640"/>
      <c r="P67" s="640"/>
      <c r="Q67" s="640"/>
      <c r="R67" s="641"/>
      <c r="S67" s="331" t="str">
        <f>IF(Summary!$V$131="E","E","")</f>
        <v/>
      </c>
      <c r="T67" s="331" t="str">
        <f>IF(Summary!$W$131="Y","R","")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IF(Summary!$V$132="E","E","")</f>
        <v/>
      </c>
      <c r="T68" s="331" t="str">
        <f>IF(Summary!$W$132="Y","R","")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IF(Summary!$V$133="E","E","")</f>
        <v/>
      </c>
      <c r="T69" s="331" t="str">
        <f>IF(Summary!$W$133="Y","R","")</f>
        <v/>
      </c>
      <c r="U69" s="642"/>
      <c r="V69" s="351"/>
      <c r="W69" s="389"/>
      <c r="X69" s="390"/>
      <c r="Y69" s="464"/>
      <c r="Z69" s="352"/>
      <c r="AA69" s="389"/>
      <c r="AB69" s="390"/>
      <c r="AC69" s="464"/>
    </row>
    <row r="70" spans="1:29" s="355" customFormat="1" ht="12.95" customHeight="1">
      <c r="A70" s="351"/>
      <c r="B70" s="370"/>
      <c r="C70" s="382" t="s">
        <v>637</v>
      </c>
      <c r="D70" s="327" t="str">
        <f>IF('Age-Level'!$N$67="A","/","")</f>
        <v/>
      </c>
      <c r="E70" s="327" t="str">
        <f>IF('Age-Level'!$N$71="A","/","")</f>
        <v/>
      </c>
      <c r="F70" s="327" t="str">
        <f>IF('Age-Level'!$N$75="A","/","")</f>
        <v/>
      </c>
      <c r="G70" s="327" t="str">
        <f>IF('Age-Level'!$N$80="A","/","")</f>
        <v/>
      </c>
      <c r="H70" s="327" t="str">
        <f>IF('Age-Level'!$N$82="A","/","")</f>
        <v/>
      </c>
      <c r="I70" s="328" t="str">
        <f>IF(Summary!$V$75="E","E","")</f>
        <v/>
      </c>
      <c r="J70" s="328" t="str">
        <f>IF(Summary!$W$75="Y","R","")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IF('Age-Level'!$N$85="A","/","")</f>
        <v/>
      </c>
      <c r="E71" s="313" t="str">
        <f>IF('Age-Level'!$N$89="A","/","")</f>
        <v/>
      </c>
      <c r="F71" s="313" t="str">
        <f>IF('Age-Level'!$N$93="A","/","")</f>
        <v/>
      </c>
      <c r="G71" s="313" t="str">
        <f>IF('Age-Level'!$N$98="A","/","")</f>
        <v/>
      </c>
      <c r="H71" s="313" t="str">
        <f>IF('Age-Level'!$N$100="A","/","")</f>
        <v/>
      </c>
      <c r="I71" s="329" t="str">
        <f>IF(Summary!$V$76="E","E","")</f>
        <v/>
      </c>
      <c r="J71" s="329" t="str">
        <f>IF(Summary!$W$76="Y","R","")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IF('Age-Level'!$N$103="A","/","")</f>
        <v/>
      </c>
      <c r="E72" s="332" t="str">
        <f>IF('Age-Level'!$N$107="A","/","")</f>
        <v/>
      </c>
      <c r="F72" s="332" t="str">
        <f>IF('Age-Level'!$N$111="A","/","")</f>
        <v/>
      </c>
      <c r="G72" s="332" t="str">
        <f>IF('Age-Level'!$N$116="A","/","")</f>
        <v/>
      </c>
      <c r="H72" s="332" t="str">
        <f>IF('Age-Level'!$N$118="A","/","")</f>
        <v/>
      </c>
      <c r="I72" s="333" t="str">
        <f>IF(Summary!$V$77="E","E","")</f>
        <v/>
      </c>
      <c r="J72" s="333" t="str">
        <f>IF(Summary!$W$77="Y","R","")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IF('Age-Level'!$N$121="A","/","")</f>
        <v/>
      </c>
      <c r="E73" s="327" t="str">
        <f>IF('Age-Level'!$N$125="A","/","")</f>
        <v/>
      </c>
      <c r="F73" s="327" t="str">
        <f>IF('Age-Level'!$N$129="A","/","")</f>
        <v/>
      </c>
      <c r="G73" s="327" t="str">
        <f>IF('Age-Level'!$N$134="A","/","")</f>
        <v/>
      </c>
      <c r="H73" s="327" t="str">
        <f>IF('Age-Level'!$N$136="A","/","")</f>
        <v/>
      </c>
      <c r="I73" s="331" t="str">
        <f>IF(Summary!$V$78="E","E","")</f>
        <v/>
      </c>
      <c r="J73" s="331" t="str">
        <f>IF(Summary!$W$78="Y","R","")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2Od1PxbkMXGmBhXudu29+6tJdELrJlwja1LCbY2gHUCqOzp3jj41er6ZeoG2IB+qKtKokdwROVlH9fOvAcm8sw==" saltValue="TN9rMYcjk7Tg8p7WHtWrl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49" priority="2">
      <formula>LEFT($U$1,11)="Ambassador_"</formula>
    </cfRule>
  </conditionalFormatting>
  <conditionalFormatting sqref="H45:H51 H1:H41">
    <cfRule type="expression" dxfId="48" priority="1">
      <formula>LEFT($U$1,11)&lt;&gt;"Ambassador_"</formula>
    </cfRule>
  </conditionalFormatting>
  <conditionalFormatting sqref="I1:T2">
    <cfRule type="expression" dxfId="47" priority="3">
      <formula>LEFT($U$1,11)&lt;&gt;"Ambassador_"</formula>
    </cfRule>
  </conditionalFormatting>
  <conditionalFormatting sqref="L16:L28">
    <cfRule type="duplicateValues" dxfId="46" priority="4"/>
  </conditionalFormatting>
  <conditionalFormatting sqref="L29:L30 L14:L15 W4:W73 AA4:AA73">
    <cfRule type="duplicateValues" dxfId="45" priority="5"/>
  </conditionalFormatting>
  <pageMargins left="0.5" right="0.3" top="0.3" bottom="0.3" header="0.3" footer="0.3"/>
  <pageSetup scale="75" fitToWidth="2" orientation="portrait" r:id="rId1"/>
  <colBreaks count="1" manualBreakCount="1">
    <brk id="21" max="72"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40F83-60E2-4A73-A6BF-965B3C960F73}">
  <sheetPr codeName="Sheet27">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Ambassador_12</v>
      </c>
      <c r="U1" s="430" t="str">
        <f ca="1">MID(CELL("filename",A1),FIND(IF(ISERROR(FIND("]",CELL("filename",A1))),"$","]"),CELL("filename",A1))+1,256)</f>
        <v>Ambassador_12</v>
      </c>
      <c r="W1" s="344" t="str">
        <f ca="1">IF(T1&lt;&gt;"",T1,"")</f>
        <v>Ambassador_12</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IF(Badges!$O$33="A","/","")</f>
        <v/>
      </c>
      <c r="E4" s="327" t="str">
        <f>IF(Badges!$O$37="A","/","")</f>
        <v/>
      </c>
      <c r="F4" s="327" t="str">
        <f>IF(Badges!$O$41="A","/","")</f>
        <v/>
      </c>
      <c r="G4" s="327" t="str">
        <f>IF(Badges!$O$45="A","/","")</f>
        <v/>
      </c>
      <c r="H4" s="327" t="str">
        <f>IF(Badges!$O$49="A","/","")</f>
        <v/>
      </c>
      <c r="I4" s="330" t="str">
        <f>IF(Summary!$X$5="E","E","")</f>
        <v/>
      </c>
      <c r="J4" s="330" t="str">
        <f>IF(Summary!$Y$5="Y","R","")</f>
        <v/>
      </c>
      <c r="L4" s="639" t="str">
        <f>'Council Own'!$B6</f>
        <v>&lt;&lt;List Badge 1 Here&gt;&gt;</v>
      </c>
      <c r="M4" s="639"/>
      <c r="N4" s="327" t="str">
        <f>IF('Council Own'!$O$11="A","/","")</f>
        <v/>
      </c>
      <c r="O4" s="327" t="str">
        <f>IF('Council Own'!$O$15="A","/","")</f>
        <v/>
      </c>
      <c r="P4" s="327" t="str">
        <f>IF('Council Own'!$O$19="A","/","")</f>
        <v/>
      </c>
      <c r="Q4" s="327" t="str">
        <f>IF('Council Own'!$O$23="A","/","")</f>
        <v/>
      </c>
      <c r="R4" s="327" t="str">
        <f>IF('Council Own'!$O$27="A","/","")</f>
        <v/>
      </c>
      <c r="S4" s="326" t="str">
        <f>IF(Summary!$X$52="E","E","")</f>
        <v/>
      </c>
      <c r="T4" s="326" t="str">
        <f>IF(Summary!$Y$52="Y","R","")</f>
        <v/>
      </c>
      <c r="U4" s="432"/>
      <c r="W4" s="387"/>
      <c r="X4" s="388"/>
      <c r="Y4" s="463"/>
      <c r="AA4" s="387"/>
      <c r="AB4" s="388"/>
      <c r="AC4" s="463"/>
    </row>
    <row r="5" spans="1:30" ht="12.95" customHeight="1">
      <c r="A5" s="342"/>
      <c r="C5" s="359" t="s">
        <v>404</v>
      </c>
      <c r="D5" s="327" t="str">
        <f>IF(Badges!$O$56="A","/","")</f>
        <v/>
      </c>
      <c r="E5" s="327" t="str">
        <f>IF(Badges!$O$60="A","/","")</f>
        <v/>
      </c>
      <c r="F5" s="327" t="str">
        <f>IF(Badges!$O$64="A","/","")</f>
        <v/>
      </c>
      <c r="G5" s="327" t="str">
        <f>IF(Badges!$O$68="A","/","")</f>
        <v/>
      </c>
      <c r="H5" s="327" t="str">
        <f>IF(Badges!$O$72="A","/","")</f>
        <v/>
      </c>
      <c r="I5" s="330" t="str">
        <f>IF(Summary!$X$6="E","E","")</f>
        <v/>
      </c>
      <c r="J5" s="330" t="str">
        <f>IF(Summary!$Y$6="Y","R","")</f>
        <v/>
      </c>
      <c r="K5" s="360" t="str">
        <f>IF(COUNT(I39:I39)=1,MAX(I39:I39),"")</f>
        <v/>
      </c>
      <c r="L5" s="640" t="str">
        <f>'Council Own'!$B29</f>
        <v>&lt;&lt;List Badge 2 Here&gt;&gt;</v>
      </c>
      <c r="M5" s="641"/>
      <c r="N5" s="327" t="str">
        <f>IF('Council Own'!$O$34="A","/","")</f>
        <v/>
      </c>
      <c r="O5" s="327" t="str">
        <f>IF('Council Own'!$O$38="A","/","")</f>
        <v/>
      </c>
      <c r="P5" s="327" t="str">
        <f>IF('Council Own'!$O$42="A","/","")</f>
        <v/>
      </c>
      <c r="Q5" s="327" t="str">
        <f>IF('Council Own'!$O$46="A","/","")</f>
        <v/>
      </c>
      <c r="R5" s="327" t="str">
        <f>IF('Council Own'!$O$50="A","/","")</f>
        <v/>
      </c>
      <c r="S5" s="328" t="str">
        <f>IF(Summary!$X$53="E","E","")</f>
        <v/>
      </c>
      <c r="T5" s="328" t="str">
        <f>IF(Summary!$Y$53="Y","R","")</f>
        <v/>
      </c>
      <c r="U5" s="432"/>
      <c r="W5" s="389"/>
      <c r="X5" s="390"/>
      <c r="Y5" s="464"/>
      <c r="AA5" s="389"/>
      <c r="AB5" s="390"/>
      <c r="AC5" s="464"/>
    </row>
    <row r="6" spans="1:30" ht="12.95" customHeight="1" thickBot="1">
      <c r="A6" s="342"/>
      <c r="C6" s="361" t="s">
        <v>698</v>
      </c>
      <c r="D6" s="327" t="str">
        <f>IF(Badges!$O$79="A","/","")</f>
        <v/>
      </c>
      <c r="E6" s="327" t="str">
        <f>IF(Badges!$O$83="A","/","")</f>
        <v/>
      </c>
      <c r="F6" s="327" t="str">
        <f>IF(Badges!$O$87="A","/","")</f>
        <v/>
      </c>
      <c r="G6" s="327" t="str">
        <f>IF(Badges!$O$91="A","/","")</f>
        <v/>
      </c>
      <c r="H6" s="327" t="str">
        <f>IF(Badges!$O$95="A","/","")</f>
        <v/>
      </c>
      <c r="I6" s="330" t="str">
        <f>IF(Summary!$X$7="E","E","")</f>
        <v/>
      </c>
      <c r="J6" s="330" t="str">
        <f>IF(Summary!$Y$7="Y","R","")</f>
        <v/>
      </c>
      <c r="K6" s="360" t="str">
        <f>IF(COUNT(I40:I40)=1,MAX(I40:I40),"")</f>
        <v/>
      </c>
      <c r="L6" s="640" t="str">
        <f>'Council Own'!$B52</f>
        <v>&lt;&lt;List Badge 3 Here&gt;&gt;</v>
      </c>
      <c r="M6" s="641"/>
      <c r="N6" s="327" t="str">
        <f>IF('Council Own'!$O$57="A","/","")</f>
        <v/>
      </c>
      <c r="O6" s="327" t="str">
        <f>IF('Council Own'!$O$61="A","/","")</f>
        <v/>
      </c>
      <c r="P6" s="327" t="str">
        <f>IF('Council Own'!$O$65="A","/","")</f>
        <v/>
      </c>
      <c r="Q6" s="327" t="str">
        <f>IF('Council Own'!$O$69="A","/","")</f>
        <v/>
      </c>
      <c r="R6" s="327" t="str">
        <f>IF('Council Own'!$O$73="A","/","")</f>
        <v/>
      </c>
      <c r="S6" s="328" t="str">
        <f>IF(Summary!$X$54="E","E","")</f>
        <v/>
      </c>
      <c r="T6" s="328" t="str">
        <f>IF(Summary!$Y$54="Y","R","")</f>
        <v/>
      </c>
      <c r="U6" s="432"/>
      <c r="W6" s="389"/>
      <c r="X6" s="390"/>
      <c r="Y6" s="464"/>
      <c r="AA6" s="389"/>
      <c r="AB6" s="390"/>
      <c r="AC6" s="464"/>
    </row>
    <row r="7" spans="1:30" ht="12.95" customHeight="1">
      <c r="A7" s="342"/>
      <c r="C7" s="363" t="s">
        <v>104</v>
      </c>
      <c r="D7" s="337" t="str">
        <f>IF(Badges!$O$102="A","/","")</f>
        <v/>
      </c>
      <c r="E7" s="337" t="str">
        <f>IF(Badges!$O$106="A","/","")</f>
        <v/>
      </c>
      <c r="F7" s="337" t="str">
        <f>IF(Badges!$O$110="A","/","")</f>
        <v/>
      </c>
      <c r="G7" s="337" t="str">
        <f>IF(Badges!$O$114="A","/","")</f>
        <v/>
      </c>
      <c r="H7" s="337" t="str">
        <f>IF(Badges!$O$118="A","/","")</f>
        <v/>
      </c>
      <c r="I7" s="338" t="str">
        <f>IF(Summary!$X$8="E","E","")</f>
        <v/>
      </c>
      <c r="J7" s="338" t="str">
        <f>IF(Summary!$Y$8="Y","R","")</f>
        <v/>
      </c>
      <c r="K7" s="360" t="str">
        <f>IF(COUNT(I41:I41)=1,MAX(I41:I41),"")</f>
        <v/>
      </c>
      <c r="L7" s="640" t="str">
        <f>'Council Own'!$B75</f>
        <v>&lt;&lt;List Badge 4 Here&gt;&gt;</v>
      </c>
      <c r="M7" s="641"/>
      <c r="N7" s="327" t="str">
        <f>IF('Council Own'!$O$80="A","/","")</f>
        <v/>
      </c>
      <c r="O7" s="327" t="str">
        <f>IF('Council Own'!$O$84="A","/","")</f>
        <v/>
      </c>
      <c r="P7" s="327" t="str">
        <f>IF('Council Own'!$O$88="A","/","")</f>
        <v/>
      </c>
      <c r="Q7" s="327" t="str">
        <f>IF('Council Own'!$O$92="A","/","")</f>
        <v/>
      </c>
      <c r="R7" s="327" t="str">
        <f>IF('Council Own'!$O$96="A","/","")</f>
        <v/>
      </c>
      <c r="S7" s="328" t="str">
        <f>IF(Summary!$X$55="E","E","")</f>
        <v/>
      </c>
      <c r="T7" s="328" t="str">
        <f>IF(Summary!$Y$55="Y","R","")</f>
        <v/>
      </c>
      <c r="U7" s="432"/>
      <c r="W7" s="389"/>
      <c r="X7" s="390"/>
      <c r="Y7" s="464"/>
      <c r="AA7" s="389"/>
      <c r="AB7" s="390"/>
      <c r="AC7" s="464"/>
    </row>
    <row r="8" spans="1:30" ht="12.95" customHeight="1">
      <c r="A8" s="342"/>
      <c r="C8" s="359" t="s">
        <v>422</v>
      </c>
      <c r="D8" s="327" t="str">
        <f>IF(Badges!$O$125="A","/","")</f>
        <v/>
      </c>
      <c r="E8" s="327" t="str">
        <f>IF(Badges!$O$129="A","/","")</f>
        <v/>
      </c>
      <c r="F8" s="327" t="str">
        <f>IF(Badges!$O$133="A","/","")</f>
        <v/>
      </c>
      <c r="G8" s="327" t="str">
        <f>IF(Badges!$O$137="A","/","")</f>
        <v/>
      </c>
      <c r="H8" s="327" t="str">
        <f>IF(Badges!$O$141="A","/","")</f>
        <v/>
      </c>
      <c r="I8" s="328" t="str">
        <f>IF(Summary!$X$9="E","E","")</f>
        <v/>
      </c>
      <c r="J8" s="328" t="str">
        <f>IF(Summary!$Y$9="Y","R","")</f>
        <v/>
      </c>
      <c r="K8" s="360" t="str">
        <f>IF(COUNT(I42:I45)=4,MAX(I42:I45),"")</f>
        <v/>
      </c>
      <c r="L8" s="640" t="str">
        <f>'Council Own'!$B98</f>
        <v>&lt;&lt;List Badge 5 Here&gt;&gt;</v>
      </c>
      <c r="M8" s="641"/>
      <c r="N8" s="327" t="str">
        <f>IF('Council Own'!$O$103="A","/","")</f>
        <v/>
      </c>
      <c r="O8" s="327" t="str">
        <f>IF('Council Own'!$O$107="A","/","")</f>
        <v/>
      </c>
      <c r="P8" s="327" t="str">
        <f>IF('Council Own'!$O$111="A","/","")</f>
        <v/>
      </c>
      <c r="Q8" s="327" t="str">
        <f>IF('Council Own'!$O$115="A","/","")</f>
        <v/>
      </c>
      <c r="R8" s="327" t="str">
        <f>IF('Council Own'!$O$119="A","/","")</f>
        <v/>
      </c>
      <c r="S8" s="331" t="str">
        <f>IF(Summary!$X$56="E","E","")</f>
        <v/>
      </c>
      <c r="T8" s="331" t="str">
        <f>IF(Summary!$Y$56="Y","R","")</f>
        <v/>
      </c>
      <c r="U8" s="432"/>
      <c r="W8" s="389"/>
      <c r="X8" s="390"/>
      <c r="Y8" s="464"/>
      <c r="AA8" s="389"/>
      <c r="AB8" s="390"/>
      <c r="AC8" s="464"/>
    </row>
    <row r="9" spans="1:30" ht="12.95" customHeight="1" thickBot="1">
      <c r="A9" s="342"/>
      <c r="C9" s="364" t="s">
        <v>699</v>
      </c>
      <c r="D9" s="313" t="str">
        <f>IF(Badges!$O$148="A","/","")</f>
        <v/>
      </c>
      <c r="E9" s="313" t="str">
        <f>IF(Badges!$O$152="A","/","")</f>
        <v/>
      </c>
      <c r="F9" s="313" t="str">
        <f>IF(Badges!$O$156="A","/","")</f>
        <v/>
      </c>
      <c r="G9" s="313" t="str">
        <f>IF(Badges!$O$160="A","/","")</f>
        <v/>
      </c>
      <c r="H9" s="313" t="str">
        <f>IF(Badges!$O$164="A","/","")</f>
        <v/>
      </c>
      <c r="I9" s="433"/>
      <c r="J9" s="434"/>
      <c r="K9" s="360"/>
      <c r="L9" s="639" t="str">
        <f>'Council Own'!$B121</f>
        <v>&lt;&lt;List Badge 6 Here&gt;&gt;</v>
      </c>
      <c r="M9" s="639"/>
      <c r="N9" s="327" t="str">
        <f>IF('Council Own'!$O$126="A","/","")</f>
        <v/>
      </c>
      <c r="O9" s="327" t="str">
        <f>IF('Council Own'!$O$130="A","/","")</f>
        <v/>
      </c>
      <c r="P9" s="327" t="str">
        <f>IF('Council Own'!$O$134="A","/","")</f>
        <v/>
      </c>
      <c r="Q9" s="327" t="str">
        <f>IF('Council Own'!$O$138="A","/","")</f>
        <v/>
      </c>
      <c r="R9" s="327" t="str">
        <f>IF('Council Own'!$O$142="A","/","")</f>
        <v/>
      </c>
      <c r="S9" s="328" t="str">
        <f>IF(Summary!$X$57="E","E","")</f>
        <v/>
      </c>
      <c r="T9" s="328" t="str">
        <f>IF(Summary!$Y$57="Y","R","")</f>
        <v/>
      </c>
      <c r="U9" s="432"/>
      <c r="W9" s="389"/>
      <c r="X9" s="390"/>
      <c r="Y9" s="464"/>
      <c r="AA9" s="389"/>
      <c r="AB9" s="390"/>
      <c r="AC9" s="464"/>
    </row>
    <row r="10" spans="1:30" ht="12.95" customHeight="1">
      <c r="A10" s="342"/>
      <c r="C10" s="356" t="s">
        <v>606</v>
      </c>
      <c r="D10" s="332" t="str">
        <f>IF(Badges!$O$171="A","/","")</f>
        <v/>
      </c>
      <c r="E10" s="332" t="str">
        <f>IF(Badges!$O$175="A","/","")</f>
        <v/>
      </c>
      <c r="F10" s="332" t="str">
        <f>IF(Badges!$O$179="A","/","")</f>
        <v/>
      </c>
      <c r="G10" s="332" t="str">
        <f>IF(Badges!$O$183="A","/","")</f>
        <v/>
      </c>
      <c r="H10" s="332" t="str">
        <f>IF(Badges!$O$187="A","/","")</f>
        <v/>
      </c>
      <c r="I10" s="328" t="str">
        <f>IF(Summary!$X$11="E","E","")</f>
        <v/>
      </c>
      <c r="J10" s="328" t="str">
        <f>IF(Summary!$Y$11="Y","R","")</f>
        <v/>
      </c>
      <c r="K10" s="360"/>
      <c r="L10" s="640" t="str">
        <f>'Council Own'!$B144</f>
        <v>&lt;&lt;List Badge 7 Here&gt;&gt;</v>
      </c>
      <c r="M10" s="641"/>
      <c r="N10" s="327" t="str">
        <f>IF('Council Own'!$O$149="A","/","")</f>
        <v/>
      </c>
      <c r="O10" s="327" t="str">
        <f>IF('Council Own'!$O$153="A","/","")</f>
        <v/>
      </c>
      <c r="P10" s="327" t="str">
        <f>IF('Council Own'!$O$157="A","/","")</f>
        <v/>
      </c>
      <c r="Q10" s="327" t="str">
        <f>IF('Council Own'!$O$161="A","/","")</f>
        <v/>
      </c>
      <c r="R10" s="327" t="str">
        <f>IF('Council Own'!$O$165="A","/","")</f>
        <v/>
      </c>
      <c r="S10" s="328" t="str">
        <f>IF(Summary!$X$58="E","E","")</f>
        <v/>
      </c>
      <c r="T10" s="328" t="str">
        <f>IF(Summary!$Y$58="Y","R","")</f>
        <v/>
      </c>
      <c r="U10" s="432"/>
      <c r="W10" s="389"/>
      <c r="X10" s="390"/>
      <c r="Y10" s="464"/>
      <c r="AA10" s="389"/>
      <c r="AB10" s="390"/>
      <c r="AC10" s="464"/>
    </row>
    <row r="11" spans="1:30" ht="12.95" customHeight="1">
      <c r="A11" s="342"/>
      <c r="C11" s="359" t="s">
        <v>607</v>
      </c>
      <c r="D11" s="334" t="str">
        <f>IF(Badges!$O$194="A","/","")</f>
        <v/>
      </c>
      <c r="E11" s="334" t="str">
        <f>IF(Badges!$O$198="A","/","")</f>
        <v/>
      </c>
      <c r="F11" s="334" t="str">
        <f>IF(Badges!$O$202="A","/","")</f>
        <v/>
      </c>
      <c r="G11" s="334" t="str">
        <f>IF(Badges!$O$206="A","/","")</f>
        <v/>
      </c>
      <c r="H11" s="334" t="str">
        <f>IF(Badges!$O$210="A","/","")</f>
        <v/>
      </c>
      <c r="I11" s="331" t="str">
        <f>IF(Summary!$X$12="E","E","")</f>
        <v/>
      </c>
      <c r="J11" s="331" t="str">
        <f>IF(Summary!$Y$12="Y","R","")</f>
        <v/>
      </c>
      <c r="K11" s="360"/>
      <c r="L11" s="640" t="str">
        <f>'Council Own'!$B167</f>
        <v>&lt;&lt;List Badge 8 Here&gt;&gt;</v>
      </c>
      <c r="M11" s="641"/>
      <c r="N11" s="327" t="str">
        <f>IF('Council Own'!$O$172="A","/","")</f>
        <v/>
      </c>
      <c r="O11" s="327" t="str">
        <f>IF('Council Own'!$O$176="A","/","")</f>
        <v/>
      </c>
      <c r="P11" s="327" t="str">
        <f>IF('Council Own'!$O$180="A","/","")</f>
        <v/>
      </c>
      <c r="Q11" s="327" t="str">
        <f>IF('Council Own'!$O$184="A","/","")</f>
        <v/>
      </c>
      <c r="R11" s="327" t="str">
        <f>IF('Council Own'!$O$188="A","/","")</f>
        <v/>
      </c>
      <c r="S11" s="328" t="str">
        <f>IF(Summary!$X$59="E","E","")</f>
        <v/>
      </c>
      <c r="T11" s="328" t="str">
        <f>IF(Summary!$Y$59="Y","R","")</f>
        <v/>
      </c>
      <c r="U11" s="432"/>
      <c r="W11" s="389"/>
      <c r="X11" s="390"/>
      <c r="Y11" s="464"/>
      <c r="AA11" s="389"/>
      <c r="AB11" s="390"/>
      <c r="AC11" s="464"/>
    </row>
    <row r="12" spans="1:30" ht="12.95" customHeight="1" thickBot="1">
      <c r="A12" s="342"/>
      <c r="C12" s="361" t="s">
        <v>608</v>
      </c>
      <c r="D12" s="313" t="str">
        <f>IF(Badges!$O$298="A","/","")</f>
        <v/>
      </c>
      <c r="E12" s="313" t="str">
        <f>IF(Badges!$O$302="A","/","")</f>
        <v/>
      </c>
      <c r="F12" s="313" t="str">
        <f>IF(Badges!$O$306="A","/","")</f>
        <v/>
      </c>
      <c r="G12" s="313" t="str">
        <f>IF(Badges!$O$310="A","/","")</f>
        <v/>
      </c>
      <c r="H12" s="313" t="str">
        <f>IF(Badges!$O$314="A","/","")</f>
        <v/>
      </c>
      <c r="I12" s="329" t="str">
        <f>IF(Summary!$X$17="E","E","")</f>
        <v/>
      </c>
      <c r="J12" s="329" t="str">
        <f>IF(Summary!$Y$17="Y","R","")</f>
        <v/>
      </c>
      <c r="K12" s="360" t="str">
        <f>IF(COUNT(I46:I47)=2,MAX(I46:I47),"")</f>
        <v/>
      </c>
      <c r="L12" s="640" t="str">
        <f>'Council Own'!$B190</f>
        <v>&lt;&lt;List Badge 9 Here&gt;&gt;</v>
      </c>
      <c r="M12" s="641"/>
      <c r="N12" s="327" t="str">
        <f>IF('Council Own'!$O$195="A","/","")</f>
        <v/>
      </c>
      <c r="O12" s="327" t="str">
        <f>IF('Council Own'!$O$199="A","/","")</f>
        <v/>
      </c>
      <c r="P12" s="327" t="str">
        <f>IF('Council Own'!$O$203="A","/","")</f>
        <v/>
      </c>
      <c r="Q12" s="327" t="str">
        <f>IF('Council Own'!$O$207="A","/","")</f>
        <v/>
      </c>
      <c r="R12" s="327" t="str">
        <f>IF('Council Own'!$O$211="A","/","")</f>
        <v/>
      </c>
      <c r="S12" s="328" t="str">
        <f>IF(Summary!$X$60="E","E","")</f>
        <v/>
      </c>
      <c r="T12" s="328" t="str">
        <f>IF(Summary!$Y$60="Y","R","")</f>
        <v/>
      </c>
      <c r="U12" s="432"/>
      <c r="W12" s="389"/>
      <c r="X12" s="390"/>
      <c r="Y12" s="464"/>
      <c r="AA12" s="389"/>
      <c r="AB12" s="390"/>
      <c r="AC12" s="464"/>
    </row>
    <row r="13" spans="1:30" ht="12.95" customHeight="1">
      <c r="A13" s="342"/>
      <c r="C13" s="363" t="s">
        <v>103</v>
      </c>
      <c r="D13" s="332" t="str">
        <f>IF(Badges!$O$321="A","/","")</f>
        <v/>
      </c>
      <c r="E13" s="332" t="str">
        <f>IF(Badges!$O$325="A","/","")</f>
        <v/>
      </c>
      <c r="F13" s="332" t="str">
        <f>IF(Badges!$O$329="A","/","")</f>
        <v/>
      </c>
      <c r="G13" s="332" t="str">
        <f>IF(Badges!$O$333="A","/","")</f>
        <v/>
      </c>
      <c r="H13" s="332" t="str">
        <f>IF(Badges!$O$337="A","/","")</f>
        <v/>
      </c>
      <c r="I13" s="330" t="str">
        <f>IF(Summary!$X$18="E","E","")</f>
        <v/>
      </c>
      <c r="J13" s="330" t="str">
        <f>IF(Summary!$Y$18="Y","R","")</f>
        <v/>
      </c>
      <c r="K13" s="360"/>
      <c r="L13" s="640" t="str">
        <f>'Council Own'!$B213</f>
        <v>&lt;&lt;List Badge 10 Here&gt;&gt;</v>
      </c>
      <c r="M13" s="641"/>
      <c r="N13" s="327" t="str">
        <f>IF('Council Own'!$O$218="A","/","")</f>
        <v/>
      </c>
      <c r="O13" s="327" t="str">
        <f>IF('Council Own'!$O$222="A","/","")</f>
        <v/>
      </c>
      <c r="P13" s="327" t="str">
        <f>IF('Council Own'!$O$226="A","/","")</f>
        <v/>
      </c>
      <c r="Q13" s="327" t="str">
        <f>IF('Council Own'!$O$230="A","/","")</f>
        <v/>
      </c>
      <c r="R13" s="327" t="str">
        <f>IF('Council Own'!$O$234="A","/","")</f>
        <v/>
      </c>
      <c r="S13" s="328" t="str">
        <f>IF(Summary!$X$61="E","E","")</f>
        <v/>
      </c>
      <c r="T13" s="328" t="str">
        <f>IF(Summary!$Y$61="Y","R","")</f>
        <v/>
      </c>
      <c r="U13" s="432"/>
      <c r="W13" s="389"/>
      <c r="X13" s="390"/>
      <c r="Y13" s="464"/>
      <c r="AA13" s="389"/>
      <c r="AB13" s="390"/>
      <c r="AC13" s="464"/>
    </row>
    <row r="14" spans="1:30" ht="12.95" customHeight="1">
      <c r="A14" s="342"/>
      <c r="C14" s="359" t="s">
        <v>609</v>
      </c>
      <c r="D14" s="334" t="str">
        <f>IF(Badges!$O$10="A","/","")</f>
        <v/>
      </c>
      <c r="E14" s="334" t="str">
        <f>IF(Badges!$O$14="A","/","")</f>
        <v/>
      </c>
      <c r="F14" s="334" t="str">
        <f>IF(Badges!$O$18="A","/","")</f>
        <v/>
      </c>
      <c r="G14" s="334" t="str">
        <f>IF(Badges!$O$22="A","/","")</f>
        <v/>
      </c>
      <c r="H14" s="334" t="str">
        <f>IF(Badges!$O$26="A","/","")</f>
        <v/>
      </c>
      <c r="I14" s="331" t="str">
        <f>IF(Summary!$X$4="E","E","")</f>
        <v/>
      </c>
      <c r="J14" s="331" t="str">
        <f>IF(Summary!$Y$4="Y","R","")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IF(Badges!$O$356="A","/","")</f>
        <v/>
      </c>
      <c r="E15" s="313" t="str">
        <f>IF(Badges!$O$360="A","/","")</f>
        <v/>
      </c>
      <c r="F15" s="313" t="str">
        <f>IF(Badges!$O$364="A","/","")</f>
        <v/>
      </c>
      <c r="G15" s="313" t="str">
        <f>IF(Badges!$O$368="A","/","")</f>
        <v/>
      </c>
      <c r="H15" s="313" t="str">
        <f>IF(Badges!$O$372="A","/","")</f>
        <v/>
      </c>
      <c r="I15" s="329" t="str">
        <f>IF(Summary!$X$20="E","E","")</f>
        <v/>
      </c>
      <c r="J15" s="329" t="str">
        <f>IF(Summary!$Y$20="Y","R","")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IF(Badges!$O$379="A","/","")</f>
        <v/>
      </c>
      <c r="E16" s="332" t="str">
        <f>IF(Badges!$O$383="A","/","")</f>
        <v/>
      </c>
      <c r="F16" s="332" t="str">
        <f>IF(Badges!$O$387="A","/","")</f>
        <v/>
      </c>
      <c r="G16" s="332" t="str">
        <f>IF(Badges!$O$391="A","/","")</f>
        <v/>
      </c>
      <c r="H16" s="332" t="str">
        <f>IF(Badges!$O$395="A","/","")</f>
        <v/>
      </c>
      <c r="I16" s="333" t="str">
        <f>IF(Summary!$X$21="E","E","")</f>
        <v/>
      </c>
      <c r="J16" s="333" t="str">
        <f>IF(Summary!$Y$21="Y","R","")</f>
        <v/>
      </c>
      <c r="K16" s="360" t="str">
        <f>IF(COUNT(I50:I51)=2,MAX(I50:I51),"")</f>
        <v/>
      </c>
      <c r="L16" s="640" t="str">
        <f>'Age-Level'!$C140</f>
        <v>Investiture</v>
      </c>
      <c r="M16" s="640"/>
      <c r="N16" s="640"/>
      <c r="O16" s="640"/>
      <c r="P16" s="640"/>
      <c r="Q16" s="640"/>
      <c r="R16" s="641"/>
      <c r="S16" s="328" t="str">
        <f>IF(Summary!$X$79="E","E","")</f>
        <v/>
      </c>
      <c r="T16" s="328" t="str">
        <f>IF(Summary!$Y$79="Y","R","")</f>
        <v/>
      </c>
      <c r="U16" s="432"/>
      <c r="W16" s="389"/>
      <c r="X16" s="390"/>
      <c r="Y16" s="464"/>
      <c r="AA16" s="389"/>
      <c r="AB16" s="390"/>
      <c r="AC16" s="464"/>
    </row>
    <row r="17" spans="1:29" ht="12.95" customHeight="1">
      <c r="A17" s="342"/>
      <c r="C17" s="359" t="s">
        <v>611</v>
      </c>
      <c r="D17" s="334" t="str">
        <f>IF(Badges!$O$425="A","/","")</f>
        <v/>
      </c>
      <c r="E17" s="334" t="str">
        <f>IF(Badges!$O$429="A","/","")</f>
        <v/>
      </c>
      <c r="F17" s="334" t="str">
        <f>IF(Badges!$O$433="A","/","")</f>
        <v/>
      </c>
      <c r="G17" s="334" t="str">
        <f>IF(Badges!$O$437="A","/","")</f>
        <v/>
      </c>
      <c r="H17" s="334" t="str">
        <f>IF(Badges!$O$441="A","/","")</f>
        <v/>
      </c>
      <c r="I17" s="331" t="str">
        <f>IF(Summary!$X$23="E","E","")</f>
        <v/>
      </c>
      <c r="J17" s="331" t="str">
        <f>IF(Summary!$Y$23="Y","R","")</f>
        <v/>
      </c>
      <c r="K17" s="360"/>
      <c r="L17" s="640" t="str">
        <f>'Age-Level'!$C141</f>
        <v>Rededication (1st year)</v>
      </c>
      <c r="M17" s="640"/>
      <c r="N17" s="640"/>
      <c r="O17" s="640"/>
      <c r="P17" s="640"/>
      <c r="Q17" s="640"/>
      <c r="R17" s="641"/>
      <c r="S17" s="328" t="str">
        <f>IF(Summary!$X$80="E","E","")</f>
        <v/>
      </c>
      <c r="T17" s="328" t="str">
        <f>IF(Summary!$Y$80="Y","R","")</f>
        <v/>
      </c>
      <c r="U17" s="432"/>
      <c r="W17" s="389"/>
      <c r="X17" s="390"/>
      <c r="Y17" s="464"/>
      <c r="AA17" s="389"/>
      <c r="AB17" s="390"/>
      <c r="AC17" s="464"/>
    </row>
    <row r="18" spans="1:29" ht="12.95" customHeight="1" thickBot="1">
      <c r="C18" s="361" t="s">
        <v>612</v>
      </c>
      <c r="D18" s="313" t="str">
        <f>IF(Badges!$O$448="A","/","")</f>
        <v/>
      </c>
      <c r="E18" s="313" t="str">
        <f>IF(Badges!$O$452="A","/","")</f>
        <v/>
      </c>
      <c r="F18" s="313" t="str">
        <f>IF(Badges!$O$456="A","/","")</f>
        <v/>
      </c>
      <c r="G18" s="313" t="str">
        <f>IF(Badges!$O$460="A","/","")</f>
        <v/>
      </c>
      <c r="H18" s="313" t="str">
        <f>IF(Badges!$O$464="A","/","")</f>
        <v/>
      </c>
      <c r="I18" s="329" t="str">
        <f>IF(Summary!$X$24="E","E","")</f>
        <v/>
      </c>
      <c r="J18" s="329" t="str">
        <f>IF(Summary!$Y$24="Y","R","")</f>
        <v/>
      </c>
      <c r="L18" s="640" t="str">
        <f>'Age-Level'!$C142</f>
        <v>Rededication (2nd year)</v>
      </c>
      <c r="M18" s="640"/>
      <c r="N18" s="640"/>
      <c r="O18" s="640"/>
      <c r="P18" s="640"/>
      <c r="Q18" s="640"/>
      <c r="R18" s="641"/>
      <c r="S18" s="328" t="str">
        <f>IF(Summary!$X$81="E","E","")</f>
        <v/>
      </c>
      <c r="T18" s="328" t="str">
        <f>IF(Summary!$Y$81="Y","R","")</f>
        <v/>
      </c>
      <c r="U18" s="432"/>
      <c r="W18" s="389"/>
      <c r="X18" s="390"/>
      <c r="Y18" s="464"/>
      <c r="AA18" s="389"/>
      <c r="AB18" s="390"/>
      <c r="AC18" s="464"/>
    </row>
    <row r="19" spans="1:29" ht="12.95" customHeight="1">
      <c r="C19" s="368" t="s">
        <v>328</v>
      </c>
      <c r="D19" s="332" t="str">
        <f>IF(Badges!$O$467="C","/","")</f>
        <v/>
      </c>
      <c r="E19" s="332" t="str">
        <f>IF(Badges!$O$468="C","/","")</f>
        <v/>
      </c>
      <c r="F19" s="332" t="str">
        <f>IF(Badges!$O$469="C","/","")</f>
        <v/>
      </c>
      <c r="G19" s="332" t="str">
        <f>IF(Badges!$O$470="C","/","")</f>
        <v/>
      </c>
      <c r="H19" s="332" t="str">
        <f>IF(Badges!$O$471="C","/","")</f>
        <v/>
      </c>
      <c r="I19" s="333" t="str">
        <f>IF(Summary!$X$25="E","E","")</f>
        <v/>
      </c>
      <c r="J19" s="333" t="str">
        <f>IF(Summary!$Y$25="Y","R","")</f>
        <v/>
      </c>
      <c r="L19" s="640" t="str">
        <f>'Age-Level'!$C143</f>
        <v>Rededication (3rd year)</v>
      </c>
      <c r="M19" s="640"/>
      <c r="N19" s="640"/>
      <c r="O19" s="640"/>
      <c r="P19" s="640"/>
      <c r="Q19" s="640"/>
      <c r="R19" s="641"/>
      <c r="S19" s="328" t="str">
        <f>IF(Summary!$X$82="E","E","")</f>
        <v/>
      </c>
      <c r="T19" s="328" t="str">
        <f>IF(Summary!$Y$82="Y","R","")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IF(Summary!$X$83="E","E","")</f>
        <v/>
      </c>
      <c r="T20" s="328" t="str">
        <f>IF(Summary!$Y$83="Y","R","")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IF(Summary!$X$84="E","E","")</f>
        <v/>
      </c>
      <c r="T21" s="328" t="str">
        <f>IF(Summary!$Y$84="Y","R","")</f>
        <v/>
      </c>
      <c r="U21" s="432"/>
      <c r="W21" s="389"/>
      <c r="X21" s="390"/>
      <c r="Y21" s="464"/>
      <c r="AA21" s="389"/>
      <c r="AB21" s="390"/>
      <c r="AC21" s="464"/>
    </row>
    <row r="22" spans="1:29" ht="12.95" customHeight="1">
      <c r="B22" s="370"/>
      <c r="C22" s="356" t="s">
        <v>106</v>
      </c>
      <c r="D22" s="327" t="str">
        <f>IF(Badges!$O$240="A","/","")</f>
        <v/>
      </c>
      <c r="E22" s="327" t="str">
        <f>IF(Badges!$O$244="A","/","")</f>
        <v/>
      </c>
      <c r="F22" s="327" t="str">
        <f>IF(Badges!$O$248="A","/","")</f>
        <v/>
      </c>
      <c r="G22" s="327" t="str">
        <f>IF(Badges!$O$252="A","/","")</f>
        <v/>
      </c>
      <c r="H22" s="327" t="str">
        <f>IF(Badges!$O$256="A","/","")</f>
        <v/>
      </c>
      <c r="I22" s="328" t="str">
        <f>IF(Summary!$X$14="E","E","")</f>
        <v/>
      </c>
      <c r="J22" s="328" t="str">
        <f>IF(Summary!$Y$14="Y","R","")</f>
        <v/>
      </c>
      <c r="L22" s="640" t="str">
        <f>'Age-Level'!$C146</f>
        <v>Rededication (6th year)</v>
      </c>
      <c r="M22" s="640"/>
      <c r="N22" s="640"/>
      <c r="O22" s="640"/>
      <c r="P22" s="640"/>
      <c r="Q22" s="640"/>
      <c r="R22" s="641"/>
      <c r="S22" s="328" t="str">
        <f>IF(Summary!$X$85="E","E","")</f>
        <v/>
      </c>
      <c r="T22" s="328" t="str">
        <f>IF(Summary!$Y$85="Y","R","")</f>
        <v/>
      </c>
      <c r="U22" s="432"/>
      <c r="W22" s="389"/>
      <c r="X22" s="390"/>
      <c r="Y22" s="464"/>
      <c r="AA22" s="389"/>
      <c r="AB22" s="390"/>
      <c r="AC22" s="464"/>
    </row>
    <row r="23" spans="1:29" ht="12.95" customHeight="1" thickBot="1">
      <c r="B23" s="370"/>
      <c r="C23" s="364" t="s">
        <v>107</v>
      </c>
      <c r="D23" s="313" t="str">
        <f>IF(Badges!$O$217="A","/","")</f>
        <v/>
      </c>
      <c r="E23" s="313" t="str">
        <f>IF(Badges!$O$221="A","/","")</f>
        <v/>
      </c>
      <c r="F23" s="313" t="str">
        <f>IF(Badges!$O$225="A","/","")</f>
        <v/>
      </c>
      <c r="G23" s="313" t="str">
        <f>IF(Badges!$O$229="A","/","")</f>
        <v/>
      </c>
      <c r="H23" s="313" t="str">
        <f>IF(Badges!$O$233="A","/","")</f>
        <v/>
      </c>
      <c r="I23" s="329" t="str">
        <f>IF(Summary!$X$13="E","E","")</f>
        <v/>
      </c>
      <c r="J23" s="329" t="str">
        <f>IF(Summary!$Y$13="Y","R","")</f>
        <v/>
      </c>
      <c r="L23" s="640" t="str">
        <f>'Age-Level'!$C147</f>
        <v>Rededication (7th year)</v>
      </c>
      <c r="M23" s="640"/>
      <c r="N23" s="640"/>
      <c r="O23" s="640"/>
      <c r="P23" s="640"/>
      <c r="Q23" s="640"/>
      <c r="R23" s="641"/>
      <c r="S23" s="328" t="str">
        <f>IF(Summary!$X$86="E","E","")</f>
        <v/>
      </c>
      <c r="T23" s="328" t="str">
        <f>IF(Summary!$Y$86="Y","R","")</f>
        <v/>
      </c>
      <c r="U23" s="642" t="s">
        <v>761</v>
      </c>
      <c r="W23" s="389"/>
      <c r="X23" s="390"/>
      <c r="Y23" s="464"/>
      <c r="AA23" s="389"/>
      <c r="AB23" s="390"/>
      <c r="AC23" s="464"/>
    </row>
    <row r="24" spans="1:29" ht="12.95" customHeight="1">
      <c r="B24" s="370"/>
      <c r="C24" s="356" t="s">
        <v>613</v>
      </c>
      <c r="D24" s="332" t="str">
        <f>IF(Badges!$O$341="C","/","")</f>
        <v/>
      </c>
      <c r="E24" s="332" t="str">
        <f>IF(Badges!$O$343="C","/","")</f>
        <v/>
      </c>
      <c r="F24" s="332" t="str">
        <f>IF(Badges!$O$345="C","/","")</f>
        <v/>
      </c>
      <c r="G24" s="332" t="str">
        <f>IF(Badges!$O$347="C","/","")</f>
        <v/>
      </c>
      <c r="H24" s="332" t="str">
        <f>IF(Badges!$O$349="C","/","")</f>
        <v/>
      </c>
      <c r="I24" s="333" t="str">
        <f>IF(Summary!$X$19="E","E","")</f>
        <v/>
      </c>
      <c r="J24" s="333" t="str">
        <f>IF(Summary!$Y$19="Y","R","")</f>
        <v/>
      </c>
      <c r="L24" s="640" t="str">
        <f>'Age-Level'!$C148</f>
        <v>Rededication (8th year)</v>
      </c>
      <c r="M24" s="640"/>
      <c r="N24" s="640"/>
      <c r="O24" s="640"/>
      <c r="P24" s="640"/>
      <c r="Q24" s="640"/>
      <c r="R24" s="641"/>
      <c r="S24" s="328" t="str">
        <f>IF(Summary!$X$87="E","E","")</f>
        <v/>
      </c>
      <c r="T24" s="328" t="str">
        <f>IF(Summary!$Y$87="Y","R","")</f>
        <v/>
      </c>
      <c r="U24" s="642"/>
      <c r="W24" s="389"/>
      <c r="X24" s="390"/>
      <c r="Y24" s="464"/>
      <c r="AA24" s="389"/>
      <c r="AB24" s="390"/>
      <c r="AC24" s="464"/>
    </row>
    <row r="25" spans="1:29" ht="12.95" customHeight="1">
      <c r="B25" s="370"/>
      <c r="C25" s="361" t="s">
        <v>614</v>
      </c>
      <c r="D25" s="327" t="str">
        <f>IF(Badges!$O$283="C","/","")</f>
        <v/>
      </c>
      <c r="E25" s="327" t="str">
        <f>IF(Badges!$O$285="C","/","")</f>
        <v/>
      </c>
      <c r="F25" s="327" t="str">
        <f>IF(Badges!$O$287="C","/","")</f>
        <v/>
      </c>
      <c r="G25" s="327" t="str">
        <f>IF(Badges!$O$289="C","/","")</f>
        <v/>
      </c>
      <c r="H25" s="327" t="str">
        <f>IF(Badges!$O$291="C","/","")</f>
        <v/>
      </c>
      <c r="I25" s="331" t="str">
        <f>IF(Summary!$X$16="E","E","")</f>
        <v/>
      </c>
      <c r="J25" s="331" t="str">
        <f>IF(Summary!$Y$16="Y","R","")</f>
        <v/>
      </c>
      <c r="L25" s="640" t="str">
        <f>'Age-Level'!$C149</f>
        <v>Rededication (9th year)</v>
      </c>
      <c r="M25" s="640"/>
      <c r="N25" s="640"/>
      <c r="O25" s="640"/>
      <c r="P25" s="640"/>
      <c r="Q25" s="640"/>
      <c r="R25" s="641"/>
      <c r="S25" s="328" t="str">
        <f>IF(Summary!$X$88="E","E","")</f>
        <v/>
      </c>
      <c r="T25" s="328" t="str">
        <f>IF(Summary!$Y$88="Y","R","")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IF(Summary!$X$89="E","E","")</f>
        <v/>
      </c>
      <c r="T26" s="328" t="str">
        <f>IF(Summary!$Y$89="Y","R","")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IF(Summary!$X$90="E","E","")</f>
        <v/>
      </c>
      <c r="T27" s="328" t="str">
        <f>IF(Summary!$Y$90="Y","R","")</f>
        <v/>
      </c>
      <c r="U27" s="642"/>
      <c r="W27" s="389"/>
      <c r="X27" s="390"/>
      <c r="Y27" s="464"/>
      <c r="AA27" s="389"/>
      <c r="AB27" s="390"/>
      <c r="AC27" s="464"/>
    </row>
    <row r="28" spans="1:29" ht="12.95" customHeight="1">
      <c r="B28" s="370"/>
      <c r="C28" s="371" t="s">
        <v>615</v>
      </c>
      <c r="D28" s="327" t="str">
        <f>IF(Badges!$O$500="C","/","")</f>
        <v/>
      </c>
      <c r="E28" s="327" t="str">
        <f>IF(Badges!$O$501="C","/","")</f>
        <v/>
      </c>
      <c r="F28" s="327" t="str">
        <f>IF(Badges!$O$502="C","/","")</f>
        <v/>
      </c>
      <c r="G28" s="327" t="str">
        <f>IF(Badges!$O$503="C","/","")</f>
        <v/>
      </c>
      <c r="H28" s="327" t="str">
        <f>IF(Badges!$O$504="C","/","")</f>
        <v/>
      </c>
      <c r="I28" s="328" t="str">
        <f>IF(Summary!$X$28="E","E","")</f>
        <v/>
      </c>
      <c r="J28" s="328" t="str">
        <f>IF(Summary!$Y$28="Y","R","")</f>
        <v/>
      </c>
      <c r="L28" s="640" t="str">
        <f>'Age-Level'!$C152</f>
        <v>Rededication (12th year)</v>
      </c>
      <c r="M28" s="640"/>
      <c r="N28" s="640"/>
      <c r="O28" s="640"/>
      <c r="P28" s="640"/>
      <c r="Q28" s="640"/>
      <c r="R28" s="641"/>
      <c r="S28" s="328" t="str">
        <f>IF(Summary!$X$91="E","E","")</f>
        <v/>
      </c>
      <c r="T28" s="328" t="str">
        <f>IF(Summary!$Y$91="Y","R","")</f>
        <v/>
      </c>
      <c r="U28" s="642"/>
      <c r="W28" s="389"/>
      <c r="X28" s="390"/>
      <c r="Y28" s="464"/>
      <c r="AA28" s="389"/>
      <c r="AB28" s="390"/>
      <c r="AC28" s="464"/>
    </row>
    <row r="29" spans="1:29" ht="12.95" customHeight="1">
      <c r="B29" s="370"/>
      <c r="C29" s="372" t="s">
        <v>616</v>
      </c>
      <c r="D29" s="327" t="str">
        <f>IF(Badges!$O$507="C","/","")</f>
        <v/>
      </c>
      <c r="E29" s="327" t="str">
        <f>IF(Badges!$O$508="C","/","")</f>
        <v/>
      </c>
      <c r="F29" s="327" t="str">
        <f>IF(Badges!$O$509="C","/","")</f>
        <v/>
      </c>
      <c r="G29" s="327" t="str">
        <f>IF(Badges!$O$510="C","/","")</f>
        <v/>
      </c>
      <c r="H29" s="327" t="str">
        <f>IF(Badges!$O$511="C","/","")</f>
        <v/>
      </c>
      <c r="I29" s="328" t="str">
        <f>IF(Summary!$X$29="E","E","")</f>
        <v/>
      </c>
      <c r="J29" s="328" t="str">
        <f>IF(Summary!$Y$29="Y","R","")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IF(Badges!$O$514="C","/","")</f>
        <v/>
      </c>
      <c r="E30" s="313" t="str">
        <f>IF(Badges!$O$515="C","/","")</f>
        <v/>
      </c>
      <c r="F30" s="313" t="str">
        <f>IF(Badges!$O$516="C","/","")</f>
        <v/>
      </c>
      <c r="G30" s="313" t="str">
        <f>IF(Badges!$O$517="C","/","")</f>
        <v/>
      </c>
      <c r="H30" s="313" t="str">
        <f>IF(Badges!$O$518="C","/","")</f>
        <v/>
      </c>
      <c r="I30" s="329" t="str">
        <f>IF(Summary!$X$30="E","E","")</f>
        <v/>
      </c>
      <c r="J30" s="329" t="str">
        <f>IF(Summary!$Y$30="Y","R","")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IF(Badges!$O$522="C","/","")</f>
        <v/>
      </c>
      <c r="E31" s="332" t="str">
        <f>IF(Badges!$O$523="C","/","")</f>
        <v/>
      </c>
      <c r="F31" s="332" t="str">
        <f>IF(Badges!$O$524="C","/","")</f>
        <v/>
      </c>
      <c r="G31" s="332" t="str">
        <f>IF(Badges!$O$525="C","/","")</f>
        <v/>
      </c>
      <c r="H31" s="332" t="str">
        <f>IF(Badges!$O$526="C","/","")</f>
        <v/>
      </c>
      <c r="I31" s="330" t="str">
        <f>IF(Summary!$X$32="E","E","")</f>
        <v/>
      </c>
      <c r="J31" s="330" t="str">
        <f>IF(Summary!$Y$32="Y","R","")</f>
        <v/>
      </c>
      <c r="L31" s="640" t="str">
        <f>'Fun Patches'!$C5</f>
        <v>&lt;LIST PATCH HERE&gt;</v>
      </c>
      <c r="M31" s="640"/>
      <c r="N31" s="640"/>
      <c r="O31" s="640"/>
      <c r="P31" s="640"/>
      <c r="Q31" s="640"/>
      <c r="R31" s="641"/>
      <c r="S31" s="328" t="str">
        <f>IF(Summary!$X$95="E","E","")</f>
        <v/>
      </c>
      <c r="T31" s="328" t="str">
        <f>IF(Summary!$Y$95="Y","R","")</f>
        <v/>
      </c>
      <c r="U31" s="642"/>
      <c r="W31" s="389"/>
      <c r="X31" s="390"/>
      <c r="Y31" s="464"/>
      <c r="AA31" s="389"/>
      <c r="AB31" s="390"/>
      <c r="AC31" s="464"/>
    </row>
    <row r="32" spans="1:29" ht="12.95" customHeight="1">
      <c r="B32" s="370"/>
      <c r="C32" s="372" t="s">
        <v>619</v>
      </c>
      <c r="D32" s="327" t="str">
        <f>IF(Badges!$O$529="C","/","")</f>
        <v/>
      </c>
      <c r="E32" s="327" t="str">
        <f>IF(Badges!$O$530="C","/","")</f>
        <v/>
      </c>
      <c r="F32" s="327" t="str">
        <f>IF(Badges!$O$531="C","/","")</f>
        <v/>
      </c>
      <c r="G32" s="327" t="str">
        <f>IF(Badges!$O$532="C","/","")</f>
        <v/>
      </c>
      <c r="H32" s="327" t="str">
        <f>IF(Badges!$O$533="C","/","")</f>
        <v/>
      </c>
      <c r="I32" s="328" t="str">
        <f>IF(Summary!$X$33="E","E","")</f>
        <v/>
      </c>
      <c r="J32" s="328" t="str">
        <f>IF(Summary!$Y$33="Y","R","")</f>
        <v/>
      </c>
      <c r="L32" s="640" t="str">
        <f>'Fun Patches'!$C6</f>
        <v>&lt;LIST PATCH HERE&gt;</v>
      </c>
      <c r="M32" s="640"/>
      <c r="N32" s="640"/>
      <c r="O32" s="640"/>
      <c r="P32" s="640"/>
      <c r="Q32" s="640"/>
      <c r="R32" s="641"/>
      <c r="S32" s="328" t="str">
        <f>IF(Summary!$X$96="E","E","")</f>
        <v/>
      </c>
      <c r="T32" s="328" t="str">
        <f>IF(Summary!$Y$96="Y","R","")</f>
        <v/>
      </c>
      <c r="U32" s="642"/>
      <c r="W32" s="389"/>
      <c r="X32" s="390"/>
      <c r="Y32" s="464"/>
      <c r="AA32" s="389"/>
      <c r="AB32" s="390"/>
      <c r="AC32" s="464"/>
    </row>
    <row r="33" spans="2:29" ht="12.95" customHeight="1" thickBot="1">
      <c r="B33" s="370"/>
      <c r="C33" s="373" t="s">
        <v>620</v>
      </c>
      <c r="D33" s="313" t="str">
        <f>IF(Badges!$O$536="C","/","")</f>
        <v/>
      </c>
      <c r="E33" s="313" t="str">
        <f>IF(Badges!$O$537="C","/","")</f>
        <v/>
      </c>
      <c r="F33" s="313" t="str">
        <f>IF(Badges!$O$538="C","/","")</f>
        <v/>
      </c>
      <c r="G33" s="313" t="str">
        <f>IF(Badges!$O$539="C","/","")</f>
        <v/>
      </c>
      <c r="H33" s="313" t="str">
        <f>IF(Badges!$O$540="C","/","")</f>
        <v/>
      </c>
      <c r="I33" s="329" t="str">
        <f>IF(Summary!$X$34="E","E","")</f>
        <v/>
      </c>
      <c r="J33" s="329" t="str">
        <f>IF(Summary!$Y$34="Y","R","")</f>
        <v/>
      </c>
      <c r="L33" s="640" t="str">
        <f>'Fun Patches'!$C7</f>
        <v>&lt;LIST PATCH HERE&gt;</v>
      </c>
      <c r="M33" s="640"/>
      <c r="N33" s="640"/>
      <c r="O33" s="640"/>
      <c r="P33" s="640"/>
      <c r="Q33" s="640"/>
      <c r="R33" s="641"/>
      <c r="S33" s="328" t="str">
        <f>IF(Summary!$X$97="E","E","")</f>
        <v/>
      </c>
      <c r="T33" s="328" t="str">
        <f>IF(Summary!$Y$97="Y","R","")</f>
        <v/>
      </c>
      <c r="U33" s="642"/>
      <c r="W33" s="389"/>
      <c r="X33" s="390"/>
      <c r="Y33" s="464"/>
      <c r="AA33" s="389"/>
      <c r="AB33" s="390"/>
      <c r="AC33" s="464"/>
    </row>
    <row r="34" spans="2:29" ht="12.95" customHeight="1">
      <c r="B34" s="370"/>
      <c r="C34" s="371" t="s">
        <v>621</v>
      </c>
      <c r="D34" s="332" t="str">
        <f>IF(Badges!$O$544="C","/","")</f>
        <v/>
      </c>
      <c r="E34" s="332" t="str">
        <f>IF(Badges!$O$545="C","/","")</f>
        <v/>
      </c>
      <c r="F34" s="332" t="str">
        <f>IF(Badges!$O$546="C","/","")</f>
        <v/>
      </c>
      <c r="G34" s="332" t="str">
        <f>IF(Badges!$O$547="C","/","")</f>
        <v/>
      </c>
      <c r="H34" s="332" t="str">
        <f>IF(Badges!$O$548="C","/","")</f>
        <v/>
      </c>
      <c r="I34" s="330" t="str">
        <f>IF(Summary!$X$36="E","E","")</f>
        <v/>
      </c>
      <c r="J34" s="330" t="str">
        <f>IF(Summary!$Y$36="Y","R","")</f>
        <v/>
      </c>
      <c r="L34" s="640" t="str">
        <f>'Fun Patches'!$C8</f>
        <v>&lt;LIST PATCH HERE&gt;</v>
      </c>
      <c r="M34" s="640"/>
      <c r="N34" s="640"/>
      <c r="O34" s="640"/>
      <c r="P34" s="640"/>
      <c r="Q34" s="640"/>
      <c r="R34" s="641"/>
      <c r="S34" s="328" t="str">
        <f>IF(Summary!$X$98="E","E","")</f>
        <v/>
      </c>
      <c r="T34" s="328" t="str">
        <f>IF(Summary!$Y$98="Y","R","")</f>
        <v/>
      </c>
      <c r="U34" s="642"/>
      <c r="W34" s="389"/>
      <c r="X34" s="390"/>
      <c r="Y34" s="464"/>
      <c r="AA34" s="389"/>
      <c r="AB34" s="390"/>
      <c r="AC34" s="464"/>
    </row>
    <row r="35" spans="2:29" ht="12.95" customHeight="1">
      <c r="B35" s="370"/>
      <c r="C35" s="372" t="s">
        <v>622</v>
      </c>
      <c r="D35" s="327" t="str">
        <f>IF(Badges!$O$551="C","/","")</f>
        <v/>
      </c>
      <c r="E35" s="327" t="str">
        <f>IF(Badges!$O$552="C","/","")</f>
        <v/>
      </c>
      <c r="F35" s="327" t="str">
        <f>IF(Badges!$O$553="C","/","")</f>
        <v/>
      </c>
      <c r="G35" s="327" t="str">
        <f>IF(Badges!$O$554="C","/","")</f>
        <v/>
      </c>
      <c r="H35" s="327" t="str">
        <f>IF(Badges!$O$555="C","/","")</f>
        <v/>
      </c>
      <c r="I35" s="328" t="str">
        <f>IF(Summary!$X$37="E","E","")</f>
        <v/>
      </c>
      <c r="J35" s="328" t="str">
        <f>IF(Summary!$Y$37="Y","R","")</f>
        <v/>
      </c>
      <c r="L35" s="640" t="str">
        <f>'Fun Patches'!$C9</f>
        <v>&lt;LIST PATCH HERE&gt;</v>
      </c>
      <c r="M35" s="640"/>
      <c r="N35" s="640"/>
      <c r="O35" s="640"/>
      <c r="P35" s="640"/>
      <c r="Q35" s="640"/>
      <c r="R35" s="641"/>
      <c r="S35" s="328" t="str">
        <f>IF(Summary!$X$99="E","E","")</f>
        <v/>
      </c>
      <c r="T35" s="328" t="str">
        <f>IF(Summary!$Y$99="Y","R","")</f>
        <v/>
      </c>
      <c r="U35" s="642"/>
      <c r="W35" s="389"/>
      <c r="X35" s="390"/>
      <c r="Y35" s="464"/>
      <c r="AA35" s="389"/>
      <c r="AB35" s="390"/>
      <c r="AC35" s="464"/>
    </row>
    <row r="36" spans="2:29" ht="12.95" customHeight="1">
      <c r="B36" s="370"/>
      <c r="C36" s="374" t="s">
        <v>623</v>
      </c>
      <c r="D36" s="327" t="str">
        <f>IF(Badges!$O$558="C","/","")</f>
        <v/>
      </c>
      <c r="E36" s="327" t="str">
        <f>IF(Badges!$O$559="C","/","")</f>
        <v/>
      </c>
      <c r="F36" s="327" t="str">
        <f>IF(Badges!$O$560="C","/","")</f>
        <v/>
      </c>
      <c r="G36" s="327" t="str">
        <f>IF(Badges!$O$561="C","/","")</f>
        <v/>
      </c>
      <c r="H36" s="327" t="str">
        <f>IF(Badges!$O$562="C","/","")</f>
        <v/>
      </c>
      <c r="I36" s="328" t="str">
        <f>IF(Summary!$X$38="E","E","")</f>
        <v/>
      </c>
      <c r="J36" s="328" t="str">
        <f>IF(Summary!$Y$38="Y","R","")</f>
        <v/>
      </c>
      <c r="L36" s="640" t="str">
        <f>'Fun Patches'!$C10</f>
        <v>&lt;LIST PATCH HERE&gt;</v>
      </c>
      <c r="M36" s="640"/>
      <c r="N36" s="640"/>
      <c r="O36" s="640"/>
      <c r="P36" s="640"/>
      <c r="Q36" s="640"/>
      <c r="R36" s="641"/>
      <c r="S36" s="328" t="str">
        <f>IF(Summary!$X$100="E","E","")</f>
        <v/>
      </c>
      <c r="T36" s="328" t="str">
        <f>IF(Summary!$Y$100="Y","R","")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IF(Summary!$X$101="E","E","")</f>
        <v/>
      </c>
      <c r="T37" s="328" t="str">
        <f>IF(Summary!$Y$101="Y","R","")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IF(Summary!$X$102="E","E","")</f>
        <v/>
      </c>
      <c r="T38" s="328" t="str">
        <f>IF(Summary!$Y$102="Y","R","")</f>
        <v/>
      </c>
      <c r="U38" s="642"/>
      <c r="W38" s="389"/>
      <c r="X38" s="390"/>
      <c r="Y38" s="464"/>
      <c r="AA38" s="389"/>
      <c r="AB38" s="390"/>
      <c r="AC38" s="464"/>
    </row>
    <row r="39" spans="2:29" ht="12.95" customHeight="1">
      <c r="B39" s="370"/>
      <c r="C39" s="375" t="s">
        <v>595</v>
      </c>
      <c r="D39" s="435"/>
      <c r="E39" s="435"/>
      <c r="F39" s="435"/>
      <c r="G39" s="435"/>
      <c r="H39" s="436"/>
      <c r="I39" s="326" t="str">
        <f>IF(Summary!$X$40="E","E","")</f>
        <v/>
      </c>
      <c r="J39" s="326" t="str">
        <f>IF(Summary!$Y$40="Y","R","")</f>
        <v/>
      </c>
      <c r="K39" s="360" t="str">
        <f>IF(I39="E","C"," ")</f>
        <v xml:space="preserve"> </v>
      </c>
      <c r="L39" s="640" t="str">
        <f>'Fun Patches'!$C13</f>
        <v>&lt;LIST PATCH HERE&gt;</v>
      </c>
      <c r="M39" s="640"/>
      <c r="N39" s="640"/>
      <c r="O39" s="640"/>
      <c r="P39" s="640"/>
      <c r="Q39" s="640"/>
      <c r="R39" s="641"/>
      <c r="S39" s="328" t="str">
        <f>IF(Summary!$X$103="E","E","")</f>
        <v/>
      </c>
      <c r="T39" s="328" t="str">
        <f>IF(Summary!$Y$103="Y","R","")</f>
        <v/>
      </c>
      <c r="U39" s="642"/>
      <c r="W39" s="389"/>
      <c r="X39" s="390"/>
      <c r="Y39" s="464"/>
      <c r="AA39" s="389"/>
      <c r="AB39" s="390"/>
      <c r="AC39" s="464"/>
    </row>
    <row r="40" spans="2:29" ht="12.95" customHeight="1">
      <c r="B40" s="370"/>
      <c r="C40" s="376" t="s">
        <v>596</v>
      </c>
      <c r="D40" s="437"/>
      <c r="E40" s="437"/>
      <c r="F40" s="437"/>
      <c r="G40" s="437"/>
      <c r="H40" s="438"/>
      <c r="I40" s="328" t="str">
        <f>IF(Summary!$X$41="E","E","")</f>
        <v/>
      </c>
      <c r="J40" s="328" t="str">
        <f>IF(Summary!$Y$41="Y","R","")</f>
        <v/>
      </c>
      <c r="K40" s="360" t="str">
        <f>IF(I40="E","C"," ")</f>
        <v xml:space="preserve"> </v>
      </c>
      <c r="L40" s="640" t="str">
        <f>'Fun Patches'!$C14</f>
        <v>&lt;LIST PATCH HERE&gt;</v>
      </c>
      <c r="M40" s="640"/>
      <c r="N40" s="640"/>
      <c r="O40" s="640"/>
      <c r="P40" s="640"/>
      <c r="Q40" s="640"/>
      <c r="R40" s="641"/>
      <c r="S40" s="328" t="str">
        <f>IF(Summary!$X$104="E","E","")</f>
        <v/>
      </c>
      <c r="T40" s="328" t="str">
        <f>IF(Summary!$Y$104="Y","R","")</f>
        <v/>
      </c>
      <c r="U40" s="642"/>
      <c r="W40" s="389"/>
      <c r="X40" s="390"/>
      <c r="Y40" s="464"/>
      <c r="AA40" s="389"/>
      <c r="AB40" s="390"/>
      <c r="AC40" s="464"/>
    </row>
    <row r="41" spans="2:29" ht="12.95" customHeight="1" thickBot="1">
      <c r="B41" s="370"/>
      <c r="C41" s="377" t="s">
        <v>597</v>
      </c>
      <c r="D41" s="439"/>
      <c r="E41" s="439"/>
      <c r="F41" s="439"/>
      <c r="G41" s="439"/>
      <c r="H41" s="440"/>
      <c r="I41" s="329" t="str">
        <f>IF(Summary!$X$42="E","E","")</f>
        <v/>
      </c>
      <c r="J41" s="329" t="str">
        <f>IF(Summary!$Y$42="Y","R","")</f>
        <v/>
      </c>
      <c r="K41" s="360" t="str">
        <f>IF(I41="E","C"," ")</f>
        <v xml:space="preserve"> </v>
      </c>
      <c r="L41" s="640" t="str">
        <f>'Fun Patches'!$C15</f>
        <v>&lt;LIST PATCH HERE&gt;</v>
      </c>
      <c r="M41" s="640"/>
      <c r="N41" s="640"/>
      <c r="O41" s="640"/>
      <c r="P41" s="640"/>
      <c r="Q41" s="640"/>
      <c r="R41" s="641"/>
      <c r="S41" s="328" t="str">
        <f>IF(Summary!$X$105="E","E","")</f>
        <v/>
      </c>
      <c r="T41" s="328" t="str">
        <f>IF(Summary!$Y$105="Y","R","")</f>
        <v/>
      </c>
      <c r="U41" s="642"/>
      <c r="W41" s="389"/>
      <c r="X41" s="390"/>
      <c r="Y41" s="464"/>
      <c r="AA41" s="389"/>
      <c r="AB41" s="390"/>
      <c r="AC41" s="464"/>
    </row>
    <row r="42" spans="2:29" ht="12.95" customHeight="1">
      <c r="B42" s="370"/>
      <c r="C42" s="378" t="s">
        <v>598</v>
      </c>
      <c r="D42" s="327" t="str">
        <f>IF(Badges!$O$263="A","/","")</f>
        <v/>
      </c>
      <c r="E42" s="327" t="str">
        <f>IF(Badges!$O$267="A","/","")</f>
        <v/>
      </c>
      <c r="F42" s="327" t="str">
        <f>IF(Badges!$O$271="A","/","")</f>
        <v/>
      </c>
      <c r="G42" s="327" t="str">
        <f>IF(Badges!$O$275="A","/","")</f>
        <v/>
      </c>
      <c r="H42" s="327" t="str">
        <f>IF(Badges!$O$279="A","/","")</f>
        <v/>
      </c>
      <c r="I42" s="330" t="str">
        <f>IF(Summary!$X$15="E","E","")</f>
        <v/>
      </c>
      <c r="J42" s="330" t="str">
        <f>IF(Summary!$Y$15="Y","R","")</f>
        <v/>
      </c>
      <c r="K42" s="360"/>
      <c r="L42" s="640" t="str">
        <f>'Fun Patches'!$C16</f>
        <v>&lt;LIST PATCH HERE&gt;</v>
      </c>
      <c r="M42" s="640"/>
      <c r="N42" s="640"/>
      <c r="O42" s="640"/>
      <c r="P42" s="640"/>
      <c r="Q42" s="640"/>
      <c r="R42" s="641"/>
      <c r="S42" s="328" t="str">
        <f>IF(Summary!$X$106="E","E","")</f>
        <v/>
      </c>
      <c r="T42" s="328" t="str">
        <f>IF(Summary!$Y$106="Y","R","")</f>
        <v/>
      </c>
      <c r="U42" s="642"/>
      <c r="W42" s="389"/>
      <c r="X42" s="390"/>
      <c r="Y42" s="464"/>
      <c r="AA42" s="389"/>
      <c r="AB42" s="390"/>
      <c r="AC42" s="464"/>
    </row>
    <row r="43" spans="2:29" ht="12.95" customHeight="1">
      <c r="B43" s="370"/>
      <c r="C43" s="379" t="s">
        <v>599</v>
      </c>
      <c r="D43" s="327" t="str">
        <f>IF(Badges!$O$478="A","/","")</f>
        <v/>
      </c>
      <c r="E43" s="327" t="str">
        <f>IF(Badges!$O$482="A","/","")</f>
        <v/>
      </c>
      <c r="F43" s="327" t="str">
        <f>IF(Badges!$O$486="A","/","")</f>
        <v/>
      </c>
      <c r="G43" s="327" t="str">
        <f>IF(Badges!$O$490="A","/","")</f>
        <v/>
      </c>
      <c r="H43" s="327" t="str">
        <f>IF(Badges!$O$494="A","/","")</f>
        <v/>
      </c>
      <c r="I43" s="328" t="str">
        <f>IF(Summary!$X$26="E","E","")</f>
        <v/>
      </c>
      <c r="J43" s="328" t="str">
        <f>IF(Summary!$Y$26="Y","R","")</f>
        <v/>
      </c>
      <c r="K43" s="360"/>
      <c r="L43" s="640" t="str">
        <f>'Fun Patches'!$C17</f>
        <v>&lt;LIST PATCH HERE&gt;</v>
      </c>
      <c r="M43" s="640"/>
      <c r="N43" s="640"/>
      <c r="O43" s="640"/>
      <c r="P43" s="640"/>
      <c r="Q43" s="640"/>
      <c r="R43" s="641"/>
      <c r="S43" s="328" t="str">
        <f>IF(Summary!$X$107="E","E","")</f>
        <v/>
      </c>
      <c r="T43" s="328" t="str">
        <f>IF(Summary!$Y$107="Y","R","")</f>
        <v/>
      </c>
      <c r="U43" s="642"/>
      <c r="W43" s="389"/>
      <c r="X43" s="390"/>
      <c r="Y43" s="464"/>
      <c r="AA43" s="389"/>
      <c r="AB43" s="390"/>
      <c r="AC43" s="464"/>
    </row>
    <row r="44" spans="2:29" ht="12.95" customHeight="1">
      <c r="B44" s="370"/>
      <c r="C44" s="379" t="s">
        <v>600</v>
      </c>
      <c r="D44" s="327" t="str">
        <f>IF(Badges!$O$402="A","/","")</f>
        <v/>
      </c>
      <c r="E44" s="327" t="str">
        <f>IF(Badges!$O$406="A","/","")</f>
        <v/>
      </c>
      <c r="F44" s="327" t="str">
        <f>IF(Badges!$O$410="A","/","")</f>
        <v/>
      </c>
      <c r="G44" s="327" t="str">
        <f>IF(Badges!$O$414="A","/","")</f>
        <v/>
      </c>
      <c r="H44" s="327" t="str">
        <f>IF(Badges!$O$418="A","/","")</f>
        <v/>
      </c>
      <c r="I44" s="328" t="str">
        <f>IF(Summary!$X$22="E","E","")</f>
        <v/>
      </c>
      <c r="J44" s="328" t="str">
        <f>IF(Summary!$Y$22="Y","R","")</f>
        <v/>
      </c>
      <c r="K44" s="360"/>
      <c r="L44" s="640" t="str">
        <f>'Fun Patches'!$C18</f>
        <v>&lt;LIST PATCH HERE&gt;</v>
      </c>
      <c r="M44" s="640"/>
      <c r="N44" s="640"/>
      <c r="O44" s="640"/>
      <c r="P44" s="640"/>
      <c r="Q44" s="640"/>
      <c r="R44" s="641"/>
      <c r="S44" s="328" t="str">
        <f>IF(Summary!$X$108="E","E","")</f>
        <v/>
      </c>
      <c r="T44" s="328" t="str">
        <f>IF(Summary!$Y$108="Y","R","")</f>
        <v/>
      </c>
      <c r="U44" s="642"/>
      <c r="W44" s="389"/>
      <c r="X44" s="390"/>
      <c r="Y44" s="464"/>
      <c r="AA44" s="389"/>
      <c r="AB44" s="390"/>
      <c r="AC44" s="464"/>
    </row>
    <row r="45" spans="2:29" ht="12.95" customHeight="1" thickBot="1">
      <c r="B45" s="370"/>
      <c r="C45" s="441" t="s">
        <v>601</v>
      </c>
      <c r="D45" s="442"/>
      <c r="E45" s="442"/>
      <c r="F45" s="442"/>
      <c r="G45" s="442"/>
      <c r="H45" s="443"/>
      <c r="I45" s="329" t="str">
        <f>IF(Summary!$X$44="E","E","")</f>
        <v/>
      </c>
      <c r="J45" s="329" t="str">
        <f>IF(Summary!$Y$44="Y","R","")</f>
        <v/>
      </c>
      <c r="K45" s="360" t="str">
        <f>IF(COUNTIF(I42:I45,"E")=4,"C"," ")</f>
        <v xml:space="preserve"> </v>
      </c>
      <c r="L45" s="640" t="str">
        <f>'Fun Patches'!$C19</f>
        <v>&lt;LIST PATCH HERE&gt;</v>
      </c>
      <c r="M45" s="640"/>
      <c r="N45" s="640"/>
      <c r="O45" s="640"/>
      <c r="P45" s="640"/>
      <c r="Q45" s="640"/>
      <c r="R45" s="641"/>
      <c r="S45" s="328" t="str">
        <f>IF(Summary!$X$109="E","E","")</f>
        <v/>
      </c>
      <c r="T45" s="328" t="str">
        <f>IF(Summary!$Y$109="Y","R","")</f>
        <v/>
      </c>
      <c r="U45" s="642"/>
      <c r="W45" s="389"/>
      <c r="X45" s="390"/>
      <c r="Y45" s="464"/>
      <c r="AA45" s="389"/>
      <c r="AB45" s="390"/>
      <c r="AC45" s="464"/>
    </row>
    <row r="46" spans="2:29" ht="12.95" customHeight="1">
      <c r="B46" s="370"/>
      <c r="C46" s="444" t="s">
        <v>602</v>
      </c>
      <c r="D46" s="445"/>
      <c r="E46" s="445"/>
      <c r="F46" s="445"/>
      <c r="G46" s="445"/>
      <c r="H46" s="446"/>
      <c r="I46" s="330" t="str">
        <f>IF(Summary!$X$45="E","E","")</f>
        <v/>
      </c>
      <c r="J46" s="330" t="str">
        <f>IF(Summary!$Y$45="Y","R","")</f>
        <v/>
      </c>
      <c r="K46" s="360"/>
      <c r="L46" s="640" t="str">
        <f>'Fun Patches'!$C20</f>
        <v>&lt;LIST PATCH HERE&gt;</v>
      </c>
      <c r="M46" s="640"/>
      <c r="N46" s="640"/>
      <c r="O46" s="640"/>
      <c r="P46" s="640"/>
      <c r="Q46" s="640"/>
      <c r="R46" s="641"/>
      <c r="S46" s="328" t="str">
        <f>IF(Summary!$X$110="E","E","")</f>
        <v/>
      </c>
      <c r="T46" s="328" t="str">
        <f>IF(Summary!$Y$110="Y","R","")</f>
        <v/>
      </c>
      <c r="U46" s="642"/>
      <c r="W46" s="389"/>
      <c r="X46" s="390"/>
      <c r="Y46" s="464"/>
      <c r="AA46" s="389"/>
      <c r="AB46" s="390"/>
      <c r="AC46" s="464"/>
    </row>
    <row r="47" spans="2:29" ht="12.95" customHeight="1" thickBot="1">
      <c r="B47" s="370"/>
      <c r="C47" s="447" t="s">
        <v>603</v>
      </c>
      <c r="D47" s="448"/>
      <c r="E47" s="448"/>
      <c r="F47" s="448"/>
      <c r="G47" s="448"/>
      <c r="H47" s="449"/>
      <c r="I47" s="329" t="str">
        <f>IF(Summary!$X$46="E","E","")</f>
        <v/>
      </c>
      <c r="J47" s="329" t="str">
        <f>IF(Summary!$Y$46="Y","R","")</f>
        <v/>
      </c>
      <c r="K47" s="360" t="str">
        <f>IF(COUNTIF(I46:I47,"E")=2,"C"," ")</f>
        <v xml:space="preserve"> </v>
      </c>
      <c r="L47" s="640" t="str">
        <f>'Fun Patches'!$C21</f>
        <v>&lt;LIST PATCH HERE&gt;</v>
      </c>
      <c r="M47" s="640"/>
      <c r="N47" s="640"/>
      <c r="O47" s="640"/>
      <c r="P47" s="640"/>
      <c r="Q47" s="640"/>
      <c r="R47" s="641"/>
      <c r="S47" s="328" t="str">
        <f>IF(Summary!$X$111="E","E","")</f>
        <v/>
      </c>
      <c r="T47" s="328" t="str">
        <f>IF(Summary!$Y$111="Y","R","")</f>
        <v/>
      </c>
      <c r="U47" s="642"/>
      <c r="W47" s="389"/>
      <c r="X47" s="390"/>
      <c r="Y47" s="464"/>
      <c r="AA47" s="389"/>
      <c r="AB47" s="390"/>
      <c r="AC47" s="464"/>
    </row>
    <row r="48" spans="2:29" ht="12.95" customHeight="1">
      <c r="B48" s="370"/>
      <c r="C48" s="444" t="s">
        <v>462</v>
      </c>
      <c r="D48" s="445"/>
      <c r="E48" s="445"/>
      <c r="F48" s="445"/>
      <c r="G48" s="445"/>
      <c r="H48" s="446"/>
      <c r="I48" s="330" t="str">
        <f>IF(Summary!$X$47="E","E","")</f>
        <v/>
      </c>
      <c r="J48" s="330" t="str">
        <f>IF(Summary!$Y$47="Y","R","")</f>
        <v/>
      </c>
      <c r="K48" s="360"/>
      <c r="L48" s="640" t="str">
        <f>'Fun Patches'!$C22</f>
        <v>&lt;LIST PATCH HERE&gt;</v>
      </c>
      <c r="M48" s="640"/>
      <c r="N48" s="640"/>
      <c r="O48" s="640"/>
      <c r="P48" s="640"/>
      <c r="Q48" s="640"/>
      <c r="R48" s="641"/>
      <c r="S48" s="328" t="str">
        <f>IF(Summary!$X$112="E","E","")</f>
        <v/>
      </c>
      <c r="T48" s="328" t="str">
        <f>IF(Summary!$Y$112="Y","R","")</f>
        <v/>
      </c>
      <c r="U48" s="642"/>
      <c r="W48" s="389"/>
      <c r="X48" s="390"/>
      <c r="Y48" s="464"/>
      <c r="AA48" s="389"/>
      <c r="AB48" s="390"/>
      <c r="AC48" s="464"/>
    </row>
    <row r="49" spans="2:29" ht="12.95" customHeight="1" thickBot="1">
      <c r="B49" s="370"/>
      <c r="C49" s="447" t="s">
        <v>604</v>
      </c>
      <c r="D49" s="448"/>
      <c r="E49" s="448"/>
      <c r="F49" s="448"/>
      <c r="G49" s="448"/>
      <c r="H49" s="449"/>
      <c r="I49" s="329" t="str">
        <f>IF(Summary!$X$48="E","E","")</f>
        <v/>
      </c>
      <c r="J49" s="329" t="str">
        <f>IF(Summary!$Y$48="Y","R","")</f>
        <v/>
      </c>
      <c r="K49" s="360" t="str">
        <f>IF(COUNTIF(I48:I49,"E")=2,"C"," ")</f>
        <v xml:space="preserve"> </v>
      </c>
      <c r="L49" s="640" t="str">
        <f>'Fun Patches'!$C23</f>
        <v>&lt;LIST PATCH HERE&gt;</v>
      </c>
      <c r="M49" s="640"/>
      <c r="N49" s="640"/>
      <c r="O49" s="640"/>
      <c r="P49" s="640"/>
      <c r="Q49" s="640"/>
      <c r="R49" s="641"/>
      <c r="S49" s="328" t="str">
        <f>IF(Summary!$X$113="E","E","")</f>
        <v/>
      </c>
      <c r="T49" s="328" t="str">
        <f>IF(Summary!$Y$113="Y","R","")</f>
        <v/>
      </c>
      <c r="U49" s="642"/>
      <c r="W49" s="389"/>
      <c r="X49" s="390"/>
      <c r="Y49" s="464"/>
      <c r="AA49" s="389"/>
      <c r="AB49" s="390"/>
      <c r="AC49" s="464"/>
    </row>
    <row r="50" spans="2:29" ht="12.95" customHeight="1">
      <c r="B50" s="370"/>
      <c r="C50" s="375" t="s">
        <v>560</v>
      </c>
      <c r="D50" s="435"/>
      <c r="E50" s="435"/>
      <c r="F50" s="435"/>
      <c r="G50" s="435"/>
      <c r="H50" s="436"/>
      <c r="I50" s="330" t="str">
        <f>IF(Summary!$X$49="E","E","")</f>
        <v/>
      </c>
      <c r="J50" s="330" t="str">
        <f>IF(Summary!$Y$49="Y","R","")</f>
        <v/>
      </c>
      <c r="K50" s="360"/>
      <c r="L50" s="640" t="str">
        <f>'Fun Patches'!$C24</f>
        <v>&lt;LIST PATCH HERE&gt;</v>
      </c>
      <c r="M50" s="640"/>
      <c r="N50" s="640"/>
      <c r="O50" s="640"/>
      <c r="P50" s="640"/>
      <c r="Q50" s="640"/>
      <c r="R50" s="641"/>
      <c r="S50" s="328" t="str">
        <f>IF(Summary!$X$114="E","E","")</f>
        <v/>
      </c>
      <c r="T50" s="328" t="str">
        <f>IF(Summary!$Y$114="Y","R","")</f>
        <v/>
      </c>
      <c r="U50" s="642"/>
      <c r="W50" s="389"/>
      <c r="X50" s="390"/>
      <c r="Y50" s="464"/>
      <c r="AA50" s="389"/>
      <c r="AB50" s="390"/>
      <c r="AC50" s="464"/>
    </row>
    <row r="51" spans="2:29" ht="12.95" customHeight="1">
      <c r="B51" s="370"/>
      <c r="C51" s="380" t="s">
        <v>605</v>
      </c>
      <c r="H51" s="450"/>
      <c r="I51" s="330" t="str">
        <f>IF(Summary!$X$50="E","E","")</f>
        <v/>
      </c>
      <c r="J51" s="330" t="str">
        <f>IF(Summary!$Y$50="Y","R","")</f>
        <v/>
      </c>
      <c r="K51" s="360" t="str">
        <f>IF(COUNTIF(I50:I51,"E")=2,"C"," ")</f>
        <v xml:space="preserve"> </v>
      </c>
      <c r="L51" s="640" t="str">
        <f>'Fun Patches'!$C25</f>
        <v>&lt;LIST PATCH HERE&gt;</v>
      </c>
      <c r="M51" s="640"/>
      <c r="N51" s="640"/>
      <c r="O51" s="640"/>
      <c r="P51" s="640"/>
      <c r="Q51" s="640"/>
      <c r="R51" s="641"/>
      <c r="S51" s="328" t="str">
        <f>IF(Summary!$X$115="E","E","")</f>
        <v/>
      </c>
      <c r="T51" s="328" t="str">
        <f>IF(Summary!$Y$115="Y","R","")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IF(Summary!$X$116="E","E","")</f>
        <v/>
      </c>
      <c r="T52" s="328" t="str">
        <f>IF(Summary!$Y$116="Y","R","")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IF(Summary!$X$117="E","E","")</f>
        <v/>
      </c>
      <c r="T53" s="328" t="str">
        <f>IF(Summary!$Y$117="Y","R","")</f>
        <v/>
      </c>
      <c r="U53" s="642"/>
      <c r="W53" s="389"/>
      <c r="X53" s="390"/>
      <c r="Y53" s="464"/>
      <c r="AA53" s="389"/>
      <c r="AB53" s="390"/>
      <c r="AC53" s="464"/>
    </row>
    <row r="54" spans="2:29" ht="12.95" customHeight="1">
      <c r="B54" s="381"/>
      <c r="C54" s="382" t="s">
        <v>624</v>
      </c>
      <c r="D54" s="327" t="str">
        <f>IF('Age-Level'!$O$6="C","/","")</f>
        <v/>
      </c>
      <c r="E54" s="327" t="str">
        <f>IF('Age-Level'!$O$7="C","/","")</f>
        <v/>
      </c>
      <c r="F54" s="327" t="str">
        <f>IF('Age-Level'!$O$8="C","/","")</f>
        <v/>
      </c>
      <c r="G54" s="327" t="str">
        <f>IF('Age-Level'!$O$9="C","/","")</f>
        <v/>
      </c>
      <c r="H54" s="327" t="str">
        <f>IF('Age-Level'!$O$10="C","/","")</f>
        <v/>
      </c>
      <c r="I54" s="328" t="str">
        <f>IF(Summary!$X$63="E","E","")</f>
        <v/>
      </c>
      <c r="J54" s="328" t="str">
        <f>IF(Summary!$Y$63="Y","R","")</f>
        <v/>
      </c>
      <c r="L54" s="640" t="str">
        <f>'Fun Patches'!$C28</f>
        <v>&lt;LIST PATCH HERE&gt;</v>
      </c>
      <c r="M54" s="640"/>
      <c r="N54" s="640"/>
      <c r="O54" s="640"/>
      <c r="P54" s="640"/>
      <c r="Q54" s="640"/>
      <c r="R54" s="641"/>
      <c r="S54" s="328" t="str">
        <f>IF(Summary!$X$118="E","E","")</f>
        <v/>
      </c>
      <c r="T54" s="328" t="str">
        <f>IF(Summary!$Y$118="Y","R","")</f>
        <v/>
      </c>
      <c r="U54" s="642"/>
      <c r="W54" s="389"/>
      <c r="X54" s="390"/>
      <c r="Y54" s="464"/>
      <c r="AA54" s="389"/>
      <c r="AB54" s="390"/>
      <c r="AC54" s="464"/>
    </row>
    <row r="55" spans="2:29" ht="12.95" customHeight="1" thickBot="1">
      <c r="B55" s="381"/>
      <c r="C55" s="383" t="s">
        <v>625</v>
      </c>
      <c r="D55" s="313" t="str">
        <f>IF('Age-Level'!$O$13="C","/","")</f>
        <v/>
      </c>
      <c r="E55" s="313" t="str">
        <f>IF('Age-Level'!$O$14="C","/","")</f>
        <v/>
      </c>
      <c r="F55" s="313" t="str">
        <f>IF('Age-Level'!$O$15="C","/","")</f>
        <v/>
      </c>
      <c r="G55" s="313" t="str">
        <f>IF('Age-Level'!$O$16="C","/","")</f>
        <v/>
      </c>
      <c r="H55" s="313" t="str">
        <f>IF('Age-Level'!$O$17="C","/","")</f>
        <v/>
      </c>
      <c r="I55" s="329" t="str">
        <f>IF(Summary!$X$64="E","E","")</f>
        <v/>
      </c>
      <c r="J55" s="329" t="str">
        <f>IF(Summary!$Y$64="Y","R","")</f>
        <v/>
      </c>
      <c r="L55" s="640" t="str">
        <f>'Fun Patches'!$C29</f>
        <v>&lt;LIST PATCH HERE&gt;</v>
      </c>
      <c r="M55" s="640"/>
      <c r="N55" s="640"/>
      <c r="O55" s="640"/>
      <c r="P55" s="640"/>
      <c r="Q55" s="640"/>
      <c r="R55" s="641"/>
      <c r="S55" s="328" t="str">
        <f>IF(Summary!$X$119="E","E","")</f>
        <v/>
      </c>
      <c r="T55" s="328" t="str">
        <f>IF(Summary!$Y$119="Y","R","")</f>
        <v/>
      </c>
      <c r="U55" s="642"/>
      <c r="W55" s="389"/>
      <c r="X55" s="390"/>
      <c r="Y55" s="464"/>
      <c r="AA55" s="389"/>
      <c r="AB55" s="390"/>
      <c r="AC55" s="464"/>
    </row>
    <row r="56" spans="2:29" ht="12.95" customHeight="1">
      <c r="B56" s="381"/>
      <c r="C56" s="384" t="s">
        <v>626</v>
      </c>
      <c r="D56" s="332" t="str">
        <f>IF('Age-Level'!$O$20="C","/","")</f>
        <v/>
      </c>
      <c r="E56" s="332" t="str">
        <f>IF('Age-Level'!$O$21="C","/","")</f>
        <v/>
      </c>
      <c r="F56" s="332" t="str">
        <f>IF('Age-Level'!$O$22="C","/","")</f>
        <v/>
      </c>
      <c r="G56" s="332" t="str">
        <f>IF('Age-Level'!$O$23="C","/","")</f>
        <v/>
      </c>
      <c r="H56" s="332" t="str">
        <f>IF('Age-Level'!$O$24="C","/","")</f>
        <v/>
      </c>
      <c r="I56" s="333" t="str">
        <f>IF(Summary!$X$65="E","E","")</f>
        <v/>
      </c>
      <c r="J56" s="333" t="str">
        <f>IF(Summary!$Y$65="Y","R","")</f>
        <v/>
      </c>
      <c r="L56" s="640" t="str">
        <f>'Fun Patches'!$C30</f>
        <v>&lt;LIST PATCH HERE&gt;</v>
      </c>
      <c r="M56" s="640"/>
      <c r="N56" s="640"/>
      <c r="O56" s="640"/>
      <c r="P56" s="640"/>
      <c r="Q56" s="640"/>
      <c r="R56" s="641"/>
      <c r="S56" s="328" t="str">
        <f>IF(Summary!$X$120="E","E","")</f>
        <v/>
      </c>
      <c r="T56" s="328" t="str">
        <f>IF(Summary!$Y$120="Y","R","")</f>
        <v/>
      </c>
      <c r="U56" s="642"/>
      <c r="W56" s="389"/>
      <c r="X56" s="390"/>
      <c r="Y56" s="464"/>
      <c r="AA56" s="389"/>
      <c r="AB56" s="390"/>
      <c r="AC56" s="464"/>
    </row>
    <row r="57" spans="2:29" ht="12.95" customHeight="1" thickBot="1">
      <c r="B57" s="381"/>
      <c r="C57" s="385" t="s">
        <v>627</v>
      </c>
      <c r="D57" s="313" t="str">
        <f>IF('Age-Level'!$O$27="C","/","")</f>
        <v/>
      </c>
      <c r="E57" s="313" t="str">
        <f>IF('Age-Level'!$O$28="C","/","")</f>
        <v/>
      </c>
      <c r="F57" s="313" t="str">
        <f>IF('Age-Level'!$O$29="C","/","")</f>
        <v/>
      </c>
      <c r="G57" s="313" t="str">
        <f>IF('Age-Level'!$O$30="C","/","")</f>
        <v/>
      </c>
      <c r="H57" s="313" t="str">
        <f>IF('Age-Level'!$O$31="C","/","")</f>
        <v/>
      </c>
      <c r="I57" s="329" t="str">
        <f>IF(Summary!$X$66="E","E","")</f>
        <v/>
      </c>
      <c r="J57" s="329" t="str">
        <f>IF(Summary!$Y$66="Y","R","")</f>
        <v/>
      </c>
      <c r="L57" s="640" t="str">
        <f>'Fun Patches'!$C31</f>
        <v>&lt;LIST PATCH HERE&gt;</v>
      </c>
      <c r="M57" s="640"/>
      <c r="N57" s="640"/>
      <c r="O57" s="640"/>
      <c r="P57" s="640"/>
      <c r="Q57" s="640"/>
      <c r="R57" s="641"/>
      <c r="S57" s="328" t="str">
        <f>IF(Summary!$X$121="E","E","")</f>
        <v/>
      </c>
      <c r="T57" s="328" t="str">
        <f>IF(Summary!$Y$121="Y","R","")</f>
        <v/>
      </c>
      <c r="U57" s="642"/>
      <c r="W57" s="389"/>
      <c r="X57" s="390"/>
      <c r="Y57" s="464"/>
      <c r="AA57" s="389"/>
      <c r="AB57" s="390"/>
      <c r="AC57" s="464"/>
    </row>
    <row r="58" spans="2:29" ht="12.95" customHeight="1">
      <c r="B58" s="370"/>
      <c r="C58" s="382" t="s">
        <v>628</v>
      </c>
      <c r="D58" s="451"/>
      <c r="E58" s="451"/>
      <c r="F58" s="451"/>
      <c r="G58" s="451"/>
      <c r="H58" s="452"/>
      <c r="I58" s="333" t="str">
        <f>IF(Summary!$X$67="E","E","")</f>
        <v/>
      </c>
      <c r="J58" s="333" t="str">
        <f>IF(Summary!$Y$67="Y","R","")</f>
        <v/>
      </c>
      <c r="L58" s="640" t="str">
        <f>'Fun Patches'!$C32</f>
        <v>&lt;LIST PATCH HERE&gt;</v>
      </c>
      <c r="M58" s="640"/>
      <c r="N58" s="640"/>
      <c r="O58" s="640"/>
      <c r="P58" s="640"/>
      <c r="Q58" s="640"/>
      <c r="R58" s="641"/>
      <c r="S58" s="328" t="str">
        <f>IF(Summary!$X$122="E","E","")</f>
        <v/>
      </c>
      <c r="T58" s="328" t="str">
        <f>IF(Summary!$Y$122="Y","R","")</f>
        <v/>
      </c>
      <c r="U58" s="642"/>
      <c r="W58" s="389"/>
      <c r="X58" s="390"/>
      <c r="Y58" s="464"/>
      <c r="AA58" s="389"/>
      <c r="AB58" s="390"/>
      <c r="AC58" s="464"/>
    </row>
    <row r="59" spans="2:29" ht="12.95" customHeight="1" thickBot="1">
      <c r="B59" s="370"/>
      <c r="C59" s="383" t="s">
        <v>629</v>
      </c>
      <c r="D59" s="453"/>
      <c r="E59" s="453"/>
      <c r="F59" s="453"/>
      <c r="G59" s="453"/>
      <c r="H59" s="454"/>
      <c r="I59" s="329" t="str">
        <f>IF(Summary!$X$68="E","E","")</f>
        <v/>
      </c>
      <c r="J59" s="329" t="str">
        <f>IF(Summary!$Y$68="Y","R","")</f>
        <v/>
      </c>
      <c r="L59" s="640" t="str">
        <f>'Fun Patches'!$C33</f>
        <v>&lt;LIST PATCH HERE&gt;</v>
      </c>
      <c r="M59" s="640"/>
      <c r="N59" s="640"/>
      <c r="O59" s="640"/>
      <c r="P59" s="640"/>
      <c r="Q59" s="640"/>
      <c r="R59" s="641"/>
      <c r="S59" s="328" t="str">
        <f>IF(Summary!$X$123="E","E","")</f>
        <v/>
      </c>
      <c r="T59" s="328" t="str">
        <f>IF(Summary!$Y$123="Y","R","")</f>
        <v/>
      </c>
      <c r="U59" s="642"/>
      <c r="W59" s="389"/>
      <c r="X59" s="390"/>
      <c r="Y59" s="464"/>
      <c r="AA59" s="389"/>
      <c r="AB59" s="390"/>
      <c r="AC59" s="464"/>
    </row>
    <row r="60" spans="2:29" ht="12.95" customHeight="1">
      <c r="B60" s="370"/>
      <c r="C60" s="384" t="s">
        <v>630</v>
      </c>
      <c r="D60" s="455"/>
      <c r="E60" s="455"/>
      <c r="F60" s="455"/>
      <c r="G60" s="455"/>
      <c r="H60" s="456"/>
      <c r="I60" s="333" t="str">
        <f>IF(Summary!$X$69="E","E","")</f>
        <v/>
      </c>
      <c r="J60" s="333" t="str">
        <f>IF(Summary!$Y$69="Y","R","")</f>
        <v/>
      </c>
      <c r="L60" s="640" t="str">
        <f>'Fun Patches'!$C34</f>
        <v>&lt;LIST PATCH HERE&gt;</v>
      </c>
      <c r="M60" s="640"/>
      <c r="N60" s="640"/>
      <c r="O60" s="640"/>
      <c r="P60" s="640"/>
      <c r="Q60" s="640"/>
      <c r="R60" s="641"/>
      <c r="S60" s="331" t="str">
        <f>IF(Summary!$X$124="E","E","")</f>
        <v/>
      </c>
      <c r="T60" s="331" t="str">
        <f>IF(Summary!$Y$124="Y","R","")</f>
        <v/>
      </c>
      <c r="U60" s="642"/>
      <c r="W60" s="389"/>
      <c r="X60" s="390"/>
      <c r="Y60" s="464"/>
      <c r="AA60" s="389"/>
      <c r="AB60" s="390"/>
      <c r="AC60" s="464"/>
    </row>
    <row r="61" spans="2:29" ht="12.95" customHeight="1">
      <c r="B61" s="370"/>
      <c r="C61" s="386" t="s">
        <v>631</v>
      </c>
      <c r="D61" s="457"/>
      <c r="E61" s="457"/>
      <c r="F61" s="457"/>
      <c r="G61" s="457"/>
      <c r="H61" s="458"/>
      <c r="I61" s="331" t="str">
        <f>IF(Summary!$X$70="E","E","")</f>
        <v/>
      </c>
      <c r="J61" s="331" t="str">
        <f>IF(Summary!$Y$70="Y","R","")</f>
        <v/>
      </c>
      <c r="L61" s="640" t="str">
        <f>'Fun Patches'!$C35</f>
        <v>&lt;LIST PATCH HERE&gt;</v>
      </c>
      <c r="M61" s="640"/>
      <c r="N61" s="640"/>
      <c r="O61" s="640"/>
      <c r="P61" s="640"/>
      <c r="Q61" s="640"/>
      <c r="R61" s="641"/>
      <c r="S61" s="331" t="str">
        <f>IF(Summary!$X$125="E","E","")</f>
        <v/>
      </c>
      <c r="T61" s="331" t="str">
        <f>IF(Summary!$Y$125="Y","R","")</f>
        <v/>
      </c>
      <c r="U61" s="642"/>
      <c r="W61" s="389"/>
      <c r="X61" s="390"/>
      <c r="Y61" s="464"/>
      <c r="AA61" s="389"/>
      <c r="AB61" s="390"/>
      <c r="AC61" s="464"/>
    </row>
    <row r="62" spans="2:29" ht="12.95" customHeight="1" thickBot="1">
      <c r="B62" s="370"/>
      <c r="C62" s="385" t="s">
        <v>632</v>
      </c>
      <c r="D62" s="459"/>
      <c r="E62" s="459"/>
      <c r="F62" s="459"/>
      <c r="G62" s="459"/>
      <c r="H62" s="460"/>
      <c r="I62" s="329" t="str">
        <f>IF(Summary!$X$71="E","E","")</f>
        <v/>
      </c>
      <c r="J62" s="329" t="str">
        <f>IF(Summary!$Y$71="Y","R","")</f>
        <v/>
      </c>
      <c r="L62" s="640" t="str">
        <f>'Fun Patches'!$C36</f>
        <v>&lt;LIST PATCH HERE&gt;</v>
      </c>
      <c r="M62" s="640"/>
      <c r="N62" s="640"/>
      <c r="O62" s="640"/>
      <c r="P62" s="640"/>
      <c r="Q62" s="640"/>
      <c r="R62" s="641"/>
      <c r="S62" s="331" t="str">
        <f>IF(Summary!$X$126="E","E","")</f>
        <v/>
      </c>
      <c r="T62" s="331" t="str">
        <f>IF(Summary!$Y$126="Y","R","")</f>
        <v/>
      </c>
      <c r="U62" s="642"/>
      <c r="W62" s="389"/>
      <c r="X62" s="390"/>
      <c r="Y62" s="464"/>
      <c r="AA62" s="389"/>
      <c r="AB62" s="390"/>
      <c r="AC62" s="464"/>
    </row>
    <row r="63" spans="2:29" ht="12.95" customHeight="1">
      <c r="B63" s="370"/>
      <c r="C63" s="380" t="s">
        <v>93</v>
      </c>
      <c r="D63" s="334" t="str">
        <f>IF('Age-Level'!$O$53="C","/","")</f>
        <v/>
      </c>
      <c r="E63" s="334" t="str">
        <f>IF('Age-Level'!$O$54="C","/","")</f>
        <v/>
      </c>
      <c r="F63" s="334" t="str">
        <f>IF('Age-Level'!$O$55="C","/","")</f>
        <v/>
      </c>
      <c r="G63" s="327" t="str">
        <f>IF('Age-Level'!$O$56="C","/","")</f>
        <v/>
      </c>
      <c r="H63" s="327" t="str">
        <f>IF('Age-Level'!$O$57="C","/","")</f>
        <v/>
      </c>
      <c r="I63" s="333" t="str">
        <f>IF(Summary!$X$72="E","E","")</f>
        <v/>
      </c>
      <c r="J63" s="333" t="str">
        <f>IF(Summary!$Y$72="Y","R","")</f>
        <v/>
      </c>
      <c r="L63" s="640" t="str">
        <f>'Fun Patches'!$C37</f>
        <v>&lt;LIST PATCH HERE&gt;</v>
      </c>
      <c r="M63" s="640"/>
      <c r="N63" s="640"/>
      <c r="O63" s="640"/>
      <c r="P63" s="640"/>
      <c r="Q63" s="640"/>
      <c r="R63" s="641"/>
      <c r="S63" s="331" t="str">
        <f>IF(Summary!$X$127="E","E","")</f>
        <v/>
      </c>
      <c r="T63" s="331" t="str">
        <f>IF(Summary!$Y$127="Y","R","")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IF(Summary!$X$73="E","E","")</f>
        <v/>
      </c>
      <c r="J64" s="329" t="str">
        <f>IF(Summary!$Y$73="Y","R","")</f>
        <v/>
      </c>
      <c r="L64" s="640" t="str">
        <f>'Fun Patches'!$C38</f>
        <v>&lt;LIST PATCH HERE&gt;</v>
      </c>
      <c r="M64" s="640"/>
      <c r="N64" s="640"/>
      <c r="O64" s="640"/>
      <c r="P64" s="640"/>
      <c r="Q64" s="640"/>
      <c r="R64" s="641"/>
      <c r="S64" s="331" t="str">
        <f>IF(Summary!$X$128="E","E","")</f>
        <v/>
      </c>
      <c r="T64" s="331" t="str">
        <f>IF(Summary!$Y$128="Y","R","")</f>
        <v/>
      </c>
      <c r="U64" s="642"/>
      <c r="W64" s="389"/>
      <c r="X64" s="390"/>
      <c r="Y64" s="464"/>
      <c r="AA64" s="389"/>
      <c r="AB64" s="390"/>
      <c r="AC64" s="464"/>
    </row>
    <row r="65" spans="1:29" ht="12.95" customHeight="1">
      <c r="B65" s="370"/>
      <c r="C65" s="382" t="s">
        <v>634</v>
      </c>
      <c r="D65" s="451"/>
      <c r="E65" s="451"/>
      <c r="F65" s="451"/>
      <c r="G65" s="451"/>
      <c r="H65" s="452"/>
      <c r="I65" s="333" t="str">
        <f>IF(Summary!$X$74="E","E","")</f>
        <v/>
      </c>
      <c r="J65" s="333" t="str">
        <f>IF(Summary!$Y$74="Y","R","")</f>
        <v/>
      </c>
      <c r="L65" s="640" t="str">
        <f>'Fun Patches'!$C39</f>
        <v>&lt;LIST PATCH HERE&gt;</v>
      </c>
      <c r="M65" s="640"/>
      <c r="N65" s="640"/>
      <c r="O65" s="640"/>
      <c r="P65" s="640"/>
      <c r="Q65" s="640"/>
      <c r="R65" s="641"/>
      <c r="S65" s="331" t="str">
        <f>IF(Summary!$X$129="E","E","")</f>
        <v/>
      </c>
      <c r="T65" s="331" t="str">
        <f>IF(Summary!$Y$129="Y","R","")</f>
        <v/>
      </c>
      <c r="U65" s="642"/>
      <c r="W65" s="389"/>
      <c r="X65" s="390"/>
      <c r="Y65" s="464"/>
      <c r="AA65" s="389"/>
      <c r="AB65" s="390"/>
      <c r="AC65" s="464"/>
    </row>
    <row r="66" spans="1:29" ht="12.95" customHeight="1">
      <c r="B66" s="370"/>
      <c r="C66" s="376" t="s">
        <v>635</v>
      </c>
      <c r="D66" s="457"/>
      <c r="E66" s="457"/>
      <c r="F66" s="457"/>
      <c r="G66" s="457"/>
      <c r="H66" s="458"/>
      <c r="I66" s="328" t="str">
        <f>IF(Summary!$X$92="E","E","")</f>
        <v/>
      </c>
      <c r="J66" s="328" t="str">
        <f>IF(Summary!$Y$92="Y","R","")</f>
        <v/>
      </c>
      <c r="L66" s="640" t="str">
        <f>'Fun Patches'!$C40</f>
        <v>&lt;LIST PATCH HERE&gt;</v>
      </c>
      <c r="M66" s="640"/>
      <c r="N66" s="640"/>
      <c r="O66" s="640"/>
      <c r="P66" s="640"/>
      <c r="Q66" s="640"/>
      <c r="R66" s="641"/>
      <c r="S66" s="331" t="str">
        <f>IF(Summary!$X$130="E","E","")</f>
        <v/>
      </c>
      <c r="T66" s="331" t="str">
        <f>IF(Summary!$Y$130="Y","R","")</f>
        <v/>
      </c>
      <c r="U66" s="642"/>
      <c r="W66" s="389"/>
      <c r="X66" s="390"/>
      <c r="Y66" s="464"/>
      <c r="AA66" s="389"/>
      <c r="AB66" s="390"/>
      <c r="AC66" s="464"/>
    </row>
    <row r="67" spans="1:29" ht="12.95" customHeight="1">
      <c r="B67" s="370"/>
      <c r="C67" s="461" t="s">
        <v>636</v>
      </c>
      <c r="D67" s="462"/>
      <c r="E67" s="462"/>
      <c r="F67" s="332" t="str">
        <f>IF(Bridging!$O$10="A","/","")</f>
        <v/>
      </c>
      <c r="G67" s="332" t="str">
        <f>IF(Bridging!$O$14="A","/","")</f>
        <v/>
      </c>
      <c r="H67" s="332" t="str">
        <f>IF(Bridging!$O$16="A","/","")</f>
        <v/>
      </c>
      <c r="I67" s="333" t="str">
        <f>IF(Summary!$X$93="E","E","")</f>
        <v/>
      </c>
      <c r="J67" s="333" t="str">
        <f>IF(Summary!$Y$93="Y","R","")</f>
        <v/>
      </c>
      <c r="L67" s="640" t="str">
        <f>'Fun Patches'!$C41</f>
        <v>&lt;LIST PATCH HERE&gt;</v>
      </c>
      <c r="M67" s="640"/>
      <c r="N67" s="640"/>
      <c r="O67" s="640"/>
      <c r="P67" s="640"/>
      <c r="Q67" s="640"/>
      <c r="R67" s="641"/>
      <c r="S67" s="331" t="str">
        <f>IF(Summary!$X$131="E","E","")</f>
        <v/>
      </c>
      <c r="T67" s="331" t="str">
        <f>IF(Summary!$Y$131="Y","R","")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IF(Summary!$X$132="E","E","")</f>
        <v/>
      </c>
      <c r="T68" s="331" t="str">
        <f>IF(Summary!$Y$132="Y","R","")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IF(Summary!$X$133="E","E","")</f>
        <v/>
      </c>
      <c r="T69" s="331" t="str">
        <f>IF(Summary!$Y$133="Y","R","")</f>
        <v/>
      </c>
      <c r="U69" s="642"/>
      <c r="V69" s="351"/>
      <c r="W69" s="389"/>
      <c r="X69" s="390"/>
      <c r="Y69" s="464"/>
      <c r="Z69" s="352"/>
      <c r="AA69" s="389"/>
      <c r="AB69" s="390"/>
      <c r="AC69" s="464"/>
    </row>
    <row r="70" spans="1:29" s="355" customFormat="1" ht="12.95" customHeight="1">
      <c r="A70" s="351"/>
      <c r="B70" s="370"/>
      <c r="C70" s="382" t="s">
        <v>637</v>
      </c>
      <c r="D70" s="327" t="str">
        <f>IF('Age-Level'!$O$67="A","/","")</f>
        <v/>
      </c>
      <c r="E70" s="327" t="str">
        <f>IF('Age-Level'!$O$71="A","/","")</f>
        <v/>
      </c>
      <c r="F70" s="327" t="str">
        <f>IF('Age-Level'!$O$75="A","/","")</f>
        <v/>
      </c>
      <c r="G70" s="327" t="str">
        <f>IF('Age-Level'!$O$80="A","/","")</f>
        <v/>
      </c>
      <c r="H70" s="327" t="str">
        <f>IF('Age-Level'!$O$82="A","/","")</f>
        <v/>
      </c>
      <c r="I70" s="328" t="str">
        <f>IF(Summary!$X$75="E","E","")</f>
        <v/>
      </c>
      <c r="J70" s="328" t="str">
        <f>IF(Summary!$Y$75="Y","R","")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IF('Age-Level'!$O$85="A","/","")</f>
        <v/>
      </c>
      <c r="E71" s="313" t="str">
        <f>IF('Age-Level'!$O$89="A","/","")</f>
        <v/>
      </c>
      <c r="F71" s="313" t="str">
        <f>IF('Age-Level'!$O$93="A","/","")</f>
        <v/>
      </c>
      <c r="G71" s="313" t="str">
        <f>IF('Age-Level'!$O$98="A","/","")</f>
        <v/>
      </c>
      <c r="H71" s="313" t="str">
        <f>IF('Age-Level'!$O$100="A","/","")</f>
        <v/>
      </c>
      <c r="I71" s="329" t="str">
        <f>IF(Summary!$X$76="E","E","")</f>
        <v/>
      </c>
      <c r="J71" s="329" t="str">
        <f>IF(Summary!$Y$76="Y","R","")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IF('Age-Level'!$O$103="A","/","")</f>
        <v/>
      </c>
      <c r="E72" s="332" t="str">
        <f>IF('Age-Level'!$O$107="A","/","")</f>
        <v/>
      </c>
      <c r="F72" s="332" t="str">
        <f>IF('Age-Level'!$O$111="A","/","")</f>
        <v/>
      </c>
      <c r="G72" s="332" t="str">
        <f>IF('Age-Level'!$O$116="A","/","")</f>
        <v/>
      </c>
      <c r="H72" s="332" t="str">
        <f>IF('Age-Level'!$O$118="A","/","")</f>
        <v/>
      </c>
      <c r="I72" s="333" t="str">
        <f>IF(Summary!$X$77="E","E","")</f>
        <v/>
      </c>
      <c r="J72" s="333" t="str">
        <f>IF(Summary!$Y$77="Y","R","")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IF('Age-Level'!$O$121="A","/","")</f>
        <v/>
      </c>
      <c r="E73" s="327" t="str">
        <f>IF('Age-Level'!$O$125="A","/","")</f>
        <v/>
      </c>
      <c r="F73" s="327" t="str">
        <f>IF('Age-Level'!$O$129="A","/","")</f>
        <v/>
      </c>
      <c r="G73" s="327" t="str">
        <f>IF('Age-Level'!$O$134="A","/","")</f>
        <v/>
      </c>
      <c r="H73" s="327" t="str">
        <f>IF('Age-Level'!$O$136="A","/","")</f>
        <v/>
      </c>
      <c r="I73" s="331" t="str">
        <f>IF(Summary!$X$78="E","E","")</f>
        <v/>
      </c>
      <c r="J73" s="331" t="str">
        <f>IF(Summary!$Y$78="Y","R","")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sPpzFNtfKxrVoJP3Y8P46SgwD3p5A9zITR6IBu/+wiJsInRvmA/wp9dpFRl2XfXGxku3Kf+n2C7cVhx/81TSLA==" saltValue="iFcal4hZgfOt1uDfVY6b8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44" priority="2">
      <formula>LEFT($U$1,11)="Ambassador_"</formula>
    </cfRule>
  </conditionalFormatting>
  <conditionalFormatting sqref="H45:H51 H1:H41">
    <cfRule type="expression" dxfId="43" priority="1">
      <formula>LEFT($U$1,11)&lt;&gt;"Ambassador_"</formula>
    </cfRule>
  </conditionalFormatting>
  <conditionalFormatting sqref="I1:T2">
    <cfRule type="expression" dxfId="42" priority="3">
      <formula>LEFT($U$1,11)&lt;&gt;"Ambassador_"</formula>
    </cfRule>
  </conditionalFormatting>
  <conditionalFormatting sqref="L16:L28">
    <cfRule type="duplicateValues" dxfId="41" priority="4"/>
  </conditionalFormatting>
  <conditionalFormatting sqref="L29:L30 L14:L15 W4:W73 AA4:AA73">
    <cfRule type="duplicateValues" dxfId="40" priority="5"/>
  </conditionalFormatting>
  <pageMargins left="0.5" right="0.3" top="0.3" bottom="0.3" header="0.3" footer="0.3"/>
  <pageSetup scale="75" fitToWidth="2" orientation="portrait" r:id="rId1"/>
  <colBreaks count="1" manualBreakCount="1">
    <brk id="21" max="72"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97206-0925-4450-AA01-78801371232C}">
  <sheetPr codeName="Sheet28">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Ambassador_13</v>
      </c>
      <c r="U1" s="430" t="str">
        <f ca="1">MID(CELL("filename",A1),FIND(IF(ISERROR(FIND("]",CELL("filename",A1))),"$","]"),CELL("filename",A1))+1,256)</f>
        <v>Ambassador_13</v>
      </c>
      <c r="W1" s="344" t="str">
        <f ca="1">IF(T1&lt;&gt;"",T1,"")</f>
        <v>Ambassador_13</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IF(Badges!$P$33="A","/","")</f>
        <v/>
      </c>
      <c r="E4" s="327" t="str">
        <f>IF(Badges!$P$37="A","/","")</f>
        <v/>
      </c>
      <c r="F4" s="327" t="str">
        <f>IF(Badges!$P$41="A","/","")</f>
        <v/>
      </c>
      <c r="G4" s="327" t="str">
        <f>IF(Badges!$P$45="A","/","")</f>
        <v/>
      </c>
      <c r="H4" s="327" t="str">
        <f>IF(Badges!$P$49="A","/","")</f>
        <v/>
      </c>
      <c r="I4" s="330" t="str">
        <f>IF(Summary!$Z$5="E","E","")</f>
        <v/>
      </c>
      <c r="J4" s="330" t="str">
        <f>IF(Summary!$AA$5="Y","R","")</f>
        <v/>
      </c>
      <c r="L4" s="639" t="str">
        <f>'Council Own'!$B6</f>
        <v>&lt;&lt;List Badge 1 Here&gt;&gt;</v>
      </c>
      <c r="M4" s="639"/>
      <c r="N4" s="327" t="str">
        <f>IF('Council Own'!$P$11="A","/","")</f>
        <v/>
      </c>
      <c r="O4" s="327" t="str">
        <f>IF('Council Own'!$P$15="A","/","")</f>
        <v/>
      </c>
      <c r="P4" s="327" t="str">
        <f>IF('Council Own'!$P$19="A","/","")</f>
        <v/>
      </c>
      <c r="Q4" s="327" t="str">
        <f>IF('Council Own'!$P$23="A","/","")</f>
        <v/>
      </c>
      <c r="R4" s="327" t="str">
        <f>IF('Council Own'!$P$27="A","/","")</f>
        <v/>
      </c>
      <c r="S4" s="326" t="str">
        <f>IF(Summary!$Z$52="E","E","")</f>
        <v/>
      </c>
      <c r="T4" s="326" t="str">
        <f>IF(Summary!$AA$52="Y","R","")</f>
        <v/>
      </c>
      <c r="U4" s="432"/>
      <c r="W4" s="387"/>
      <c r="X4" s="388"/>
      <c r="Y4" s="463"/>
      <c r="AA4" s="387"/>
      <c r="AB4" s="388"/>
      <c r="AC4" s="463"/>
    </row>
    <row r="5" spans="1:30" ht="12.95" customHeight="1">
      <c r="A5" s="342"/>
      <c r="C5" s="359" t="s">
        <v>404</v>
      </c>
      <c r="D5" s="327" t="str">
        <f>IF(Badges!$P$56="A","/","")</f>
        <v/>
      </c>
      <c r="E5" s="327" t="str">
        <f>IF(Badges!$P$60="A","/","")</f>
        <v/>
      </c>
      <c r="F5" s="327" t="str">
        <f>IF(Badges!$P$64="A","/","")</f>
        <v/>
      </c>
      <c r="G5" s="327" t="str">
        <f>IF(Badges!$P$68="A","/","")</f>
        <v/>
      </c>
      <c r="H5" s="327" t="str">
        <f>IF(Badges!$P$72="A","/","")</f>
        <v/>
      </c>
      <c r="I5" s="330" t="str">
        <f>IF(Summary!$Z$6="E","E","")</f>
        <v/>
      </c>
      <c r="J5" s="330" t="str">
        <f>IF(Summary!$AA$6="Y","R","")</f>
        <v/>
      </c>
      <c r="K5" s="360" t="str">
        <f>IF(COUNT(I39:I39)=1,MAX(I39:I39),"")</f>
        <v/>
      </c>
      <c r="L5" s="640" t="str">
        <f>'Council Own'!$B29</f>
        <v>&lt;&lt;List Badge 2 Here&gt;&gt;</v>
      </c>
      <c r="M5" s="641"/>
      <c r="N5" s="327" t="str">
        <f>IF('Council Own'!$P$34="A","/","")</f>
        <v/>
      </c>
      <c r="O5" s="327" t="str">
        <f>IF('Council Own'!$P$38="A","/","")</f>
        <v/>
      </c>
      <c r="P5" s="327" t="str">
        <f>IF('Council Own'!$P$42="A","/","")</f>
        <v/>
      </c>
      <c r="Q5" s="327" t="str">
        <f>IF('Council Own'!$P$46="A","/","")</f>
        <v/>
      </c>
      <c r="R5" s="327" t="str">
        <f>IF('Council Own'!$P$50="A","/","")</f>
        <v/>
      </c>
      <c r="S5" s="328" t="str">
        <f>IF(Summary!$Z$53="E","E","")</f>
        <v/>
      </c>
      <c r="T5" s="328" t="str">
        <f>IF(Summary!$AA$53="Y","R","")</f>
        <v/>
      </c>
      <c r="U5" s="432"/>
      <c r="W5" s="389"/>
      <c r="X5" s="390"/>
      <c r="Y5" s="464"/>
      <c r="AA5" s="389"/>
      <c r="AB5" s="390"/>
      <c r="AC5" s="464"/>
    </row>
    <row r="6" spans="1:30" ht="12.95" customHeight="1" thickBot="1">
      <c r="A6" s="342"/>
      <c r="C6" s="361" t="s">
        <v>698</v>
      </c>
      <c r="D6" s="327" t="str">
        <f>IF(Badges!$P$79="A","/","")</f>
        <v/>
      </c>
      <c r="E6" s="327" t="str">
        <f>IF(Badges!$P$83="A","/","")</f>
        <v/>
      </c>
      <c r="F6" s="327" t="str">
        <f>IF(Badges!$P$87="A","/","")</f>
        <v/>
      </c>
      <c r="G6" s="327" t="str">
        <f>IF(Badges!$P$91="A","/","")</f>
        <v/>
      </c>
      <c r="H6" s="327" t="str">
        <f>IF(Badges!$P$95="A","/","")</f>
        <v/>
      </c>
      <c r="I6" s="330" t="str">
        <f>IF(Summary!$Z$7="E","E","")</f>
        <v/>
      </c>
      <c r="J6" s="330" t="str">
        <f>IF(Summary!$AA$7="Y","R","")</f>
        <v/>
      </c>
      <c r="K6" s="360" t="str">
        <f>IF(COUNT(I40:I40)=1,MAX(I40:I40),"")</f>
        <v/>
      </c>
      <c r="L6" s="640" t="str">
        <f>'Council Own'!$B52</f>
        <v>&lt;&lt;List Badge 3 Here&gt;&gt;</v>
      </c>
      <c r="M6" s="641"/>
      <c r="N6" s="327" t="str">
        <f>IF('Council Own'!$P$57="A","/","")</f>
        <v/>
      </c>
      <c r="O6" s="327" t="str">
        <f>IF('Council Own'!$P$61="A","/","")</f>
        <v/>
      </c>
      <c r="P6" s="327" t="str">
        <f>IF('Council Own'!$P$65="A","/","")</f>
        <v/>
      </c>
      <c r="Q6" s="327" t="str">
        <f>IF('Council Own'!$P$69="A","/","")</f>
        <v/>
      </c>
      <c r="R6" s="327" t="str">
        <f>IF('Council Own'!$P$73="A","/","")</f>
        <v/>
      </c>
      <c r="S6" s="328" t="str">
        <f>IF(Summary!$Z$54="E","E","")</f>
        <v/>
      </c>
      <c r="T6" s="328" t="str">
        <f>IF(Summary!$AA$54="Y","R","")</f>
        <v/>
      </c>
      <c r="U6" s="432"/>
      <c r="W6" s="389"/>
      <c r="X6" s="390"/>
      <c r="Y6" s="464"/>
      <c r="AA6" s="389"/>
      <c r="AB6" s="390"/>
      <c r="AC6" s="464"/>
    </row>
    <row r="7" spans="1:30" ht="12.95" customHeight="1">
      <c r="A7" s="342"/>
      <c r="C7" s="363" t="s">
        <v>104</v>
      </c>
      <c r="D7" s="337" t="str">
        <f>IF(Badges!$P$102="A","/","")</f>
        <v/>
      </c>
      <c r="E7" s="337" t="str">
        <f>IF(Badges!$P$106="A","/","")</f>
        <v/>
      </c>
      <c r="F7" s="337" t="str">
        <f>IF(Badges!$P$110="A","/","")</f>
        <v/>
      </c>
      <c r="G7" s="337" t="str">
        <f>IF(Badges!$P$114="A","/","")</f>
        <v/>
      </c>
      <c r="H7" s="337" t="str">
        <f>IF(Badges!$P$118="A","/","")</f>
        <v/>
      </c>
      <c r="I7" s="338" t="str">
        <f>IF(Summary!$Z$8="E","E","")</f>
        <v/>
      </c>
      <c r="J7" s="338" t="str">
        <f>IF(Summary!$AA$8="Y","R","")</f>
        <v/>
      </c>
      <c r="K7" s="360" t="str">
        <f>IF(COUNT(I41:I41)=1,MAX(I41:I41),"")</f>
        <v/>
      </c>
      <c r="L7" s="640" t="str">
        <f>'Council Own'!$B75</f>
        <v>&lt;&lt;List Badge 4 Here&gt;&gt;</v>
      </c>
      <c r="M7" s="641"/>
      <c r="N7" s="327" t="str">
        <f>IF('Council Own'!$P$80="A","/","")</f>
        <v/>
      </c>
      <c r="O7" s="327" t="str">
        <f>IF('Council Own'!$P$84="A","/","")</f>
        <v/>
      </c>
      <c r="P7" s="327" t="str">
        <f>IF('Council Own'!$P$88="A","/","")</f>
        <v/>
      </c>
      <c r="Q7" s="327" t="str">
        <f>IF('Council Own'!$P$92="A","/","")</f>
        <v/>
      </c>
      <c r="R7" s="327" t="str">
        <f>IF('Council Own'!$P$96="A","/","")</f>
        <v/>
      </c>
      <c r="S7" s="328" t="str">
        <f>IF(Summary!$Z$55="E","E","")</f>
        <v/>
      </c>
      <c r="T7" s="328" t="str">
        <f>IF(Summary!$AA$55="Y","R","")</f>
        <v/>
      </c>
      <c r="U7" s="432"/>
      <c r="W7" s="389"/>
      <c r="X7" s="390"/>
      <c r="Y7" s="464"/>
      <c r="AA7" s="389"/>
      <c r="AB7" s="390"/>
      <c r="AC7" s="464"/>
    </row>
    <row r="8" spans="1:30" ht="12.95" customHeight="1">
      <c r="A8" s="342"/>
      <c r="C8" s="359" t="s">
        <v>422</v>
      </c>
      <c r="D8" s="327" t="str">
        <f>IF(Badges!$P$125="A","/","")</f>
        <v/>
      </c>
      <c r="E8" s="327" t="str">
        <f>IF(Badges!$P$129="A","/","")</f>
        <v/>
      </c>
      <c r="F8" s="327" t="str">
        <f>IF(Badges!$P$133="A","/","")</f>
        <v/>
      </c>
      <c r="G8" s="327" t="str">
        <f>IF(Badges!$P$137="A","/","")</f>
        <v/>
      </c>
      <c r="H8" s="327" t="str">
        <f>IF(Badges!$P$141="A","/","")</f>
        <v/>
      </c>
      <c r="I8" s="328" t="str">
        <f>IF(Summary!$Z$9="E","E","")</f>
        <v/>
      </c>
      <c r="J8" s="328" t="str">
        <f>IF(Summary!$AA$9="Y","R","")</f>
        <v/>
      </c>
      <c r="K8" s="360" t="str">
        <f>IF(COUNT(I42:I45)=4,MAX(I42:I45),"")</f>
        <v/>
      </c>
      <c r="L8" s="640" t="str">
        <f>'Council Own'!$B98</f>
        <v>&lt;&lt;List Badge 5 Here&gt;&gt;</v>
      </c>
      <c r="M8" s="641"/>
      <c r="N8" s="327" t="str">
        <f>IF('Council Own'!$P$103="A","/","")</f>
        <v/>
      </c>
      <c r="O8" s="327" t="str">
        <f>IF('Council Own'!$P$107="A","/","")</f>
        <v/>
      </c>
      <c r="P8" s="327" t="str">
        <f>IF('Council Own'!$P$111="A","/","")</f>
        <v/>
      </c>
      <c r="Q8" s="327" t="str">
        <f>IF('Council Own'!$P$115="A","/","")</f>
        <v/>
      </c>
      <c r="R8" s="327" t="str">
        <f>IF('Council Own'!$P$119="A","/","")</f>
        <v/>
      </c>
      <c r="S8" s="331" t="str">
        <f>IF(Summary!$Z$56="E","E","")</f>
        <v/>
      </c>
      <c r="T8" s="331" t="str">
        <f>IF(Summary!$AA$56="Y","R","")</f>
        <v/>
      </c>
      <c r="U8" s="432"/>
      <c r="W8" s="389"/>
      <c r="X8" s="390"/>
      <c r="Y8" s="464"/>
      <c r="AA8" s="389"/>
      <c r="AB8" s="390"/>
      <c r="AC8" s="464"/>
    </row>
    <row r="9" spans="1:30" ht="12.95" customHeight="1" thickBot="1">
      <c r="A9" s="342"/>
      <c r="C9" s="364" t="s">
        <v>699</v>
      </c>
      <c r="D9" s="313" t="str">
        <f>IF(Badges!$P$148="A","/","")</f>
        <v/>
      </c>
      <c r="E9" s="313" t="str">
        <f>IF(Badges!$P$152="A","/","")</f>
        <v/>
      </c>
      <c r="F9" s="313" t="str">
        <f>IF(Badges!$P$156="A","/","")</f>
        <v/>
      </c>
      <c r="G9" s="313" t="str">
        <f>IF(Badges!$P$160="A","/","")</f>
        <v/>
      </c>
      <c r="H9" s="313" t="str">
        <f>IF(Badges!$P$164="A","/","")</f>
        <v/>
      </c>
      <c r="I9" s="433"/>
      <c r="J9" s="434"/>
      <c r="K9" s="360"/>
      <c r="L9" s="639" t="str">
        <f>'Council Own'!$B121</f>
        <v>&lt;&lt;List Badge 6 Here&gt;&gt;</v>
      </c>
      <c r="M9" s="639"/>
      <c r="N9" s="327" t="str">
        <f>IF('Council Own'!$P$126="A","/","")</f>
        <v/>
      </c>
      <c r="O9" s="327" t="str">
        <f>IF('Council Own'!$P$130="A","/","")</f>
        <v/>
      </c>
      <c r="P9" s="327" t="str">
        <f>IF('Council Own'!$P$134="A","/","")</f>
        <v/>
      </c>
      <c r="Q9" s="327" t="str">
        <f>IF('Council Own'!$P$138="A","/","")</f>
        <v/>
      </c>
      <c r="R9" s="327" t="str">
        <f>IF('Council Own'!$P$142="A","/","")</f>
        <v/>
      </c>
      <c r="S9" s="328" t="str">
        <f>IF(Summary!$Z$57="E","E","")</f>
        <v/>
      </c>
      <c r="T9" s="328" t="str">
        <f>IF(Summary!$AA$57="Y","R","")</f>
        <v/>
      </c>
      <c r="U9" s="432"/>
      <c r="W9" s="389"/>
      <c r="X9" s="390"/>
      <c r="Y9" s="464"/>
      <c r="AA9" s="389"/>
      <c r="AB9" s="390"/>
      <c r="AC9" s="464"/>
    </row>
    <row r="10" spans="1:30" ht="12.95" customHeight="1">
      <c r="A10" s="342"/>
      <c r="C10" s="356" t="s">
        <v>606</v>
      </c>
      <c r="D10" s="332" t="str">
        <f>IF(Badges!$P$171="A","/","")</f>
        <v/>
      </c>
      <c r="E10" s="332" t="str">
        <f>IF(Badges!$P$175="A","/","")</f>
        <v/>
      </c>
      <c r="F10" s="332" t="str">
        <f>IF(Badges!$P$179="A","/","")</f>
        <v/>
      </c>
      <c r="G10" s="332" t="str">
        <f>IF(Badges!$P$183="A","/","")</f>
        <v/>
      </c>
      <c r="H10" s="332" t="str">
        <f>IF(Badges!$P$187="A","/","")</f>
        <v/>
      </c>
      <c r="I10" s="328" t="str">
        <f>IF(Summary!$Z$11="E","E","")</f>
        <v/>
      </c>
      <c r="J10" s="328" t="str">
        <f>IF(Summary!$AA$11="Y","R","")</f>
        <v/>
      </c>
      <c r="K10" s="360"/>
      <c r="L10" s="640" t="str">
        <f>'Council Own'!$B144</f>
        <v>&lt;&lt;List Badge 7 Here&gt;&gt;</v>
      </c>
      <c r="M10" s="641"/>
      <c r="N10" s="327" t="str">
        <f>IF('Council Own'!$P$149="A","/","")</f>
        <v/>
      </c>
      <c r="O10" s="327" t="str">
        <f>IF('Council Own'!$P$153="A","/","")</f>
        <v/>
      </c>
      <c r="P10" s="327" t="str">
        <f>IF('Council Own'!$P$157="A","/","")</f>
        <v/>
      </c>
      <c r="Q10" s="327" t="str">
        <f>IF('Council Own'!$P$161="A","/","")</f>
        <v/>
      </c>
      <c r="R10" s="327" t="str">
        <f>IF('Council Own'!$P$165="A","/","")</f>
        <v/>
      </c>
      <c r="S10" s="328" t="str">
        <f>IF(Summary!$Z$58="E","E","")</f>
        <v/>
      </c>
      <c r="T10" s="328" t="str">
        <f>IF(Summary!$AA$58="Y","R","")</f>
        <v/>
      </c>
      <c r="U10" s="432"/>
      <c r="W10" s="389"/>
      <c r="X10" s="390"/>
      <c r="Y10" s="464"/>
      <c r="AA10" s="389"/>
      <c r="AB10" s="390"/>
      <c r="AC10" s="464"/>
    </row>
    <row r="11" spans="1:30" ht="12.95" customHeight="1">
      <c r="A11" s="342"/>
      <c r="C11" s="359" t="s">
        <v>607</v>
      </c>
      <c r="D11" s="334" t="str">
        <f>IF(Badges!$P$194="A","/","")</f>
        <v/>
      </c>
      <c r="E11" s="334" t="str">
        <f>IF(Badges!$P$198="A","/","")</f>
        <v/>
      </c>
      <c r="F11" s="334" t="str">
        <f>IF(Badges!$P$202="A","/","")</f>
        <v/>
      </c>
      <c r="G11" s="334" t="str">
        <f>IF(Badges!$P$206="A","/","")</f>
        <v/>
      </c>
      <c r="H11" s="334" t="str">
        <f>IF(Badges!$P$210="A","/","")</f>
        <v/>
      </c>
      <c r="I11" s="331" t="str">
        <f>IF(Summary!$Z$12="E","E","")</f>
        <v/>
      </c>
      <c r="J11" s="331" t="str">
        <f>IF(Summary!$AA$12="Y","R","")</f>
        <v/>
      </c>
      <c r="K11" s="360"/>
      <c r="L11" s="640" t="str">
        <f>'Council Own'!$B167</f>
        <v>&lt;&lt;List Badge 8 Here&gt;&gt;</v>
      </c>
      <c r="M11" s="641"/>
      <c r="N11" s="327" t="str">
        <f>IF('Council Own'!$P$172="A","/","")</f>
        <v/>
      </c>
      <c r="O11" s="327" t="str">
        <f>IF('Council Own'!$P$176="A","/","")</f>
        <v/>
      </c>
      <c r="P11" s="327" t="str">
        <f>IF('Council Own'!$P$180="A","/","")</f>
        <v/>
      </c>
      <c r="Q11" s="327" t="str">
        <f>IF('Council Own'!$P$184="A","/","")</f>
        <v/>
      </c>
      <c r="R11" s="327" t="str">
        <f>IF('Council Own'!$P$188="A","/","")</f>
        <v/>
      </c>
      <c r="S11" s="328" t="str">
        <f>IF(Summary!$Z$59="E","E","")</f>
        <v/>
      </c>
      <c r="T11" s="328" t="str">
        <f>IF(Summary!$AA$59="Y","R","")</f>
        <v/>
      </c>
      <c r="U11" s="432"/>
      <c r="W11" s="389"/>
      <c r="X11" s="390"/>
      <c r="Y11" s="464"/>
      <c r="AA11" s="389"/>
      <c r="AB11" s="390"/>
      <c r="AC11" s="464"/>
    </row>
    <row r="12" spans="1:30" ht="12.95" customHeight="1" thickBot="1">
      <c r="A12" s="342"/>
      <c r="C12" s="361" t="s">
        <v>608</v>
      </c>
      <c r="D12" s="313" t="str">
        <f>IF(Badges!$P$298="A","/","")</f>
        <v/>
      </c>
      <c r="E12" s="313" t="str">
        <f>IF(Badges!$P$302="A","/","")</f>
        <v/>
      </c>
      <c r="F12" s="313" t="str">
        <f>IF(Badges!$P$306="A","/","")</f>
        <v/>
      </c>
      <c r="G12" s="313" t="str">
        <f>IF(Badges!$P$310="A","/","")</f>
        <v/>
      </c>
      <c r="H12" s="313" t="str">
        <f>IF(Badges!$P$314="A","/","")</f>
        <v/>
      </c>
      <c r="I12" s="329" t="str">
        <f>IF(Summary!$Z$17="E","E","")</f>
        <v/>
      </c>
      <c r="J12" s="329" t="str">
        <f>IF(Summary!$AA$17="Y","R","")</f>
        <v/>
      </c>
      <c r="K12" s="360" t="str">
        <f>IF(COUNT(I46:I47)=2,MAX(I46:I47),"")</f>
        <v/>
      </c>
      <c r="L12" s="640" t="str">
        <f>'Council Own'!$B190</f>
        <v>&lt;&lt;List Badge 9 Here&gt;&gt;</v>
      </c>
      <c r="M12" s="641"/>
      <c r="N12" s="327" t="str">
        <f>IF('Council Own'!$P$195="A","/","")</f>
        <v/>
      </c>
      <c r="O12" s="327" t="str">
        <f>IF('Council Own'!$P$199="A","/","")</f>
        <v/>
      </c>
      <c r="P12" s="327" t="str">
        <f>IF('Council Own'!$P$203="A","/","")</f>
        <v/>
      </c>
      <c r="Q12" s="327" t="str">
        <f>IF('Council Own'!$P$207="A","/","")</f>
        <v/>
      </c>
      <c r="R12" s="327" t="str">
        <f>IF('Council Own'!$P$211="A","/","")</f>
        <v/>
      </c>
      <c r="S12" s="328" t="str">
        <f>IF(Summary!$Z$60="E","E","")</f>
        <v/>
      </c>
      <c r="T12" s="328" t="str">
        <f>IF(Summary!$AA$60="Y","R","")</f>
        <v/>
      </c>
      <c r="U12" s="432"/>
      <c r="W12" s="389"/>
      <c r="X12" s="390"/>
      <c r="Y12" s="464"/>
      <c r="AA12" s="389"/>
      <c r="AB12" s="390"/>
      <c r="AC12" s="464"/>
    </row>
    <row r="13" spans="1:30" ht="12.95" customHeight="1">
      <c r="A13" s="342"/>
      <c r="C13" s="363" t="s">
        <v>103</v>
      </c>
      <c r="D13" s="332" t="str">
        <f>IF(Badges!$P$321="A","/","")</f>
        <v/>
      </c>
      <c r="E13" s="332" t="str">
        <f>IF(Badges!$P$325="A","/","")</f>
        <v/>
      </c>
      <c r="F13" s="332" t="str">
        <f>IF(Badges!$P$329="A","/","")</f>
        <v/>
      </c>
      <c r="G13" s="332" t="str">
        <f>IF(Badges!$P$333="A","/","")</f>
        <v/>
      </c>
      <c r="H13" s="332" t="str">
        <f>IF(Badges!$P$337="A","/","")</f>
        <v/>
      </c>
      <c r="I13" s="330" t="str">
        <f>IF(Summary!$Z$18="E","E","")</f>
        <v/>
      </c>
      <c r="J13" s="330" t="str">
        <f>IF(Summary!$AA$18="Y","R","")</f>
        <v/>
      </c>
      <c r="K13" s="360"/>
      <c r="L13" s="640" t="str">
        <f>'Council Own'!$B213</f>
        <v>&lt;&lt;List Badge 10 Here&gt;&gt;</v>
      </c>
      <c r="M13" s="641"/>
      <c r="N13" s="327" t="str">
        <f>IF('Council Own'!$P$218="A","/","")</f>
        <v/>
      </c>
      <c r="O13" s="327" t="str">
        <f>IF('Council Own'!$P$222="A","/","")</f>
        <v/>
      </c>
      <c r="P13" s="327" t="str">
        <f>IF('Council Own'!$P$226="A","/","")</f>
        <v/>
      </c>
      <c r="Q13" s="327" t="str">
        <f>IF('Council Own'!$P$230="A","/","")</f>
        <v/>
      </c>
      <c r="R13" s="327" t="str">
        <f>IF('Council Own'!$P$234="A","/","")</f>
        <v/>
      </c>
      <c r="S13" s="328" t="str">
        <f>IF(Summary!$Z$61="E","E","")</f>
        <v/>
      </c>
      <c r="T13" s="328" t="str">
        <f>IF(Summary!$AA$61="Y","R","")</f>
        <v/>
      </c>
      <c r="U13" s="432"/>
      <c r="W13" s="389"/>
      <c r="X13" s="390"/>
      <c r="Y13" s="464"/>
      <c r="AA13" s="389"/>
      <c r="AB13" s="390"/>
      <c r="AC13" s="464"/>
    </row>
    <row r="14" spans="1:30" ht="12.95" customHeight="1">
      <c r="A14" s="342"/>
      <c r="C14" s="359" t="s">
        <v>609</v>
      </c>
      <c r="D14" s="334" t="str">
        <f>IF(Badges!$P$10="A","/","")</f>
        <v/>
      </c>
      <c r="E14" s="334" t="str">
        <f>IF(Badges!$P$14="A","/","")</f>
        <v/>
      </c>
      <c r="F14" s="334" t="str">
        <f>IF(Badges!$P$18="A","/","")</f>
        <v/>
      </c>
      <c r="G14" s="334" t="str">
        <f>IF(Badges!$P$22="A","/","")</f>
        <v/>
      </c>
      <c r="H14" s="334" t="str">
        <f>IF(Badges!$P$26="A","/","")</f>
        <v/>
      </c>
      <c r="I14" s="331" t="str">
        <f>IF(Summary!$Z$4="E","E","")</f>
        <v/>
      </c>
      <c r="J14" s="331" t="str">
        <f>IF(Summary!$AA$4="Y","R","")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IF(Badges!$P$356="A","/","")</f>
        <v/>
      </c>
      <c r="E15" s="313" t="str">
        <f>IF(Badges!$P$360="A","/","")</f>
        <v/>
      </c>
      <c r="F15" s="313" t="str">
        <f>IF(Badges!$P$364="A","/","")</f>
        <v/>
      </c>
      <c r="G15" s="313" t="str">
        <f>IF(Badges!$P$368="A","/","")</f>
        <v/>
      </c>
      <c r="H15" s="313" t="str">
        <f>IF(Badges!$P$372="A","/","")</f>
        <v/>
      </c>
      <c r="I15" s="329" t="str">
        <f>IF(Summary!$Z$20="E","E","")</f>
        <v/>
      </c>
      <c r="J15" s="329" t="str">
        <f>IF(Summary!$AA$20="Y","R","")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IF(Badges!$P$379="A","/","")</f>
        <v/>
      </c>
      <c r="E16" s="332" t="str">
        <f>IF(Badges!$P$383="A","/","")</f>
        <v/>
      </c>
      <c r="F16" s="332" t="str">
        <f>IF(Badges!$P$387="A","/","")</f>
        <v/>
      </c>
      <c r="G16" s="332" t="str">
        <f>IF(Badges!$P$391="A","/","")</f>
        <v/>
      </c>
      <c r="H16" s="332" t="str">
        <f>IF(Badges!$P$395="A","/","")</f>
        <v/>
      </c>
      <c r="I16" s="333" t="str">
        <f>IF(Summary!$Z$21="E","E","")</f>
        <v/>
      </c>
      <c r="J16" s="333" t="str">
        <f>IF(Summary!$AA$21="Y","R","")</f>
        <v/>
      </c>
      <c r="K16" s="360" t="str">
        <f>IF(COUNT(I50:I51)=2,MAX(I50:I51),"")</f>
        <v/>
      </c>
      <c r="L16" s="640" t="str">
        <f>'Age-Level'!$C140</f>
        <v>Investiture</v>
      </c>
      <c r="M16" s="640"/>
      <c r="N16" s="640"/>
      <c r="O16" s="640"/>
      <c r="P16" s="640"/>
      <c r="Q16" s="640"/>
      <c r="R16" s="641"/>
      <c r="S16" s="328" t="str">
        <f>IF(Summary!$Z$79="E","E","")</f>
        <v/>
      </c>
      <c r="T16" s="328" t="str">
        <f>IF(Summary!$AA$79="Y","R","")</f>
        <v/>
      </c>
      <c r="U16" s="432"/>
      <c r="W16" s="389"/>
      <c r="X16" s="390"/>
      <c r="Y16" s="464"/>
      <c r="AA16" s="389"/>
      <c r="AB16" s="390"/>
      <c r="AC16" s="464"/>
    </row>
    <row r="17" spans="1:29" ht="12.95" customHeight="1">
      <c r="A17" s="342"/>
      <c r="C17" s="359" t="s">
        <v>611</v>
      </c>
      <c r="D17" s="334" t="str">
        <f>IF(Badges!$P$425="A","/","")</f>
        <v/>
      </c>
      <c r="E17" s="334" t="str">
        <f>IF(Badges!$P$429="A","/","")</f>
        <v/>
      </c>
      <c r="F17" s="334" t="str">
        <f>IF(Badges!$P$433="A","/","")</f>
        <v/>
      </c>
      <c r="G17" s="334" t="str">
        <f>IF(Badges!$P$437="A","/","")</f>
        <v/>
      </c>
      <c r="H17" s="334" t="str">
        <f>IF(Badges!$P$441="A","/","")</f>
        <v/>
      </c>
      <c r="I17" s="331" t="str">
        <f>IF(Summary!$Z$23="E","E","")</f>
        <v/>
      </c>
      <c r="J17" s="331" t="str">
        <f>IF(Summary!$AA$23="Y","R","")</f>
        <v/>
      </c>
      <c r="K17" s="360"/>
      <c r="L17" s="640" t="str">
        <f>'Age-Level'!$C141</f>
        <v>Rededication (1st year)</v>
      </c>
      <c r="M17" s="640"/>
      <c r="N17" s="640"/>
      <c r="O17" s="640"/>
      <c r="P17" s="640"/>
      <c r="Q17" s="640"/>
      <c r="R17" s="641"/>
      <c r="S17" s="328" t="str">
        <f>IF(Summary!$Z$80="E","E","")</f>
        <v/>
      </c>
      <c r="T17" s="328" t="str">
        <f>IF(Summary!$AA$80="Y","R","")</f>
        <v/>
      </c>
      <c r="U17" s="432"/>
      <c r="W17" s="389"/>
      <c r="X17" s="390"/>
      <c r="Y17" s="464"/>
      <c r="AA17" s="389"/>
      <c r="AB17" s="390"/>
      <c r="AC17" s="464"/>
    </row>
    <row r="18" spans="1:29" ht="12.95" customHeight="1" thickBot="1">
      <c r="C18" s="361" t="s">
        <v>612</v>
      </c>
      <c r="D18" s="313" t="str">
        <f>IF(Badges!$P$448="A","/","")</f>
        <v/>
      </c>
      <c r="E18" s="313" t="str">
        <f>IF(Badges!$P$452="A","/","")</f>
        <v/>
      </c>
      <c r="F18" s="313" t="str">
        <f>IF(Badges!$P$456="A","/","")</f>
        <v/>
      </c>
      <c r="G18" s="313" t="str">
        <f>IF(Badges!$P$460="A","/","")</f>
        <v/>
      </c>
      <c r="H18" s="313" t="str">
        <f>IF(Badges!$P$464="A","/","")</f>
        <v/>
      </c>
      <c r="I18" s="329" t="str">
        <f>IF(Summary!$Z$24="E","E","")</f>
        <v/>
      </c>
      <c r="J18" s="329" t="str">
        <f>IF(Summary!$AA$24="Y","R","")</f>
        <v/>
      </c>
      <c r="L18" s="640" t="str">
        <f>'Age-Level'!$C142</f>
        <v>Rededication (2nd year)</v>
      </c>
      <c r="M18" s="640"/>
      <c r="N18" s="640"/>
      <c r="O18" s="640"/>
      <c r="P18" s="640"/>
      <c r="Q18" s="640"/>
      <c r="R18" s="641"/>
      <c r="S18" s="328" t="str">
        <f>IF(Summary!$Z$81="E","E","")</f>
        <v/>
      </c>
      <c r="T18" s="328" t="str">
        <f>IF(Summary!$AA$81="Y","R","")</f>
        <v/>
      </c>
      <c r="U18" s="432"/>
      <c r="W18" s="389"/>
      <c r="X18" s="390"/>
      <c r="Y18" s="464"/>
      <c r="AA18" s="389"/>
      <c r="AB18" s="390"/>
      <c r="AC18" s="464"/>
    </row>
    <row r="19" spans="1:29" ht="12.95" customHeight="1">
      <c r="C19" s="368" t="s">
        <v>328</v>
      </c>
      <c r="D19" s="332" t="str">
        <f>IF(Badges!$P$467="C","/","")</f>
        <v/>
      </c>
      <c r="E19" s="332" t="str">
        <f>IF(Badges!$P$468="C","/","")</f>
        <v/>
      </c>
      <c r="F19" s="332" t="str">
        <f>IF(Badges!$P$469="C","/","")</f>
        <v/>
      </c>
      <c r="G19" s="332" t="str">
        <f>IF(Badges!$P$470="C","/","")</f>
        <v/>
      </c>
      <c r="H19" s="332" t="str">
        <f>IF(Badges!$P$471="C","/","")</f>
        <v/>
      </c>
      <c r="I19" s="333" t="str">
        <f>IF(Summary!$Z$25="E","E","")</f>
        <v/>
      </c>
      <c r="J19" s="333" t="str">
        <f>IF(Summary!$AA$25="Y","R","")</f>
        <v/>
      </c>
      <c r="L19" s="640" t="str">
        <f>'Age-Level'!$C143</f>
        <v>Rededication (3rd year)</v>
      </c>
      <c r="M19" s="640"/>
      <c r="N19" s="640"/>
      <c r="O19" s="640"/>
      <c r="P19" s="640"/>
      <c r="Q19" s="640"/>
      <c r="R19" s="641"/>
      <c r="S19" s="328" t="str">
        <f>IF(Summary!$Z$82="E","E","")</f>
        <v/>
      </c>
      <c r="T19" s="328" t="str">
        <f>IF(Summary!$AA$82="Y","R","")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IF(Summary!$Z$83="E","E","")</f>
        <v/>
      </c>
      <c r="T20" s="328" t="str">
        <f>IF(Summary!$AA$83="Y","R","")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IF(Summary!$Z$84="E","E","")</f>
        <v/>
      </c>
      <c r="T21" s="328" t="str">
        <f>IF(Summary!$AA$84="Y","R","")</f>
        <v/>
      </c>
      <c r="U21" s="432"/>
      <c r="W21" s="389"/>
      <c r="X21" s="390"/>
      <c r="Y21" s="464"/>
      <c r="AA21" s="389"/>
      <c r="AB21" s="390"/>
      <c r="AC21" s="464"/>
    </row>
    <row r="22" spans="1:29" ht="12.95" customHeight="1">
      <c r="B22" s="370"/>
      <c r="C22" s="356" t="s">
        <v>106</v>
      </c>
      <c r="D22" s="327" t="str">
        <f>IF(Badges!$P$240="A","/","")</f>
        <v/>
      </c>
      <c r="E22" s="327" t="str">
        <f>IF(Badges!$P$244="A","/","")</f>
        <v/>
      </c>
      <c r="F22" s="327" t="str">
        <f>IF(Badges!$P$248="A","/","")</f>
        <v/>
      </c>
      <c r="G22" s="327" t="str">
        <f>IF(Badges!$P$252="A","/","")</f>
        <v/>
      </c>
      <c r="H22" s="327" t="str">
        <f>IF(Badges!$P$256="A","/","")</f>
        <v/>
      </c>
      <c r="I22" s="328" t="str">
        <f>IF(Summary!$Z$14="E","E","")</f>
        <v/>
      </c>
      <c r="J22" s="328" t="str">
        <f>IF(Summary!$AA$14="Y","R","")</f>
        <v/>
      </c>
      <c r="L22" s="640" t="str">
        <f>'Age-Level'!$C146</f>
        <v>Rededication (6th year)</v>
      </c>
      <c r="M22" s="640"/>
      <c r="N22" s="640"/>
      <c r="O22" s="640"/>
      <c r="P22" s="640"/>
      <c r="Q22" s="640"/>
      <c r="R22" s="641"/>
      <c r="S22" s="328" t="str">
        <f>IF(Summary!$Z$85="E","E","")</f>
        <v/>
      </c>
      <c r="T22" s="328" t="str">
        <f>IF(Summary!$AA$85="Y","R","")</f>
        <v/>
      </c>
      <c r="U22" s="432"/>
      <c r="W22" s="389"/>
      <c r="X22" s="390"/>
      <c r="Y22" s="464"/>
      <c r="AA22" s="389"/>
      <c r="AB22" s="390"/>
      <c r="AC22" s="464"/>
    </row>
    <row r="23" spans="1:29" ht="12.95" customHeight="1" thickBot="1">
      <c r="B23" s="370"/>
      <c r="C23" s="364" t="s">
        <v>107</v>
      </c>
      <c r="D23" s="313" t="str">
        <f>IF(Badges!$P$217="A","/","")</f>
        <v/>
      </c>
      <c r="E23" s="313" t="str">
        <f>IF(Badges!$P$221="A","/","")</f>
        <v/>
      </c>
      <c r="F23" s="313" t="str">
        <f>IF(Badges!$P$225="A","/","")</f>
        <v/>
      </c>
      <c r="G23" s="313" t="str">
        <f>IF(Badges!$P$229="A","/","")</f>
        <v/>
      </c>
      <c r="H23" s="313" t="str">
        <f>IF(Badges!$P$233="A","/","")</f>
        <v/>
      </c>
      <c r="I23" s="329" t="str">
        <f>IF(Summary!$Z$13="E","E","")</f>
        <v/>
      </c>
      <c r="J23" s="329" t="str">
        <f>IF(Summary!$AA$13="Y","R","")</f>
        <v/>
      </c>
      <c r="L23" s="640" t="str">
        <f>'Age-Level'!$C147</f>
        <v>Rededication (7th year)</v>
      </c>
      <c r="M23" s="640"/>
      <c r="N23" s="640"/>
      <c r="O23" s="640"/>
      <c r="P23" s="640"/>
      <c r="Q23" s="640"/>
      <c r="R23" s="641"/>
      <c r="S23" s="328" t="str">
        <f>IF(Summary!$Z$86="E","E","")</f>
        <v/>
      </c>
      <c r="T23" s="328" t="str">
        <f>IF(Summary!$AA$86="Y","R","")</f>
        <v/>
      </c>
      <c r="U23" s="642" t="s">
        <v>761</v>
      </c>
      <c r="W23" s="389"/>
      <c r="X23" s="390"/>
      <c r="Y23" s="464"/>
      <c r="AA23" s="389"/>
      <c r="AB23" s="390"/>
      <c r="AC23" s="464"/>
    </row>
    <row r="24" spans="1:29" ht="12.95" customHeight="1">
      <c r="B24" s="370"/>
      <c r="C24" s="356" t="s">
        <v>613</v>
      </c>
      <c r="D24" s="332" t="str">
        <f>IF(Badges!$P$341="C","/","")</f>
        <v/>
      </c>
      <c r="E24" s="332" t="str">
        <f>IF(Badges!$P$343="C","/","")</f>
        <v/>
      </c>
      <c r="F24" s="332" t="str">
        <f>IF(Badges!$P$345="C","/","")</f>
        <v/>
      </c>
      <c r="G24" s="332" t="str">
        <f>IF(Badges!$P$347="C","/","")</f>
        <v/>
      </c>
      <c r="H24" s="332" t="str">
        <f>IF(Badges!$P$349="C","/","")</f>
        <v/>
      </c>
      <c r="I24" s="333" t="str">
        <f>IF(Summary!$Z$19="E","E","")</f>
        <v/>
      </c>
      <c r="J24" s="333" t="str">
        <f>IF(Summary!$AA$19="Y","R","")</f>
        <v/>
      </c>
      <c r="L24" s="640" t="str">
        <f>'Age-Level'!$C148</f>
        <v>Rededication (8th year)</v>
      </c>
      <c r="M24" s="640"/>
      <c r="N24" s="640"/>
      <c r="O24" s="640"/>
      <c r="P24" s="640"/>
      <c r="Q24" s="640"/>
      <c r="R24" s="641"/>
      <c r="S24" s="328" t="str">
        <f>IF(Summary!$Z$87="E","E","")</f>
        <v/>
      </c>
      <c r="T24" s="328" t="str">
        <f>IF(Summary!$AA$87="Y","R","")</f>
        <v/>
      </c>
      <c r="U24" s="642"/>
      <c r="W24" s="389"/>
      <c r="X24" s="390"/>
      <c r="Y24" s="464"/>
      <c r="AA24" s="389"/>
      <c r="AB24" s="390"/>
      <c r="AC24" s="464"/>
    </row>
    <row r="25" spans="1:29" ht="12.95" customHeight="1">
      <c r="B25" s="370"/>
      <c r="C25" s="361" t="s">
        <v>614</v>
      </c>
      <c r="D25" s="327" t="str">
        <f>IF(Badges!$P$283="C","/","")</f>
        <v/>
      </c>
      <c r="E25" s="327" t="str">
        <f>IF(Badges!$P$285="C","/","")</f>
        <v/>
      </c>
      <c r="F25" s="327" t="str">
        <f>IF(Badges!$P$287="C","/","")</f>
        <v/>
      </c>
      <c r="G25" s="327" t="str">
        <f>IF(Badges!$P$289="C","/","")</f>
        <v/>
      </c>
      <c r="H25" s="327" t="str">
        <f>IF(Badges!$P$291="C","/","")</f>
        <v/>
      </c>
      <c r="I25" s="331" t="str">
        <f>IF(Summary!$Z$16="E","E","")</f>
        <v/>
      </c>
      <c r="J25" s="331" t="str">
        <f>IF(Summary!$AA$16="Y","R","")</f>
        <v/>
      </c>
      <c r="L25" s="640" t="str">
        <f>'Age-Level'!$C149</f>
        <v>Rededication (9th year)</v>
      </c>
      <c r="M25" s="640"/>
      <c r="N25" s="640"/>
      <c r="O25" s="640"/>
      <c r="P25" s="640"/>
      <c r="Q25" s="640"/>
      <c r="R25" s="641"/>
      <c r="S25" s="328" t="str">
        <f>IF(Summary!$Z$88="E","E","")</f>
        <v/>
      </c>
      <c r="T25" s="328" t="str">
        <f>IF(Summary!$AA$88="Y","R","")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IF(Summary!$Z$89="E","E","")</f>
        <v/>
      </c>
      <c r="T26" s="328" t="str">
        <f>IF(Summary!$AA$89="Y","R","")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IF(Summary!$Z$90="E","E","")</f>
        <v/>
      </c>
      <c r="T27" s="328" t="str">
        <f>IF(Summary!$AA$90="Y","R","")</f>
        <v/>
      </c>
      <c r="U27" s="642"/>
      <c r="W27" s="389"/>
      <c r="X27" s="390"/>
      <c r="Y27" s="464"/>
      <c r="AA27" s="389"/>
      <c r="AB27" s="390"/>
      <c r="AC27" s="464"/>
    </row>
    <row r="28" spans="1:29" ht="12.95" customHeight="1">
      <c r="B28" s="370"/>
      <c r="C28" s="371" t="s">
        <v>615</v>
      </c>
      <c r="D28" s="327" t="str">
        <f>IF(Badges!$P$500="C","/","")</f>
        <v/>
      </c>
      <c r="E28" s="327" t="str">
        <f>IF(Badges!$P$501="C","/","")</f>
        <v/>
      </c>
      <c r="F28" s="327" t="str">
        <f>IF(Badges!$P$502="C","/","")</f>
        <v/>
      </c>
      <c r="G28" s="327" t="str">
        <f>IF(Badges!$P$503="C","/","")</f>
        <v/>
      </c>
      <c r="H28" s="327" t="str">
        <f>IF(Badges!$P$504="C","/","")</f>
        <v/>
      </c>
      <c r="I28" s="328" t="str">
        <f>IF(Summary!$Z$28="E","E","")</f>
        <v/>
      </c>
      <c r="J28" s="328" t="str">
        <f>IF(Summary!$AA$28="Y","R","")</f>
        <v/>
      </c>
      <c r="L28" s="640" t="str">
        <f>'Age-Level'!$C152</f>
        <v>Rededication (12th year)</v>
      </c>
      <c r="M28" s="640"/>
      <c r="N28" s="640"/>
      <c r="O28" s="640"/>
      <c r="P28" s="640"/>
      <c r="Q28" s="640"/>
      <c r="R28" s="641"/>
      <c r="S28" s="328" t="str">
        <f>IF(Summary!$Z$91="E","E","")</f>
        <v/>
      </c>
      <c r="T28" s="328" t="str">
        <f>IF(Summary!$AA$91="Y","R","")</f>
        <v/>
      </c>
      <c r="U28" s="642"/>
      <c r="W28" s="389"/>
      <c r="X28" s="390"/>
      <c r="Y28" s="464"/>
      <c r="AA28" s="389"/>
      <c r="AB28" s="390"/>
      <c r="AC28" s="464"/>
    </row>
    <row r="29" spans="1:29" ht="12.95" customHeight="1">
      <c r="B29" s="370"/>
      <c r="C29" s="372" t="s">
        <v>616</v>
      </c>
      <c r="D29" s="327" t="str">
        <f>IF(Badges!$P$507="C","/","")</f>
        <v/>
      </c>
      <c r="E29" s="327" t="str">
        <f>IF(Badges!$P$508="C","/","")</f>
        <v/>
      </c>
      <c r="F29" s="327" t="str">
        <f>IF(Badges!$P$509="C","/","")</f>
        <v/>
      </c>
      <c r="G29" s="327" t="str">
        <f>IF(Badges!$P$510="C","/","")</f>
        <v/>
      </c>
      <c r="H29" s="327" t="str">
        <f>IF(Badges!$P$511="C","/","")</f>
        <v/>
      </c>
      <c r="I29" s="328" t="str">
        <f>IF(Summary!$Z$29="E","E","")</f>
        <v/>
      </c>
      <c r="J29" s="328" t="str">
        <f>IF(Summary!$AA$29="Y","R","")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IF(Badges!$P$514="C","/","")</f>
        <v/>
      </c>
      <c r="E30" s="313" t="str">
        <f>IF(Badges!$P$515="C","/","")</f>
        <v/>
      </c>
      <c r="F30" s="313" t="str">
        <f>IF(Badges!$P$516="C","/","")</f>
        <v/>
      </c>
      <c r="G30" s="313" t="str">
        <f>IF(Badges!$P$517="C","/","")</f>
        <v/>
      </c>
      <c r="H30" s="313" t="str">
        <f>IF(Badges!$P$518="C","/","")</f>
        <v/>
      </c>
      <c r="I30" s="329" t="str">
        <f>IF(Summary!$Z$30="E","E","")</f>
        <v/>
      </c>
      <c r="J30" s="329" t="str">
        <f>IF(Summary!$AA$30="Y","R","")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IF(Badges!$P$522="C","/","")</f>
        <v/>
      </c>
      <c r="E31" s="332" t="str">
        <f>IF(Badges!$P$523="C","/","")</f>
        <v/>
      </c>
      <c r="F31" s="332" t="str">
        <f>IF(Badges!$P$524="C","/","")</f>
        <v/>
      </c>
      <c r="G31" s="332" t="str">
        <f>IF(Badges!$P$525="C","/","")</f>
        <v/>
      </c>
      <c r="H31" s="332" t="str">
        <f>IF(Badges!$P$526="C","/","")</f>
        <v/>
      </c>
      <c r="I31" s="330" t="str">
        <f>IF(Summary!$Z$32="E","E","")</f>
        <v/>
      </c>
      <c r="J31" s="330" t="str">
        <f>IF(Summary!$AA$32="Y","R","")</f>
        <v/>
      </c>
      <c r="L31" s="640" t="str">
        <f>'Fun Patches'!$C5</f>
        <v>&lt;LIST PATCH HERE&gt;</v>
      </c>
      <c r="M31" s="640"/>
      <c r="N31" s="640"/>
      <c r="O31" s="640"/>
      <c r="P31" s="640"/>
      <c r="Q31" s="640"/>
      <c r="R31" s="641"/>
      <c r="S31" s="328" t="str">
        <f>IF(Summary!$Z$95="E","E","")</f>
        <v/>
      </c>
      <c r="T31" s="328" t="str">
        <f>IF(Summary!$AA$95="Y","R","")</f>
        <v/>
      </c>
      <c r="U31" s="642"/>
      <c r="W31" s="389"/>
      <c r="X31" s="390"/>
      <c r="Y31" s="464"/>
      <c r="AA31" s="389"/>
      <c r="AB31" s="390"/>
      <c r="AC31" s="464"/>
    </row>
    <row r="32" spans="1:29" ht="12.95" customHeight="1">
      <c r="B32" s="370"/>
      <c r="C32" s="372" t="s">
        <v>619</v>
      </c>
      <c r="D32" s="327" t="str">
        <f>IF(Badges!$P$529="C","/","")</f>
        <v/>
      </c>
      <c r="E32" s="327" t="str">
        <f>IF(Badges!$P$530="C","/","")</f>
        <v/>
      </c>
      <c r="F32" s="327" t="str">
        <f>IF(Badges!$P$531="C","/","")</f>
        <v/>
      </c>
      <c r="G32" s="327" t="str">
        <f>IF(Badges!$P$532="C","/","")</f>
        <v/>
      </c>
      <c r="H32" s="327" t="str">
        <f>IF(Badges!$P$533="C","/","")</f>
        <v/>
      </c>
      <c r="I32" s="328" t="str">
        <f>IF(Summary!$Z$33="E","E","")</f>
        <v/>
      </c>
      <c r="J32" s="328" t="str">
        <f>IF(Summary!$AA$33="Y","R","")</f>
        <v/>
      </c>
      <c r="L32" s="640" t="str">
        <f>'Fun Patches'!$C6</f>
        <v>&lt;LIST PATCH HERE&gt;</v>
      </c>
      <c r="M32" s="640"/>
      <c r="N32" s="640"/>
      <c r="O32" s="640"/>
      <c r="P32" s="640"/>
      <c r="Q32" s="640"/>
      <c r="R32" s="641"/>
      <c r="S32" s="328" t="str">
        <f>IF(Summary!$Z$96="E","E","")</f>
        <v/>
      </c>
      <c r="T32" s="328" t="str">
        <f>IF(Summary!$AA$96="Y","R","")</f>
        <v/>
      </c>
      <c r="U32" s="642"/>
      <c r="W32" s="389"/>
      <c r="X32" s="390"/>
      <c r="Y32" s="464"/>
      <c r="AA32" s="389"/>
      <c r="AB32" s="390"/>
      <c r="AC32" s="464"/>
    </row>
    <row r="33" spans="2:29" ht="12.95" customHeight="1" thickBot="1">
      <c r="B33" s="370"/>
      <c r="C33" s="373" t="s">
        <v>620</v>
      </c>
      <c r="D33" s="313" t="str">
        <f>IF(Badges!$P$536="C","/","")</f>
        <v/>
      </c>
      <c r="E33" s="313" t="str">
        <f>IF(Badges!$P$537="C","/","")</f>
        <v/>
      </c>
      <c r="F33" s="313" t="str">
        <f>IF(Badges!$P$538="C","/","")</f>
        <v/>
      </c>
      <c r="G33" s="313" t="str">
        <f>IF(Badges!$P$539="C","/","")</f>
        <v/>
      </c>
      <c r="H33" s="313" t="str">
        <f>IF(Badges!$P$540="C","/","")</f>
        <v/>
      </c>
      <c r="I33" s="329" t="str">
        <f>IF(Summary!$Z$34="E","E","")</f>
        <v/>
      </c>
      <c r="J33" s="329" t="str">
        <f>IF(Summary!$AA$34="Y","R","")</f>
        <v/>
      </c>
      <c r="L33" s="640" t="str">
        <f>'Fun Patches'!$C7</f>
        <v>&lt;LIST PATCH HERE&gt;</v>
      </c>
      <c r="M33" s="640"/>
      <c r="N33" s="640"/>
      <c r="O33" s="640"/>
      <c r="P33" s="640"/>
      <c r="Q33" s="640"/>
      <c r="R33" s="641"/>
      <c r="S33" s="328" t="str">
        <f>IF(Summary!$Z$97="E","E","")</f>
        <v/>
      </c>
      <c r="T33" s="328" t="str">
        <f>IF(Summary!$AA$97="Y","R","")</f>
        <v/>
      </c>
      <c r="U33" s="642"/>
      <c r="W33" s="389"/>
      <c r="X33" s="390"/>
      <c r="Y33" s="464"/>
      <c r="AA33" s="389"/>
      <c r="AB33" s="390"/>
      <c r="AC33" s="464"/>
    </row>
    <row r="34" spans="2:29" ht="12.95" customHeight="1">
      <c r="B34" s="370"/>
      <c r="C34" s="371" t="s">
        <v>621</v>
      </c>
      <c r="D34" s="332" t="str">
        <f>IF(Badges!$P$544="C","/","")</f>
        <v/>
      </c>
      <c r="E34" s="332" t="str">
        <f>IF(Badges!$P$545="C","/","")</f>
        <v/>
      </c>
      <c r="F34" s="332" t="str">
        <f>IF(Badges!$P$546="C","/","")</f>
        <v/>
      </c>
      <c r="G34" s="332" t="str">
        <f>IF(Badges!$P$547="C","/","")</f>
        <v/>
      </c>
      <c r="H34" s="332" t="str">
        <f>IF(Badges!$P$548="C","/","")</f>
        <v/>
      </c>
      <c r="I34" s="330" t="str">
        <f>IF(Summary!$Z$36="E","E","")</f>
        <v/>
      </c>
      <c r="J34" s="330" t="str">
        <f>IF(Summary!$AA$36="Y","R","")</f>
        <v/>
      </c>
      <c r="L34" s="640" t="str">
        <f>'Fun Patches'!$C8</f>
        <v>&lt;LIST PATCH HERE&gt;</v>
      </c>
      <c r="M34" s="640"/>
      <c r="N34" s="640"/>
      <c r="O34" s="640"/>
      <c r="P34" s="640"/>
      <c r="Q34" s="640"/>
      <c r="R34" s="641"/>
      <c r="S34" s="328" t="str">
        <f>IF(Summary!$Z$98="E","E","")</f>
        <v/>
      </c>
      <c r="T34" s="328" t="str">
        <f>IF(Summary!$AA$98="Y","R","")</f>
        <v/>
      </c>
      <c r="U34" s="642"/>
      <c r="W34" s="389"/>
      <c r="X34" s="390"/>
      <c r="Y34" s="464"/>
      <c r="AA34" s="389"/>
      <c r="AB34" s="390"/>
      <c r="AC34" s="464"/>
    </row>
    <row r="35" spans="2:29" ht="12.95" customHeight="1">
      <c r="B35" s="370"/>
      <c r="C35" s="372" t="s">
        <v>622</v>
      </c>
      <c r="D35" s="327" t="str">
        <f>IF(Badges!$P$551="C","/","")</f>
        <v/>
      </c>
      <c r="E35" s="327" t="str">
        <f>IF(Badges!$P$552="C","/","")</f>
        <v/>
      </c>
      <c r="F35" s="327" t="str">
        <f>IF(Badges!$P$553="C","/","")</f>
        <v/>
      </c>
      <c r="G35" s="327" t="str">
        <f>IF(Badges!$P$554="C","/","")</f>
        <v/>
      </c>
      <c r="H35" s="327" t="str">
        <f>IF(Badges!$P$555="C","/","")</f>
        <v/>
      </c>
      <c r="I35" s="328" t="str">
        <f>IF(Summary!$Z$37="E","E","")</f>
        <v/>
      </c>
      <c r="J35" s="328" t="str">
        <f>IF(Summary!$AA$37="Y","R","")</f>
        <v/>
      </c>
      <c r="L35" s="640" t="str">
        <f>'Fun Patches'!$C9</f>
        <v>&lt;LIST PATCH HERE&gt;</v>
      </c>
      <c r="M35" s="640"/>
      <c r="N35" s="640"/>
      <c r="O35" s="640"/>
      <c r="P35" s="640"/>
      <c r="Q35" s="640"/>
      <c r="R35" s="641"/>
      <c r="S35" s="328" t="str">
        <f>IF(Summary!$Z$99="E","E","")</f>
        <v/>
      </c>
      <c r="T35" s="328" t="str">
        <f>IF(Summary!$AA$99="Y","R","")</f>
        <v/>
      </c>
      <c r="U35" s="642"/>
      <c r="W35" s="389"/>
      <c r="X35" s="390"/>
      <c r="Y35" s="464"/>
      <c r="AA35" s="389"/>
      <c r="AB35" s="390"/>
      <c r="AC35" s="464"/>
    </row>
    <row r="36" spans="2:29" ht="12.95" customHeight="1">
      <c r="B36" s="370"/>
      <c r="C36" s="374" t="s">
        <v>623</v>
      </c>
      <c r="D36" s="327" t="str">
        <f>IF(Badges!$P$558="C","/","")</f>
        <v/>
      </c>
      <c r="E36" s="327" t="str">
        <f>IF(Badges!$P$559="C","/","")</f>
        <v/>
      </c>
      <c r="F36" s="327" t="str">
        <f>IF(Badges!$P$560="C","/","")</f>
        <v/>
      </c>
      <c r="G36" s="327" t="str">
        <f>IF(Badges!$P$561="C","/","")</f>
        <v/>
      </c>
      <c r="H36" s="327" t="str">
        <f>IF(Badges!$P$562="C","/","")</f>
        <v/>
      </c>
      <c r="I36" s="328" t="str">
        <f>IF(Summary!$Z$38="E","E","")</f>
        <v/>
      </c>
      <c r="J36" s="328" t="str">
        <f>IF(Summary!$AA$38="Y","R","")</f>
        <v/>
      </c>
      <c r="L36" s="640" t="str">
        <f>'Fun Patches'!$C10</f>
        <v>&lt;LIST PATCH HERE&gt;</v>
      </c>
      <c r="M36" s="640"/>
      <c r="N36" s="640"/>
      <c r="O36" s="640"/>
      <c r="P36" s="640"/>
      <c r="Q36" s="640"/>
      <c r="R36" s="641"/>
      <c r="S36" s="328" t="str">
        <f>IF(Summary!$Z$100="E","E","")</f>
        <v/>
      </c>
      <c r="T36" s="328" t="str">
        <f>IF(Summary!$AA$100="Y","R","")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IF(Summary!$Z$101="E","E","")</f>
        <v/>
      </c>
      <c r="T37" s="328" t="str">
        <f>IF(Summary!$AA$101="Y","R","")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IF(Summary!$Z$102="E","E","")</f>
        <v/>
      </c>
      <c r="T38" s="328" t="str">
        <f>IF(Summary!$AA$102="Y","R","")</f>
        <v/>
      </c>
      <c r="U38" s="642"/>
      <c r="W38" s="389"/>
      <c r="X38" s="390"/>
      <c r="Y38" s="464"/>
      <c r="AA38" s="389"/>
      <c r="AB38" s="390"/>
      <c r="AC38" s="464"/>
    </row>
    <row r="39" spans="2:29" ht="12.95" customHeight="1">
      <c r="B39" s="370"/>
      <c r="C39" s="375" t="s">
        <v>595</v>
      </c>
      <c r="D39" s="435"/>
      <c r="E39" s="435"/>
      <c r="F39" s="435"/>
      <c r="G39" s="435"/>
      <c r="H39" s="436"/>
      <c r="I39" s="326" t="str">
        <f>IF(Summary!$Z$40="E","E","")</f>
        <v/>
      </c>
      <c r="J39" s="326" t="str">
        <f>IF(Summary!$AA$40="Y","R","")</f>
        <v/>
      </c>
      <c r="K39" s="360" t="str">
        <f>IF(I39="E","C"," ")</f>
        <v xml:space="preserve"> </v>
      </c>
      <c r="L39" s="640" t="str">
        <f>'Fun Patches'!$C13</f>
        <v>&lt;LIST PATCH HERE&gt;</v>
      </c>
      <c r="M39" s="640"/>
      <c r="N39" s="640"/>
      <c r="O39" s="640"/>
      <c r="P39" s="640"/>
      <c r="Q39" s="640"/>
      <c r="R39" s="641"/>
      <c r="S39" s="328" t="str">
        <f>IF(Summary!$Z$103="E","E","")</f>
        <v/>
      </c>
      <c r="T39" s="328" t="str">
        <f>IF(Summary!$AA$103="Y","R","")</f>
        <v/>
      </c>
      <c r="U39" s="642"/>
      <c r="W39" s="389"/>
      <c r="X39" s="390"/>
      <c r="Y39" s="464"/>
      <c r="AA39" s="389"/>
      <c r="AB39" s="390"/>
      <c r="AC39" s="464"/>
    </row>
    <row r="40" spans="2:29" ht="12.95" customHeight="1">
      <c r="B40" s="370"/>
      <c r="C40" s="376" t="s">
        <v>596</v>
      </c>
      <c r="D40" s="437"/>
      <c r="E40" s="437"/>
      <c r="F40" s="437"/>
      <c r="G40" s="437"/>
      <c r="H40" s="438"/>
      <c r="I40" s="328" t="str">
        <f>IF(Summary!$Z$41="E","E","")</f>
        <v/>
      </c>
      <c r="J40" s="328" t="str">
        <f>IF(Summary!$AA$41="Y","R","")</f>
        <v/>
      </c>
      <c r="K40" s="360" t="str">
        <f>IF(I40="E","C"," ")</f>
        <v xml:space="preserve"> </v>
      </c>
      <c r="L40" s="640" t="str">
        <f>'Fun Patches'!$C14</f>
        <v>&lt;LIST PATCH HERE&gt;</v>
      </c>
      <c r="M40" s="640"/>
      <c r="N40" s="640"/>
      <c r="O40" s="640"/>
      <c r="P40" s="640"/>
      <c r="Q40" s="640"/>
      <c r="R40" s="641"/>
      <c r="S40" s="328" t="str">
        <f>IF(Summary!$Z$104="E","E","")</f>
        <v/>
      </c>
      <c r="T40" s="328" t="str">
        <f>IF(Summary!$AA$104="Y","R","")</f>
        <v/>
      </c>
      <c r="U40" s="642"/>
      <c r="W40" s="389"/>
      <c r="X40" s="390"/>
      <c r="Y40" s="464"/>
      <c r="AA40" s="389"/>
      <c r="AB40" s="390"/>
      <c r="AC40" s="464"/>
    </row>
    <row r="41" spans="2:29" ht="12.95" customHeight="1" thickBot="1">
      <c r="B41" s="370"/>
      <c r="C41" s="377" t="s">
        <v>597</v>
      </c>
      <c r="D41" s="439"/>
      <c r="E41" s="439"/>
      <c r="F41" s="439"/>
      <c r="G41" s="439"/>
      <c r="H41" s="440"/>
      <c r="I41" s="329" t="str">
        <f>IF(Summary!$Z$42="E","E","")</f>
        <v/>
      </c>
      <c r="J41" s="329" t="str">
        <f>IF(Summary!$AA$42="Y","R","")</f>
        <v/>
      </c>
      <c r="K41" s="360" t="str">
        <f>IF(I41="E","C"," ")</f>
        <v xml:space="preserve"> </v>
      </c>
      <c r="L41" s="640" t="str">
        <f>'Fun Patches'!$C15</f>
        <v>&lt;LIST PATCH HERE&gt;</v>
      </c>
      <c r="M41" s="640"/>
      <c r="N41" s="640"/>
      <c r="O41" s="640"/>
      <c r="P41" s="640"/>
      <c r="Q41" s="640"/>
      <c r="R41" s="641"/>
      <c r="S41" s="328" t="str">
        <f>IF(Summary!$Z$105="E","E","")</f>
        <v/>
      </c>
      <c r="T41" s="328" t="str">
        <f>IF(Summary!$AA$105="Y","R","")</f>
        <v/>
      </c>
      <c r="U41" s="642"/>
      <c r="W41" s="389"/>
      <c r="X41" s="390"/>
      <c r="Y41" s="464"/>
      <c r="AA41" s="389"/>
      <c r="AB41" s="390"/>
      <c r="AC41" s="464"/>
    </row>
    <row r="42" spans="2:29" ht="12.95" customHeight="1">
      <c r="B42" s="370"/>
      <c r="C42" s="378" t="s">
        <v>598</v>
      </c>
      <c r="D42" s="327" t="str">
        <f>IF(Badges!$P$263="A","/","")</f>
        <v/>
      </c>
      <c r="E42" s="327" t="str">
        <f>IF(Badges!$P$267="A","/","")</f>
        <v/>
      </c>
      <c r="F42" s="327" t="str">
        <f>IF(Badges!$P$271="A","/","")</f>
        <v/>
      </c>
      <c r="G42" s="327" t="str">
        <f>IF(Badges!$P$275="A","/","")</f>
        <v/>
      </c>
      <c r="H42" s="327" t="str">
        <f>IF(Badges!$P$279="A","/","")</f>
        <v/>
      </c>
      <c r="I42" s="330" t="str">
        <f>IF(Summary!$Z$15="E","E","")</f>
        <v/>
      </c>
      <c r="J42" s="330" t="str">
        <f>IF(Summary!$AA$15="Y","R","")</f>
        <v/>
      </c>
      <c r="K42" s="360"/>
      <c r="L42" s="640" t="str">
        <f>'Fun Patches'!$C16</f>
        <v>&lt;LIST PATCH HERE&gt;</v>
      </c>
      <c r="M42" s="640"/>
      <c r="N42" s="640"/>
      <c r="O42" s="640"/>
      <c r="P42" s="640"/>
      <c r="Q42" s="640"/>
      <c r="R42" s="641"/>
      <c r="S42" s="328" t="str">
        <f>IF(Summary!$Z$106="E","E","")</f>
        <v/>
      </c>
      <c r="T42" s="328" t="str">
        <f>IF(Summary!$AA$106="Y","R","")</f>
        <v/>
      </c>
      <c r="U42" s="642"/>
      <c r="W42" s="389"/>
      <c r="X42" s="390"/>
      <c r="Y42" s="464"/>
      <c r="AA42" s="389"/>
      <c r="AB42" s="390"/>
      <c r="AC42" s="464"/>
    </row>
    <row r="43" spans="2:29" ht="12.95" customHeight="1">
      <c r="B43" s="370"/>
      <c r="C43" s="379" t="s">
        <v>599</v>
      </c>
      <c r="D43" s="327" t="str">
        <f>IF(Badges!$P$478="A","/","")</f>
        <v/>
      </c>
      <c r="E43" s="327" t="str">
        <f>IF(Badges!$P$482="A","/","")</f>
        <v/>
      </c>
      <c r="F43" s="327" t="str">
        <f>IF(Badges!$P$486="A","/","")</f>
        <v/>
      </c>
      <c r="G43" s="327" t="str">
        <f>IF(Badges!$P$490="A","/","")</f>
        <v/>
      </c>
      <c r="H43" s="327" t="str">
        <f>IF(Badges!$P$494="A","/","")</f>
        <v/>
      </c>
      <c r="I43" s="328" t="str">
        <f>IF(Summary!$Z$26="E","E","")</f>
        <v/>
      </c>
      <c r="J43" s="328" t="str">
        <f>IF(Summary!$AA$26="Y","R","")</f>
        <v/>
      </c>
      <c r="K43" s="360"/>
      <c r="L43" s="640" t="str">
        <f>'Fun Patches'!$C17</f>
        <v>&lt;LIST PATCH HERE&gt;</v>
      </c>
      <c r="M43" s="640"/>
      <c r="N43" s="640"/>
      <c r="O43" s="640"/>
      <c r="P43" s="640"/>
      <c r="Q43" s="640"/>
      <c r="R43" s="641"/>
      <c r="S43" s="328" t="str">
        <f>IF(Summary!$Z$107="E","E","")</f>
        <v/>
      </c>
      <c r="T43" s="328" t="str">
        <f>IF(Summary!$AA$107="Y","R","")</f>
        <v/>
      </c>
      <c r="U43" s="642"/>
      <c r="W43" s="389"/>
      <c r="X43" s="390"/>
      <c r="Y43" s="464"/>
      <c r="AA43" s="389"/>
      <c r="AB43" s="390"/>
      <c r="AC43" s="464"/>
    </row>
    <row r="44" spans="2:29" ht="12.95" customHeight="1">
      <c r="B44" s="370"/>
      <c r="C44" s="379" t="s">
        <v>600</v>
      </c>
      <c r="D44" s="327" t="str">
        <f>IF(Badges!$P$402="A","/","")</f>
        <v/>
      </c>
      <c r="E44" s="327" t="str">
        <f>IF(Badges!$P$406="A","/","")</f>
        <v/>
      </c>
      <c r="F44" s="327" t="str">
        <f>IF(Badges!$P$410="A","/","")</f>
        <v/>
      </c>
      <c r="G44" s="327" t="str">
        <f>IF(Badges!$P$414="A","/","")</f>
        <v/>
      </c>
      <c r="H44" s="327" t="str">
        <f>IF(Badges!$P$418="A","/","")</f>
        <v/>
      </c>
      <c r="I44" s="328" t="str">
        <f>IF(Summary!$Z$22="E","E","")</f>
        <v/>
      </c>
      <c r="J44" s="328" t="str">
        <f>IF(Summary!$AA$22="Y","R","")</f>
        <v/>
      </c>
      <c r="K44" s="360"/>
      <c r="L44" s="640" t="str">
        <f>'Fun Patches'!$C18</f>
        <v>&lt;LIST PATCH HERE&gt;</v>
      </c>
      <c r="M44" s="640"/>
      <c r="N44" s="640"/>
      <c r="O44" s="640"/>
      <c r="P44" s="640"/>
      <c r="Q44" s="640"/>
      <c r="R44" s="641"/>
      <c r="S44" s="328" t="str">
        <f>IF(Summary!$Z$108="E","E","")</f>
        <v/>
      </c>
      <c r="T44" s="328" t="str">
        <f>IF(Summary!$AA$108="Y","R","")</f>
        <v/>
      </c>
      <c r="U44" s="642"/>
      <c r="W44" s="389"/>
      <c r="X44" s="390"/>
      <c r="Y44" s="464"/>
      <c r="AA44" s="389"/>
      <c r="AB44" s="390"/>
      <c r="AC44" s="464"/>
    </row>
    <row r="45" spans="2:29" ht="12.95" customHeight="1" thickBot="1">
      <c r="B45" s="370"/>
      <c r="C45" s="441" t="s">
        <v>601</v>
      </c>
      <c r="D45" s="442"/>
      <c r="E45" s="442"/>
      <c r="F45" s="442"/>
      <c r="G45" s="442"/>
      <c r="H45" s="443"/>
      <c r="I45" s="329" t="str">
        <f>IF(Summary!$Z$44="E","E","")</f>
        <v/>
      </c>
      <c r="J45" s="329" t="str">
        <f>IF(Summary!$AA$44="Y","R","")</f>
        <v/>
      </c>
      <c r="K45" s="360" t="str">
        <f>IF(COUNTIF(I42:I45,"E")=4,"C"," ")</f>
        <v xml:space="preserve"> </v>
      </c>
      <c r="L45" s="640" t="str">
        <f>'Fun Patches'!$C19</f>
        <v>&lt;LIST PATCH HERE&gt;</v>
      </c>
      <c r="M45" s="640"/>
      <c r="N45" s="640"/>
      <c r="O45" s="640"/>
      <c r="P45" s="640"/>
      <c r="Q45" s="640"/>
      <c r="R45" s="641"/>
      <c r="S45" s="328" t="str">
        <f>IF(Summary!$Z$109="E","E","")</f>
        <v/>
      </c>
      <c r="T45" s="328" t="str">
        <f>IF(Summary!$AA$109="Y","R","")</f>
        <v/>
      </c>
      <c r="U45" s="642"/>
      <c r="W45" s="389"/>
      <c r="X45" s="390"/>
      <c r="Y45" s="464"/>
      <c r="AA45" s="389"/>
      <c r="AB45" s="390"/>
      <c r="AC45" s="464"/>
    </row>
    <row r="46" spans="2:29" ht="12.95" customHeight="1">
      <c r="B46" s="370"/>
      <c r="C46" s="444" t="s">
        <v>602</v>
      </c>
      <c r="D46" s="445"/>
      <c r="E46" s="445"/>
      <c r="F46" s="445"/>
      <c r="G46" s="445"/>
      <c r="H46" s="446"/>
      <c r="I46" s="330" t="str">
        <f>IF(Summary!$Z$45="E","E","")</f>
        <v/>
      </c>
      <c r="J46" s="330" t="str">
        <f>IF(Summary!$AA$45="Y","R","")</f>
        <v/>
      </c>
      <c r="K46" s="360"/>
      <c r="L46" s="640" t="str">
        <f>'Fun Patches'!$C20</f>
        <v>&lt;LIST PATCH HERE&gt;</v>
      </c>
      <c r="M46" s="640"/>
      <c r="N46" s="640"/>
      <c r="O46" s="640"/>
      <c r="P46" s="640"/>
      <c r="Q46" s="640"/>
      <c r="R46" s="641"/>
      <c r="S46" s="328" t="str">
        <f>IF(Summary!$Z$110="E","E","")</f>
        <v/>
      </c>
      <c r="T46" s="328" t="str">
        <f>IF(Summary!$AA$110="Y","R","")</f>
        <v/>
      </c>
      <c r="U46" s="642"/>
      <c r="W46" s="389"/>
      <c r="X46" s="390"/>
      <c r="Y46" s="464"/>
      <c r="AA46" s="389"/>
      <c r="AB46" s="390"/>
      <c r="AC46" s="464"/>
    </row>
    <row r="47" spans="2:29" ht="12.95" customHeight="1" thickBot="1">
      <c r="B47" s="370"/>
      <c r="C47" s="447" t="s">
        <v>603</v>
      </c>
      <c r="D47" s="448"/>
      <c r="E47" s="448"/>
      <c r="F47" s="448"/>
      <c r="G47" s="448"/>
      <c r="H47" s="449"/>
      <c r="I47" s="329" t="str">
        <f>IF(Summary!$Z$46="E","E","")</f>
        <v/>
      </c>
      <c r="J47" s="329" t="str">
        <f>IF(Summary!$AA$46="Y","R","")</f>
        <v/>
      </c>
      <c r="K47" s="360" t="str">
        <f>IF(COUNTIF(I46:I47,"E")=2,"C"," ")</f>
        <v xml:space="preserve"> </v>
      </c>
      <c r="L47" s="640" t="str">
        <f>'Fun Patches'!$C21</f>
        <v>&lt;LIST PATCH HERE&gt;</v>
      </c>
      <c r="M47" s="640"/>
      <c r="N47" s="640"/>
      <c r="O47" s="640"/>
      <c r="P47" s="640"/>
      <c r="Q47" s="640"/>
      <c r="R47" s="641"/>
      <c r="S47" s="328" t="str">
        <f>IF(Summary!$Z$111="E","E","")</f>
        <v/>
      </c>
      <c r="T47" s="328" t="str">
        <f>IF(Summary!$AA$111="Y","R","")</f>
        <v/>
      </c>
      <c r="U47" s="642"/>
      <c r="W47" s="389"/>
      <c r="X47" s="390"/>
      <c r="Y47" s="464"/>
      <c r="AA47" s="389"/>
      <c r="AB47" s="390"/>
      <c r="AC47" s="464"/>
    </row>
    <row r="48" spans="2:29" ht="12.95" customHeight="1">
      <c r="B48" s="370"/>
      <c r="C48" s="444" t="s">
        <v>462</v>
      </c>
      <c r="D48" s="445"/>
      <c r="E48" s="445"/>
      <c r="F48" s="445"/>
      <c r="G48" s="445"/>
      <c r="H48" s="446"/>
      <c r="I48" s="330" t="str">
        <f>IF(Summary!$Z$47="E","E","")</f>
        <v/>
      </c>
      <c r="J48" s="330" t="str">
        <f>IF(Summary!$AA$47="Y","R","")</f>
        <v/>
      </c>
      <c r="K48" s="360"/>
      <c r="L48" s="640" t="str">
        <f>'Fun Patches'!$C22</f>
        <v>&lt;LIST PATCH HERE&gt;</v>
      </c>
      <c r="M48" s="640"/>
      <c r="N48" s="640"/>
      <c r="O48" s="640"/>
      <c r="P48" s="640"/>
      <c r="Q48" s="640"/>
      <c r="R48" s="641"/>
      <c r="S48" s="328" t="str">
        <f>IF(Summary!$Z$112="E","E","")</f>
        <v/>
      </c>
      <c r="T48" s="328" t="str">
        <f>IF(Summary!$AA$112="Y","R","")</f>
        <v/>
      </c>
      <c r="U48" s="642"/>
      <c r="W48" s="389"/>
      <c r="X48" s="390"/>
      <c r="Y48" s="464"/>
      <c r="AA48" s="389"/>
      <c r="AB48" s="390"/>
      <c r="AC48" s="464"/>
    </row>
    <row r="49" spans="2:29" ht="12.95" customHeight="1" thickBot="1">
      <c r="B49" s="370"/>
      <c r="C49" s="447" t="s">
        <v>604</v>
      </c>
      <c r="D49" s="448"/>
      <c r="E49" s="448"/>
      <c r="F49" s="448"/>
      <c r="G49" s="448"/>
      <c r="H49" s="449"/>
      <c r="I49" s="329" t="str">
        <f>IF(Summary!$Z$48="E","E","")</f>
        <v/>
      </c>
      <c r="J49" s="329" t="str">
        <f>IF(Summary!$AA$48="Y","R","")</f>
        <v/>
      </c>
      <c r="K49" s="360" t="str">
        <f>IF(COUNTIF(I48:I49,"E")=2,"C"," ")</f>
        <v xml:space="preserve"> </v>
      </c>
      <c r="L49" s="640" t="str">
        <f>'Fun Patches'!$C23</f>
        <v>&lt;LIST PATCH HERE&gt;</v>
      </c>
      <c r="M49" s="640"/>
      <c r="N49" s="640"/>
      <c r="O49" s="640"/>
      <c r="P49" s="640"/>
      <c r="Q49" s="640"/>
      <c r="R49" s="641"/>
      <c r="S49" s="328" t="str">
        <f>IF(Summary!$Z$113="E","E","")</f>
        <v/>
      </c>
      <c r="T49" s="328" t="str">
        <f>IF(Summary!$AA$113="Y","R","")</f>
        <v/>
      </c>
      <c r="U49" s="642"/>
      <c r="W49" s="389"/>
      <c r="X49" s="390"/>
      <c r="Y49" s="464"/>
      <c r="AA49" s="389"/>
      <c r="AB49" s="390"/>
      <c r="AC49" s="464"/>
    </row>
    <row r="50" spans="2:29" ht="12.95" customHeight="1">
      <c r="B50" s="370"/>
      <c r="C50" s="375" t="s">
        <v>560</v>
      </c>
      <c r="D50" s="435"/>
      <c r="E50" s="435"/>
      <c r="F50" s="435"/>
      <c r="G50" s="435"/>
      <c r="H50" s="436"/>
      <c r="I50" s="330" t="str">
        <f>IF(Summary!$Z$49="E","E","")</f>
        <v/>
      </c>
      <c r="J50" s="330" t="str">
        <f>IF(Summary!$AA$49="Y","R","")</f>
        <v/>
      </c>
      <c r="K50" s="360"/>
      <c r="L50" s="640" t="str">
        <f>'Fun Patches'!$C24</f>
        <v>&lt;LIST PATCH HERE&gt;</v>
      </c>
      <c r="M50" s="640"/>
      <c r="N50" s="640"/>
      <c r="O50" s="640"/>
      <c r="P50" s="640"/>
      <c r="Q50" s="640"/>
      <c r="R50" s="641"/>
      <c r="S50" s="328" t="str">
        <f>IF(Summary!$Z$114="E","E","")</f>
        <v/>
      </c>
      <c r="T50" s="328" t="str">
        <f>IF(Summary!$AA$114="Y","R","")</f>
        <v/>
      </c>
      <c r="U50" s="642"/>
      <c r="W50" s="389"/>
      <c r="X50" s="390"/>
      <c r="Y50" s="464"/>
      <c r="AA50" s="389"/>
      <c r="AB50" s="390"/>
      <c r="AC50" s="464"/>
    </row>
    <row r="51" spans="2:29" ht="12.95" customHeight="1">
      <c r="B51" s="370"/>
      <c r="C51" s="380" t="s">
        <v>605</v>
      </c>
      <c r="H51" s="450"/>
      <c r="I51" s="330" t="str">
        <f>IF(Summary!$Z$50="E","E","")</f>
        <v/>
      </c>
      <c r="J51" s="330" t="str">
        <f>IF(Summary!$AA$50="Y","R","")</f>
        <v/>
      </c>
      <c r="K51" s="360" t="str">
        <f>IF(COUNTIF(I50:I51,"E")=2,"C"," ")</f>
        <v xml:space="preserve"> </v>
      </c>
      <c r="L51" s="640" t="str">
        <f>'Fun Patches'!$C25</f>
        <v>&lt;LIST PATCH HERE&gt;</v>
      </c>
      <c r="M51" s="640"/>
      <c r="N51" s="640"/>
      <c r="O51" s="640"/>
      <c r="P51" s="640"/>
      <c r="Q51" s="640"/>
      <c r="R51" s="641"/>
      <c r="S51" s="328" t="str">
        <f>IF(Summary!$Z$115="E","E","")</f>
        <v/>
      </c>
      <c r="T51" s="328" t="str">
        <f>IF(Summary!$AA$115="Y","R","")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IF(Summary!$Z$116="E","E","")</f>
        <v/>
      </c>
      <c r="T52" s="328" t="str">
        <f>IF(Summary!$AA$116="Y","R","")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IF(Summary!$Z$117="E","E","")</f>
        <v/>
      </c>
      <c r="T53" s="328" t="str">
        <f>IF(Summary!$AA$117="Y","R","")</f>
        <v/>
      </c>
      <c r="U53" s="642"/>
      <c r="W53" s="389"/>
      <c r="X53" s="390"/>
      <c r="Y53" s="464"/>
      <c r="AA53" s="389"/>
      <c r="AB53" s="390"/>
      <c r="AC53" s="464"/>
    </row>
    <row r="54" spans="2:29" ht="12.95" customHeight="1">
      <c r="B54" s="381"/>
      <c r="C54" s="382" t="s">
        <v>624</v>
      </c>
      <c r="D54" s="327" t="str">
        <f>IF('Age-Level'!$P$6="C","/","")</f>
        <v/>
      </c>
      <c r="E54" s="327" t="str">
        <f>IF('Age-Level'!$P$7="C","/","")</f>
        <v/>
      </c>
      <c r="F54" s="327" t="str">
        <f>IF('Age-Level'!$P$8="C","/","")</f>
        <v/>
      </c>
      <c r="G54" s="327" t="str">
        <f>IF('Age-Level'!$P$9="C","/","")</f>
        <v/>
      </c>
      <c r="H54" s="327" t="str">
        <f>IF('Age-Level'!$P$10="C","/","")</f>
        <v/>
      </c>
      <c r="I54" s="328" t="str">
        <f>IF(Summary!$Z$63="E","E","")</f>
        <v/>
      </c>
      <c r="J54" s="328" t="str">
        <f>IF(Summary!$AA$63="Y","R","")</f>
        <v/>
      </c>
      <c r="L54" s="640" t="str">
        <f>'Fun Patches'!$C28</f>
        <v>&lt;LIST PATCH HERE&gt;</v>
      </c>
      <c r="M54" s="640"/>
      <c r="N54" s="640"/>
      <c r="O54" s="640"/>
      <c r="P54" s="640"/>
      <c r="Q54" s="640"/>
      <c r="R54" s="641"/>
      <c r="S54" s="328" t="str">
        <f>IF(Summary!$Z$118="E","E","")</f>
        <v/>
      </c>
      <c r="T54" s="328" t="str">
        <f>IF(Summary!$AA$118="Y","R","")</f>
        <v/>
      </c>
      <c r="U54" s="642"/>
      <c r="W54" s="389"/>
      <c r="X54" s="390"/>
      <c r="Y54" s="464"/>
      <c r="AA54" s="389"/>
      <c r="AB54" s="390"/>
      <c r="AC54" s="464"/>
    </row>
    <row r="55" spans="2:29" ht="12.95" customHeight="1" thickBot="1">
      <c r="B55" s="381"/>
      <c r="C55" s="383" t="s">
        <v>625</v>
      </c>
      <c r="D55" s="313" t="str">
        <f>IF('Age-Level'!$P$13="C","/","")</f>
        <v/>
      </c>
      <c r="E55" s="313" t="str">
        <f>IF('Age-Level'!$P$14="C","/","")</f>
        <v/>
      </c>
      <c r="F55" s="313" t="str">
        <f>IF('Age-Level'!$P$15="C","/","")</f>
        <v/>
      </c>
      <c r="G55" s="313" t="str">
        <f>IF('Age-Level'!$P$16="C","/","")</f>
        <v/>
      </c>
      <c r="H55" s="313" t="str">
        <f>IF('Age-Level'!$P$17="C","/","")</f>
        <v/>
      </c>
      <c r="I55" s="329" t="str">
        <f>IF(Summary!$Z$64="E","E","")</f>
        <v/>
      </c>
      <c r="J55" s="329" t="str">
        <f>IF(Summary!$AA$64="Y","R","")</f>
        <v/>
      </c>
      <c r="L55" s="640" t="str">
        <f>'Fun Patches'!$C29</f>
        <v>&lt;LIST PATCH HERE&gt;</v>
      </c>
      <c r="M55" s="640"/>
      <c r="N55" s="640"/>
      <c r="O55" s="640"/>
      <c r="P55" s="640"/>
      <c r="Q55" s="640"/>
      <c r="R55" s="641"/>
      <c r="S55" s="328" t="str">
        <f>IF(Summary!$Z$119="E","E","")</f>
        <v/>
      </c>
      <c r="T55" s="328" t="str">
        <f>IF(Summary!$AA$119="Y","R","")</f>
        <v/>
      </c>
      <c r="U55" s="642"/>
      <c r="W55" s="389"/>
      <c r="X55" s="390"/>
      <c r="Y55" s="464"/>
      <c r="AA55" s="389"/>
      <c r="AB55" s="390"/>
      <c r="AC55" s="464"/>
    </row>
    <row r="56" spans="2:29" ht="12.95" customHeight="1">
      <c r="B56" s="381"/>
      <c r="C56" s="384" t="s">
        <v>626</v>
      </c>
      <c r="D56" s="332" t="str">
        <f>IF('Age-Level'!$P$20="C","/","")</f>
        <v/>
      </c>
      <c r="E56" s="332" t="str">
        <f>IF('Age-Level'!$P$21="C","/","")</f>
        <v/>
      </c>
      <c r="F56" s="332" t="str">
        <f>IF('Age-Level'!$P$22="C","/","")</f>
        <v/>
      </c>
      <c r="G56" s="332" t="str">
        <f>IF('Age-Level'!$P$23="C","/","")</f>
        <v/>
      </c>
      <c r="H56" s="332" t="str">
        <f>IF('Age-Level'!$P$24="C","/","")</f>
        <v/>
      </c>
      <c r="I56" s="333" t="str">
        <f>IF(Summary!$Z$65="E","E","")</f>
        <v/>
      </c>
      <c r="J56" s="333" t="str">
        <f>IF(Summary!$AA$65="Y","R","")</f>
        <v/>
      </c>
      <c r="L56" s="640" t="str">
        <f>'Fun Patches'!$C30</f>
        <v>&lt;LIST PATCH HERE&gt;</v>
      </c>
      <c r="M56" s="640"/>
      <c r="N56" s="640"/>
      <c r="O56" s="640"/>
      <c r="P56" s="640"/>
      <c r="Q56" s="640"/>
      <c r="R56" s="641"/>
      <c r="S56" s="328" t="str">
        <f>IF(Summary!$Z$120="E","E","")</f>
        <v/>
      </c>
      <c r="T56" s="328" t="str">
        <f>IF(Summary!$AA$120="Y","R","")</f>
        <v/>
      </c>
      <c r="U56" s="642"/>
      <c r="W56" s="389"/>
      <c r="X56" s="390"/>
      <c r="Y56" s="464"/>
      <c r="AA56" s="389"/>
      <c r="AB56" s="390"/>
      <c r="AC56" s="464"/>
    </row>
    <row r="57" spans="2:29" ht="12.95" customHeight="1" thickBot="1">
      <c r="B57" s="381"/>
      <c r="C57" s="385" t="s">
        <v>627</v>
      </c>
      <c r="D57" s="313" t="str">
        <f>IF('Age-Level'!$P$27="C","/","")</f>
        <v/>
      </c>
      <c r="E57" s="313" t="str">
        <f>IF('Age-Level'!$P$28="C","/","")</f>
        <v/>
      </c>
      <c r="F57" s="313" t="str">
        <f>IF('Age-Level'!$P$29="C","/","")</f>
        <v/>
      </c>
      <c r="G57" s="313" t="str">
        <f>IF('Age-Level'!$P$30="C","/","")</f>
        <v/>
      </c>
      <c r="H57" s="313" t="str">
        <f>IF('Age-Level'!$P$31="C","/","")</f>
        <v/>
      </c>
      <c r="I57" s="329" t="str">
        <f>IF(Summary!$Z$66="E","E","")</f>
        <v/>
      </c>
      <c r="J57" s="329" t="str">
        <f>IF(Summary!$AA$66="Y","R","")</f>
        <v/>
      </c>
      <c r="L57" s="640" t="str">
        <f>'Fun Patches'!$C31</f>
        <v>&lt;LIST PATCH HERE&gt;</v>
      </c>
      <c r="M57" s="640"/>
      <c r="N57" s="640"/>
      <c r="O57" s="640"/>
      <c r="P57" s="640"/>
      <c r="Q57" s="640"/>
      <c r="R57" s="641"/>
      <c r="S57" s="328" t="str">
        <f>IF(Summary!$Z$121="E","E","")</f>
        <v/>
      </c>
      <c r="T57" s="328" t="str">
        <f>IF(Summary!$AA$121="Y","R","")</f>
        <v/>
      </c>
      <c r="U57" s="642"/>
      <c r="W57" s="389"/>
      <c r="X57" s="390"/>
      <c r="Y57" s="464"/>
      <c r="AA57" s="389"/>
      <c r="AB57" s="390"/>
      <c r="AC57" s="464"/>
    </row>
    <row r="58" spans="2:29" ht="12.95" customHeight="1">
      <c r="B58" s="370"/>
      <c r="C58" s="382" t="s">
        <v>628</v>
      </c>
      <c r="D58" s="451"/>
      <c r="E58" s="451"/>
      <c r="F58" s="451"/>
      <c r="G58" s="451"/>
      <c r="H58" s="452"/>
      <c r="I58" s="333" t="str">
        <f>IF(Summary!$Z$67="E","E","")</f>
        <v/>
      </c>
      <c r="J58" s="333" t="str">
        <f>IF(Summary!$AA$67="Y","R","")</f>
        <v/>
      </c>
      <c r="L58" s="640" t="str">
        <f>'Fun Patches'!$C32</f>
        <v>&lt;LIST PATCH HERE&gt;</v>
      </c>
      <c r="M58" s="640"/>
      <c r="N58" s="640"/>
      <c r="O58" s="640"/>
      <c r="P58" s="640"/>
      <c r="Q58" s="640"/>
      <c r="R58" s="641"/>
      <c r="S58" s="328" t="str">
        <f>IF(Summary!$Z$122="E","E","")</f>
        <v/>
      </c>
      <c r="T58" s="328" t="str">
        <f>IF(Summary!$AA$122="Y","R","")</f>
        <v/>
      </c>
      <c r="U58" s="642"/>
      <c r="W58" s="389"/>
      <c r="X58" s="390"/>
      <c r="Y58" s="464"/>
      <c r="AA58" s="389"/>
      <c r="AB58" s="390"/>
      <c r="AC58" s="464"/>
    </row>
    <row r="59" spans="2:29" ht="12.95" customHeight="1" thickBot="1">
      <c r="B59" s="370"/>
      <c r="C59" s="383" t="s">
        <v>629</v>
      </c>
      <c r="D59" s="453"/>
      <c r="E59" s="453"/>
      <c r="F59" s="453"/>
      <c r="G59" s="453"/>
      <c r="H59" s="454"/>
      <c r="I59" s="329" t="str">
        <f>IF(Summary!$Z$68="E","E","")</f>
        <v/>
      </c>
      <c r="J59" s="329" t="str">
        <f>IF(Summary!$AA$68="Y","R","")</f>
        <v/>
      </c>
      <c r="L59" s="640" t="str">
        <f>'Fun Patches'!$C33</f>
        <v>&lt;LIST PATCH HERE&gt;</v>
      </c>
      <c r="M59" s="640"/>
      <c r="N59" s="640"/>
      <c r="O59" s="640"/>
      <c r="P59" s="640"/>
      <c r="Q59" s="640"/>
      <c r="R59" s="641"/>
      <c r="S59" s="328" t="str">
        <f>IF(Summary!$Z$123="E","E","")</f>
        <v/>
      </c>
      <c r="T59" s="328" t="str">
        <f>IF(Summary!$AA$123="Y","R","")</f>
        <v/>
      </c>
      <c r="U59" s="642"/>
      <c r="W59" s="389"/>
      <c r="X59" s="390"/>
      <c r="Y59" s="464"/>
      <c r="AA59" s="389"/>
      <c r="AB59" s="390"/>
      <c r="AC59" s="464"/>
    </row>
    <row r="60" spans="2:29" ht="12.95" customHeight="1">
      <c r="B60" s="370"/>
      <c r="C60" s="384" t="s">
        <v>630</v>
      </c>
      <c r="D60" s="455"/>
      <c r="E60" s="455"/>
      <c r="F60" s="455"/>
      <c r="G60" s="455"/>
      <c r="H60" s="456"/>
      <c r="I60" s="333" t="str">
        <f>IF(Summary!$Z$69="E","E","")</f>
        <v/>
      </c>
      <c r="J60" s="333" t="str">
        <f>IF(Summary!$AA$69="Y","R","")</f>
        <v/>
      </c>
      <c r="L60" s="640" t="str">
        <f>'Fun Patches'!$C34</f>
        <v>&lt;LIST PATCH HERE&gt;</v>
      </c>
      <c r="M60" s="640"/>
      <c r="N60" s="640"/>
      <c r="O60" s="640"/>
      <c r="P60" s="640"/>
      <c r="Q60" s="640"/>
      <c r="R60" s="641"/>
      <c r="S60" s="331" t="str">
        <f>IF(Summary!$Z$124="E","E","")</f>
        <v/>
      </c>
      <c r="T60" s="331" t="str">
        <f>IF(Summary!$AA$124="Y","R","")</f>
        <v/>
      </c>
      <c r="U60" s="642"/>
      <c r="W60" s="389"/>
      <c r="X60" s="390"/>
      <c r="Y60" s="464"/>
      <c r="AA60" s="389"/>
      <c r="AB60" s="390"/>
      <c r="AC60" s="464"/>
    </row>
    <row r="61" spans="2:29" ht="12.95" customHeight="1">
      <c r="B61" s="370"/>
      <c r="C61" s="386" t="s">
        <v>631</v>
      </c>
      <c r="D61" s="457"/>
      <c r="E61" s="457"/>
      <c r="F61" s="457"/>
      <c r="G61" s="457"/>
      <c r="H61" s="458"/>
      <c r="I61" s="331" t="str">
        <f>IF(Summary!$Z$70="E","E","")</f>
        <v/>
      </c>
      <c r="J61" s="331" t="str">
        <f>IF(Summary!$AA$70="Y","R","")</f>
        <v/>
      </c>
      <c r="L61" s="640" t="str">
        <f>'Fun Patches'!$C35</f>
        <v>&lt;LIST PATCH HERE&gt;</v>
      </c>
      <c r="M61" s="640"/>
      <c r="N61" s="640"/>
      <c r="O61" s="640"/>
      <c r="P61" s="640"/>
      <c r="Q61" s="640"/>
      <c r="R61" s="641"/>
      <c r="S61" s="331" t="str">
        <f>IF(Summary!$Z$125="E","E","")</f>
        <v/>
      </c>
      <c r="T61" s="331" t="str">
        <f>IF(Summary!$AA$125="Y","R","")</f>
        <v/>
      </c>
      <c r="U61" s="642"/>
      <c r="W61" s="389"/>
      <c r="X61" s="390"/>
      <c r="Y61" s="464"/>
      <c r="AA61" s="389"/>
      <c r="AB61" s="390"/>
      <c r="AC61" s="464"/>
    </row>
    <row r="62" spans="2:29" ht="12.95" customHeight="1" thickBot="1">
      <c r="B62" s="370"/>
      <c r="C62" s="385" t="s">
        <v>632</v>
      </c>
      <c r="D62" s="459"/>
      <c r="E62" s="459"/>
      <c r="F62" s="459"/>
      <c r="G62" s="459"/>
      <c r="H62" s="460"/>
      <c r="I62" s="329" t="str">
        <f>IF(Summary!$Z$71="E","E","")</f>
        <v/>
      </c>
      <c r="J62" s="329" t="str">
        <f>IF(Summary!$AA$71="Y","R","")</f>
        <v/>
      </c>
      <c r="L62" s="640" t="str">
        <f>'Fun Patches'!$C36</f>
        <v>&lt;LIST PATCH HERE&gt;</v>
      </c>
      <c r="M62" s="640"/>
      <c r="N62" s="640"/>
      <c r="O62" s="640"/>
      <c r="P62" s="640"/>
      <c r="Q62" s="640"/>
      <c r="R62" s="641"/>
      <c r="S62" s="331" t="str">
        <f>IF(Summary!$Z$126="E","E","")</f>
        <v/>
      </c>
      <c r="T62" s="331" t="str">
        <f>IF(Summary!$AA$126="Y","R","")</f>
        <v/>
      </c>
      <c r="U62" s="642"/>
      <c r="W62" s="389"/>
      <c r="X62" s="390"/>
      <c r="Y62" s="464"/>
      <c r="AA62" s="389"/>
      <c r="AB62" s="390"/>
      <c r="AC62" s="464"/>
    </row>
    <row r="63" spans="2:29" ht="12.95" customHeight="1">
      <c r="B63" s="370"/>
      <c r="C63" s="380" t="s">
        <v>93</v>
      </c>
      <c r="D63" s="334" t="str">
        <f>IF('Age-Level'!$P$53="C","/","")</f>
        <v/>
      </c>
      <c r="E63" s="334" t="str">
        <f>IF('Age-Level'!$P$54="C","/","")</f>
        <v/>
      </c>
      <c r="F63" s="334" t="str">
        <f>IF('Age-Level'!$P$55="C","/","")</f>
        <v/>
      </c>
      <c r="G63" s="327" t="str">
        <f>IF('Age-Level'!$P$56="C","/","")</f>
        <v/>
      </c>
      <c r="H63" s="327" t="str">
        <f>IF('Age-Level'!$P$57="C","/","")</f>
        <v/>
      </c>
      <c r="I63" s="333" t="str">
        <f>IF(Summary!$Z$72="E","E","")</f>
        <v/>
      </c>
      <c r="J63" s="333" t="str">
        <f>IF(Summary!$AA$72="Y","R","")</f>
        <v/>
      </c>
      <c r="L63" s="640" t="str">
        <f>'Fun Patches'!$C37</f>
        <v>&lt;LIST PATCH HERE&gt;</v>
      </c>
      <c r="M63" s="640"/>
      <c r="N63" s="640"/>
      <c r="O63" s="640"/>
      <c r="P63" s="640"/>
      <c r="Q63" s="640"/>
      <c r="R63" s="641"/>
      <c r="S63" s="331" t="str">
        <f>IF(Summary!$Z$127="E","E","")</f>
        <v/>
      </c>
      <c r="T63" s="331" t="str">
        <f>IF(Summary!$AA$127="Y","R","")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IF(Summary!$Z$73="E","E","")</f>
        <v/>
      </c>
      <c r="J64" s="329" t="str">
        <f>IF(Summary!$AA$73="Y","R","")</f>
        <v/>
      </c>
      <c r="L64" s="640" t="str">
        <f>'Fun Patches'!$C38</f>
        <v>&lt;LIST PATCH HERE&gt;</v>
      </c>
      <c r="M64" s="640"/>
      <c r="N64" s="640"/>
      <c r="O64" s="640"/>
      <c r="P64" s="640"/>
      <c r="Q64" s="640"/>
      <c r="R64" s="641"/>
      <c r="S64" s="331" t="str">
        <f>IF(Summary!$Z$128="E","E","")</f>
        <v/>
      </c>
      <c r="T64" s="331" t="str">
        <f>IF(Summary!$AA$128="Y","R","")</f>
        <v/>
      </c>
      <c r="U64" s="642"/>
      <c r="W64" s="389"/>
      <c r="X64" s="390"/>
      <c r="Y64" s="464"/>
      <c r="AA64" s="389"/>
      <c r="AB64" s="390"/>
      <c r="AC64" s="464"/>
    </row>
    <row r="65" spans="1:29" ht="12.95" customHeight="1">
      <c r="B65" s="370"/>
      <c r="C65" s="382" t="s">
        <v>634</v>
      </c>
      <c r="D65" s="451"/>
      <c r="E65" s="451"/>
      <c r="F65" s="451"/>
      <c r="G65" s="451"/>
      <c r="H65" s="452"/>
      <c r="I65" s="333" t="str">
        <f>IF(Summary!$Z$74="E","E","")</f>
        <v/>
      </c>
      <c r="J65" s="333" t="str">
        <f>IF(Summary!$AA$74="Y","R","")</f>
        <v/>
      </c>
      <c r="L65" s="640" t="str">
        <f>'Fun Patches'!$C39</f>
        <v>&lt;LIST PATCH HERE&gt;</v>
      </c>
      <c r="M65" s="640"/>
      <c r="N65" s="640"/>
      <c r="O65" s="640"/>
      <c r="P65" s="640"/>
      <c r="Q65" s="640"/>
      <c r="R65" s="641"/>
      <c r="S65" s="331" t="str">
        <f>IF(Summary!$Z$129="E","E","")</f>
        <v/>
      </c>
      <c r="T65" s="331" t="str">
        <f>IF(Summary!$AA$129="Y","R","")</f>
        <v/>
      </c>
      <c r="U65" s="642"/>
      <c r="W65" s="389"/>
      <c r="X65" s="390"/>
      <c r="Y65" s="464"/>
      <c r="AA65" s="389"/>
      <c r="AB65" s="390"/>
      <c r="AC65" s="464"/>
    </row>
    <row r="66" spans="1:29" ht="12.95" customHeight="1">
      <c r="B66" s="370"/>
      <c r="C66" s="376" t="s">
        <v>635</v>
      </c>
      <c r="D66" s="457"/>
      <c r="E66" s="457"/>
      <c r="F66" s="457"/>
      <c r="G66" s="457"/>
      <c r="H66" s="458"/>
      <c r="I66" s="328" t="str">
        <f>IF(Summary!$Z$92="E","E","")</f>
        <v/>
      </c>
      <c r="J66" s="328" t="str">
        <f>IF(Summary!$AA$92="Y","R","")</f>
        <v/>
      </c>
      <c r="L66" s="640" t="str">
        <f>'Fun Patches'!$C40</f>
        <v>&lt;LIST PATCH HERE&gt;</v>
      </c>
      <c r="M66" s="640"/>
      <c r="N66" s="640"/>
      <c r="O66" s="640"/>
      <c r="P66" s="640"/>
      <c r="Q66" s="640"/>
      <c r="R66" s="641"/>
      <c r="S66" s="331" t="str">
        <f>IF(Summary!$Z$130="E","E","")</f>
        <v/>
      </c>
      <c r="T66" s="331" t="str">
        <f>IF(Summary!$AA$130="Y","R","")</f>
        <v/>
      </c>
      <c r="U66" s="642"/>
      <c r="W66" s="389"/>
      <c r="X66" s="390"/>
      <c r="Y66" s="464"/>
      <c r="AA66" s="389"/>
      <c r="AB66" s="390"/>
      <c r="AC66" s="464"/>
    </row>
    <row r="67" spans="1:29" ht="12.95" customHeight="1">
      <c r="B67" s="370"/>
      <c r="C67" s="461" t="s">
        <v>636</v>
      </c>
      <c r="D67" s="462"/>
      <c r="E67" s="462"/>
      <c r="F67" s="332" t="str">
        <f>IF(Bridging!$P$10="A","/","")</f>
        <v/>
      </c>
      <c r="G67" s="332" t="str">
        <f>IF(Bridging!$P$14="A","/","")</f>
        <v/>
      </c>
      <c r="H67" s="332" t="str">
        <f>IF(Bridging!$P$16="A","/","")</f>
        <v/>
      </c>
      <c r="I67" s="333" t="str">
        <f>IF(Summary!$Z$93="E","E","")</f>
        <v/>
      </c>
      <c r="J67" s="333" t="str">
        <f>IF(Summary!$AA$93="Y","R","")</f>
        <v/>
      </c>
      <c r="L67" s="640" t="str">
        <f>'Fun Patches'!$C41</f>
        <v>&lt;LIST PATCH HERE&gt;</v>
      </c>
      <c r="M67" s="640"/>
      <c r="N67" s="640"/>
      <c r="O67" s="640"/>
      <c r="P67" s="640"/>
      <c r="Q67" s="640"/>
      <c r="R67" s="641"/>
      <c r="S67" s="331" t="str">
        <f>IF(Summary!$Z$131="E","E","")</f>
        <v/>
      </c>
      <c r="T67" s="331" t="str">
        <f>IF(Summary!$AA$131="Y","R","")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IF(Summary!$Z$132="E","E","")</f>
        <v/>
      </c>
      <c r="T68" s="331" t="str">
        <f>IF(Summary!$AA$132="Y","R","")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IF(Summary!$Z$133="E","E","")</f>
        <v/>
      </c>
      <c r="T69" s="331" t="str">
        <f>IF(Summary!$AA$133="Y","R","")</f>
        <v/>
      </c>
      <c r="U69" s="642"/>
      <c r="V69" s="351"/>
      <c r="W69" s="389"/>
      <c r="X69" s="390"/>
      <c r="Y69" s="464"/>
      <c r="Z69" s="352"/>
      <c r="AA69" s="389"/>
      <c r="AB69" s="390"/>
      <c r="AC69" s="464"/>
    </row>
    <row r="70" spans="1:29" s="355" customFormat="1" ht="12.95" customHeight="1">
      <c r="A70" s="351"/>
      <c r="B70" s="370"/>
      <c r="C70" s="382" t="s">
        <v>637</v>
      </c>
      <c r="D70" s="327" t="str">
        <f>IF('Age-Level'!$P$67="A","/","")</f>
        <v/>
      </c>
      <c r="E70" s="327" t="str">
        <f>IF('Age-Level'!$P$71="A","/","")</f>
        <v/>
      </c>
      <c r="F70" s="327" t="str">
        <f>IF('Age-Level'!$P$75="A","/","")</f>
        <v/>
      </c>
      <c r="G70" s="327" t="str">
        <f>IF('Age-Level'!$P$80="A","/","")</f>
        <v/>
      </c>
      <c r="H70" s="327" t="str">
        <f>IF('Age-Level'!$P$82="A","/","")</f>
        <v/>
      </c>
      <c r="I70" s="328" t="str">
        <f>IF(Summary!$Z$75="E","E","")</f>
        <v/>
      </c>
      <c r="J70" s="328" t="str">
        <f>IF(Summary!$AA$75="Y","R","")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IF('Age-Level'!$P$85="A","/","")</f>
        <v/>
      </c>
      <c r="E71" s="313" t="str">
        <f>IF('Age-Level'!$P$89="A","/","")</f>
        <v/>
      </c>
      <c r="F71" s="313" t="str">
        <f>IF('Age-Level'!$P$93="A","/","")</f>
        <v/>
      </c>
      <c r="G71" s="313" t="str">
        <f>IF('Age-Level'!$P$98="A","/","")</f>
        <v/>
      </c>
      <c r="H71" s="313" t="str">
        <f>IF('Age-Level'!$P$100="A","/","")</f>
        <v/>
      </c>
      <c r="I71" s="329" t="str">
        <f>IF(Summary!$Z$76="E","E","")</f>
        <v/>
      </c>
      <c r="J71" s="329" t="str">
        <f>IF(Summary!$AA$76="Y","R","")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IF('Age-Level'!$P$103="A","/","")</f>
        <v/>
      </c>
      <c r="E72" s="332" t="str">
        <f>IF('Age-Level'!$P$107="A","/","")</f>
        <v/>
      </c>
      <c r="F72" s="332" t="str">
        <f>IF('Age-Level'!$P$111="A","/","")</f>
        <v/>
      </c>
      <c r="G72" s="332" t="str">
        <f>IF('Age-Level'!$P$116="A","/","")</f>
        <v/>
      </c>
      <c r="H72" s="332" t="str">
        <f>IF('Age-Level'!$P$118="A","/","")</f>
        <v/>
      </c>
      <c r="I72" s="333" t="str">
        <f>IF(Summary!$Z$77="E","E","")</f>
        <v/>
      </c>
      <c r="J72" s="333" t="str">
        <f>IF(Summary!$AA$77="Y","R","")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IF('Age-Level'!$P$121="A","/","")</f>
        <v/>
      </c>
      <c r="E73" s="327" t="str">
        <f>IF('Age-Level'!$P$125="A","/","")</f>
        <v/>
      </c>
      <c r="F73" s="327" t="str">
        <f>IF('Age-Level'!$P$129="A","/","")</f>
        <v/>
      </c>
      <c r="G73" s="327" t="str">
        <f>IF('Age-Level'!$P$134="A","/","")</f>
        <v/>
      </c>
      <c r="H73" s="327" t="str">
        <f>IF('Age-Level'!$P$136="A","/","")</f>
        <v/>
      </c>
      <c r="I73" s="331" t="str">
        <f>IF(Summary!$Z$78="E","E","")</f>
        <v/>
      </c>
      <c r="J73" s="331" t="str">
        <f>IF(Summary!$AA$78="Y","R","")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eb8nX+ohfZJKc5oxP1Lo4qUAtpino9M/OYngucnaHbGQMZcPPSfVFIvA6cIt8pCiVt4AuzEevMoaXWfmxZZZpA==" saltValue="Wwcc+TNzRVwilniabItik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39" priority="2">
      <formula>LEFT($U$1,11)="Ambassador_"</formula>
    </cfRule>
  </conditionalFormatting>
  <conditionalFormatting sqref="H45:H51 H1:H41">
    <cfRule type="expression" dxfId="38" priority="1">
      <formula>LEFT($U$1,11)&lt;&gt;"Ambassador_"</formula>
    </cfRule>
  </conditionalFormatting>
  <conditionalFormatting sqref="I1:T2">
    <cfRule type="expression" dxfId="37" priority="3">
      <formula>LEFT($U$1,11)&lt;&gt;"Ambassador_"</formula>
    </cfRule>
  </conditionalFormatting>
  <conditionalFormatting sqref="L16:L28">
    <cfRule type="duplicateValues" dxfId="36" priority="4"/>
  </conditionalFormatting>
  <conditionalFormatting sqref="L29:L30 L14:L15 W4:W73 AA4:AA73">
    <cfRule type="duplicateValues" dxfId="35" priority="5"/>
  </conditionalFormatting>
  <pageMargins left="0.5" right="0.3" top="0.3" bottom="0.3" header="0.3" footer="0.3"/>
  <pageSetup scale="75" fitToWidth="2" orientation="portrait" r:id="rId1"/>
  <colBreaks count="1" manualBreakCount="1">
    <brk id="21" max="72"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27C70-5FDE-4680-9881-C337401FC67E}">
  <sheetPr codeName="Sheet29">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Ambassador_14</v>
      </c>
      <c r="U1" s="430" t="str">
        <f ca="1">MID(CELL("filename",A1),FIND(IF(ISERROR(FIND("]",CELL("filename",A1))),"$","]"),CELL("filename",A1))+1,256)</f>
        <v>Ambassador_14</v>
      </c>
      <c r="W1" s="344" t="str">
        <f ca="1">IF(T1&lt;&gt;"",T1,"")</f>
        <v>Ambassador_14</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IF(Badges!$Q$33="A","/","")</f>
        <v/>
      </c>
      <c r="E4" s="327" t="str">
        <f>IF(Badges!$Q$37="A","/","")</f>
        <v/>
      </c>
      <c r="F4" s="327" t="str">
        <f>IF(Badges!$Q$41="A","/","")</f>
        <v/>
      </c>
      <c r="G4" s="327" t="str">
        <f>IF(Badges!$Q$45="A","/","")</f>
        <v/>
      </c>
      <c r="H4" s="327" t="str">
        <f>IF(Badges!$Q$49="A","/","")</f>
        <v/>
      </c>
      <c r="I4" s="330" t="str">
        <f>IF(Summary!$AB$5="E","E","")</f>
        <v/>
      </c>
      <c r="J4" s="330" t="str">
        <f>IF(Summary!$AC$5="Y","R","")</f>
        <v/>
      </c>
      <c r="L4" s="639" t="str">
        <f>'Council Own'!$B6</f>
        <v>&lt;&lt;List Badge 1 Here&gt;&gt;</v>
      </c>
      <c r="M4" s="639"/>
      <c r="N4" s="327" t="str">
        <f>IF('Council Own'!$Q$11="A","/","")</f>
        <v/>
      </c>
      <c r="O4" s="327" t="str">
        <f>IF('Council Own'!$Q$15="A","/","")</f>
        <v/>
      </c>
      <c r="P4" s="327" t="str">
        <f>IF('Council Own'!$Q$19="A","/","")</f>
        <v/>
      </c>
      <c r="Q4" s="327" t="str">
        <f>IF('Council Own'!$Q$23="A","/","")</f>
        <v/>
      </c>
      <c r="R4" s="327" t="str">
        <f>IF('Council Own'!$Q$27="A","/","")</f>
        <v/>
      </c>
      <c r="S4" s="326" t="str">
        <f>IF(Summary!$AB$52="E","E","")</f>
        <v/>
      </c>
      <c r="T4" s="326" t="str">
        <f>IF(Summary!$AC$52="Y","R","")</f>
        <v/>
      </c>
      <c r="U4" s="432"/>
      <c r="W4" s="387"/>
      <c r="X4" s="388"/>
      <c r="Y4" s="463"/>
      <c r="AA4" s="387"/>
      <c r="AB4" s="388"/>
      <c r="AC4" s="463"/>
    </row>
    <row r="5" spans="1:30" ht="12.95" customHeight="1">
      <c r="A5" s="342"/>
      <c r="C5" s="359" t="s">
        <v>404</v>
      </c>
      <c r="D5" s="327" t="str">
        <f>IF(Badges!$Q$56="A","/","")</f>
        <v/>
      </c>
      <c r="E5" s="327" t="str">
        <f>IF(Badges!$Q$60="A","/","")</f>
        <v/>
      </c>
      <c r="F5" s="327" t="str">
        <f>IF(Badges!$Q$64="A","/","")</f>
        <v/>
      </c>
      <c r="G5" s="327" t="str">
        <f>IF(Badges!$Q$68="A","/","")</f>
        <v/>
      </c>
      <c r="H5" s="327" t="str">
        <f>IF(Badges!$Q$72="A","/","")</f>
        <v/>
      </c>
      <c r="I5" s="330" t="str">
        <f>IF(Summary!$AB$6="E","E","")</f>
        <v/>
      </c>
      <c r="J5" s="330" t="str">
        <f>IF(Summary!$AC$6="Y","R","")</f>
        <v/>
      </c>
      <c r="K5" s="360" t="str">
        <f>IF(COUNT(I39:I39)=1,MAX(I39:I39),"")</f>
        <v/>
      </c>
      <c r="L5" s="640" t="str">
        <f>'Council Own'!$B29</f>
        <v>&lt;&lt;List Badge 2 Here&gt;&gt;</v>
      </c>
      <c r="M5" s="641"/>
      <c r="N5" s="327" t="str">
        <f>IF('Council Own'!$Q$34="A","/","")</f>
        <v/>
      </c>
      <c r="O5" s="327" t="str">
        <f>IF('Council Own'!$Q$38="A","/","")</f>
        <v/>
      </c>
      <c r="P5" s="327" t="str">
        <f>IF('Council Own'!$Q$42="A","/","")</f>
        <v/>
      </c>
      <c r="Q5" s="327" t="str">
        <f>IF('Council Own'!$Q$46="A","/","")</f>
        <v/>
      </c>
      <c r="R5" s="327" t="str">
        <f>IF('Council Own'!$Q$50="A","/","")</f>
        <v/>
      </c>
      <c r="S5" s="328" t="str">
        <f>IF(Summary!$AB$53="E","E","")</f>
        <v/>
      </c>
      <c r="T5" s="328" t="str">
        <f>IF(Summary!$AC$53="Y","R","")</f>
        <v/>
      </c>
      <c r="U5" s="432"/>
      <c r="W5" s="389"/>
      <c r="X5" s="390"/>
      <c r="Y5" s="464"/>
      <c r="AA5" s="389"/>
      <c r="AB5" s="390"/>
      <c r="AC5" s="464"/>
    </row>
    <row r="6" spans="1:30" ht="12.95" customHeight="1" thickBot="1">
      <c r="A6" s="342"/>
      <c r="C6" s="361" t="s">
        <v>698</v>
      </c>
      <c r="D6" s="327" t="str">
        <f>IF(Badges!$Q$79="A","/","")</f>
        <v/>
      </c>
      <c r="E6" s="327" t="str">
        <f>IF(Badges!$Q$83="A","/","")</f>
        <v/>
      </c>
      <c r="F6" s="327" t="str">
        <f>IF(Badges!$Q$87="A","/","")</f>
        <v/>
      </c>
      <c r="G6" s="327" t="str">
        <f>IF(Badges!$Q$91="A","/","")</f>
        <v/>
      </c>
      <c r="H6" s="327" t="str">
        <f>IF(Badges!$Q$95="A","/","")</f>
        <v/>
      </c>
      <c r="I6" s="330" t="str">
        <f>IF(Summary!$AB$7="E","E","")</f>
        <v/>
      </c>
      <c r="J6" s="330" t="str">
        <f>IF(Summary!$AC$7="Y","R","")</f>
        <v/>
      </c>
      <c r="K6" s="360" t="str">
        <f>IF(COUNT(I40:I40)=1,MAX(I40:I40),"")</f>
        <v/>
      </c>
      <c r="L6" s="640" t="str">
        <f>'Council Own'!$B52</f>
        <v>&lt;&lt;List Badge 3 Here&gt;&gt;</v>
      </c>
      <c r="M6" s="641"/>
      <c r="N6" s="327" t="str">
        <f>IF('Council Own'!$Q$57="A","/","")</f>
        <v/>
      </c>
      <c r="O6" s="327" t="str">
        <f>IF('Council Own'!$Q$61="A","/","")</f>
        <v/>
      </c>
      <c r="P6" s="327" t="str">
        <f>IF('Council Own'!$Q$65="A","/","")</f>
        <v/>
      </c>
      <c r="Q6" s="327" t="str">
        <f>IF('Council Own'!$Q$69="A","/","")</f>
        <v/>
      </c>
      <c r="R6" s="327" t="str">
        <f>IF('Council Own'!$Q$73="A","/","")</f>
        <v/>
      </c>
      <c r="S6" s="328" t="str">
        <f>IF(Summary!$AB$54="E","E","")</f>
        <v/>
      </c>
      <c r="T6" s="328" t="str">
        <f>IF(Summary!$AC$54="Y","R","")</f>
        <v/>
      </c>
      <c r="U6" s="432"/>
      <c r="W6" s="389"/>
      <c r="X6" s="390"/>
      <c r="Y6" s="464"/>
      <c r="AA6" s="389"/>
      <c r="AB6" s="390"/>
      <c r="AC6" s="464"/>
    </row>
    <row r="7" spans="1:30" ht="12.95" customHeight="1">
      <c r="A7" s="342"/>
      <c r="C7" s="363" t="s">
        <v>104</v>
      </c>
      <c r="D7" s="337" t="str">
        <f>IF(Badges!$Q$102="A","/","")</f>
        <v/>
      </c>
      <c r="E7" s="337" t="str">
        <f>IF(Badges!$Q$106="A","/","")</f>
        <v/>
      </c>
      <c r="F7" s="337" t="str">
        <f>IF(Badges!$Q$110="A","/","")</f>
        <v/>
      </c>
      <c r="G7" s="337" t="str">
        <f>IF(Badges!$Q$114="A","/","")</f>
        <v/>
      </c>
      <c r="H7" s="337" t="str">
        <f>IF(Badges!$Q$118="A","/","")</f>
        <v/>
      </c>
      <c r="I7" s="338" t="str">
        <f>IF(Summary!$AB$8="E","E","")</f>
        <v/>
      </c>
      <c r="J7" s="338" t="str">
        <f>IF(Summary!$AC$8="Y","R","")</f>
        <v/>
      </c>
      <c r="K7" s="360" t="str">
        <f>IF(COUNT(I41:I41)=1,MAX(I41:I41),"")</f>
        <v/>
      </c>
      <c r="L7" s="640" t="str">
        <f>'Council Own'!$B75</f>
        <v>&lt;&lt;List Badge 4 Here&gt;&gt;</v>
      </c>
      <c r="M7" s="641"/>
      <c r="N7" s="327" t="str">
        <f>IF('Council Own'!$Q$80="A","/","")</f>
        <v/>
      </c>
      <c r="O7" s="327" t="str">
        <f>IF('Council Own'!$Q$84="A","/","")</f>
        <v/>
      </c>
      <c r="P7" s="327" t="str">
        <f>IF('Council Own'!$Q$88="A","/","")</f>
        <v/>
      </c>
      <c r="Q7" s="327" t="str">
        <f>IF('Council Own'!$Q$92="A","/","")</f>
        <v/>
      </c>
      <c r="R7" s="327" t="str">
        <f>IF('Council Own'!$Q$96="A","/","")</f>
        <v/>
      </c>
      <c r="S7" s="328" t="str">
        <f>IF(Summary!$AB$55="E","E","")</f>
        <v/>
      </c>
      <c r="T7" s="328" t="str">
        <f>IF(Summary!$AC$55="Y","R","")</f>
        <v/>
      </c>
      <c r="U7" s="432"/>
      <c r="W7" s="389"/>
      <c r="X7" s="390"/>
      <c r="Y7" s="464"/>
      <c r="AA7" s="389"/>
      <c r="AB7" s="390"/>
      <c r="AC7" s="464"/>
    </row>
    <row r="8" spans="1:30" ht="12.95" customHeight="1">
      <c r="A8" s="342"/>
      <c r="C8" s="359" t="s">
        <v>422</v>
      </c>
      <c r="D8" s="327" t="str">
        <f>IF(Badges!$Q$125="A","/","")</f>
        <v/>
      </c>
      <c r="E8" s="327" t="str">
        <f>IF(Badges!$Q$129="A","/","")</f>
        <v/>
      </c>
      <c r="F8" s="327" t="str">
        <f>IF(Badges!$Q$133="A","/","")</f>
        <v/>
      </c>
      <c r="G8" s="327" t="str">
        <f>IF(Badges!$Q$137="A","/","")</f>
        <v/>
      </c>
      <c r="H8" s="327" t="str">
        <f>IF(Badges!$Q$141="A","/","")</f>
        <v/>
      </c>
      <c r="I8" s="328" t="str">
        <f>IF(Summary!$AB$9="E","E","")</f>
        <v/>
      </c>
      <c r="J8" s="328" t="str">
        <f>IF(Summary!$AC$9="Y","R","")</f>
        <v/>
      </c>
      <c r="K8" s="360" t="str">
        <f>IF(COUNT(I42:I45)=4,MAX(I42:I45),"")</f>
        <v/>
      </c>
      <c r="L8" s="640" t="str">
        <f>'Council Own'!$B98</f>
        <v>&lt;&lt;List Badge 5 Here&gt;&gt;</v>
      </c>
      <c r="M8" s="641"/>
      <c r="N8" s="327" t="str">
        <f>IF('Council Own'!$Q$103="A","/","")</f>
        <v/>
      </c>
      <c r="O8" s="327" t="str">
        <f>IF('Council Own'!$Q$107="A","/","")</f>
        <v/>
      </c>
      <c r="P8" s="327" t="str">
        <f>IF('Council Own'!$Q$111="A","/","")</f>
        <v/>
      </c>
      <c r="Q8" s="327" t="str">
        <f>IF('Council Own'!$Q$115="A","/","")</f>
        <v/>
      </c>
      <c r="R8" s="327" t="str">
        <f>IF('Council Own'!$Q$119="A","/","")</f>
        <v/>
      </c>
      <c r="S8" s="331" t="str">
        <f>IF(Summary!$AB$56="E","E","")</f>
        <v/>
      </c>
      <c r="T8" s="331" t="str">
        <f>IF(Summary!$AC$56="Y","R","")</f>
        <v/>
      </c>
      <c r="U8" s="432"/>
      <c r="W8" s="389"/>
      <c r="X8" s="390"/>
      <c r="Y8" s="464"/>
      <c r="AA8" s="389"/>
      <c r="AB8" s="390"/>
      <c r="AC8" s="464"/>
    </row>
    <row r="9" spans="1:30" ht="12.95" customHeight="1" thickBot="1">
      <c r="A9" s="342"/>
      <c r="C9" s="364" t="s">
        <v>699</v>
      </c>
      <c r="D9" s="313" t="str">
        <f>IF(Badges!$Q$148="A","/","")</f>
        <v/>
      </c>
      <c r="E9" s="313" t="str">
        <f>IF(Badges!$Q$152="A","/","")</f>
        <v/>
      </c>
      <c r="F9" s="313" t="str">
        <f>IF(Badges!$Q$156="A","/","")</f>
        <v/>
      </c>
      <c r="G9" s="313" t="str">
        <f>IF(Badges!$Q$160="A","/","")</f>
        <v/>
      </c>
      <c r="H9" s="313" t="str">
        <f>IF(Badges!$Q$164="A","/","")</f>
        <v/>
      </c>
      <c r="I9" s="433"/>
      <c r="J9" s="434"/>
      <c r="K9" s="360"/>
      <c r="L9" s="639" t="str">
        <f>'Council Own'!$B121</f>
        <v>&lt;&lt;List Badge 6 Here&gt;&gt;</v>
      </c>
      <c r="M9" s="639"/>
      <c r="N9" s="327" t="str">
        <f>IF('Council Own'!$Q$126="A","/","")</f>
        <v/>
      </c>
      <c r="O9" s="327" t="str">
        <f>IF('Council Own'!$Q$130="A","/","")</f>
        <v/>
      </c>
      <c r="P9" s="327" t="str">
        <f>IF('Council Own'!$Q$134="A","/","")</f>
        <v/>
      </c>
      <c r="Q9" s="327" t="str">
        <f>IF('Council Own'!$Q$138="A","/","")</f>
        <v/>
      </c>
      <c r="R9" s="327" t="str">
        <f>IF('Council Own'!$Q$142="A","/","")</f>
        <v/>
      </c>
      <c r="S9" s="328" t="str">
        <f>IF(Summary!$AB$57="E","E","")</f>
        <v/>
      </c>
      <c r="T9" s="328" t="str">
        <f>IF(Summary!$AC$57="Y","R","")</f>
        <v/>
      </c>
      <c r="U9" s="432"/>
      <c r="W9" s="389"/>
      <c r="X9" s="390"/>
      <c r="Y9" s="464"/>
      <c r="AA9" s="389"/>
      <c r="AB9" s="390"/>
      <c r="AC9" s="464"/>
    </row>
    <row r="10" spans="1:30" ht="12.95" customHeight="1">
      <c r="A10" s="342"/>
      <c r="C10" s="356" t="s">
        <v>606</v>
      </c>
      <c r="D10" s="332" t="str">
        <f>IF(Badges!$Q$171="A","/","")</f>
        <v/>
      </c>
      <c r="E10" s="332" t="str">
        <f>IF(Badges!$Q$175="A","/","")</f>
        <v/>
      </c>
      <c r="F10" s="332" t="str">
        <f>IF(Badges!$Q$179="A","/","")</f>
        <v/>
      </c>
      <c r="G10" s="332" t="str">
        <f>IF(Badges!$Q$183="A","/","")</f>
        <v/>
      </c>
      <c r="H10" s="332" t="str">
        <f>IF(Badges!$Q$187="A","/","")</f>
        <v/>
      </c>
      <c r="I10" s="328" t="str">
        <f>IF(Summary!$AB$11="E","E","")</f>
        <v/>
      </c>
      <c r="J10" s="328" t="str">
        <f>IF(Summary!$AC$11="Y","R","")</f>
        <v/>
      </c>
      <c r="K10" s="360"/>
      <c r="L10" s="640" t="str">
        <f>'Council Own'!$B144</f>
        <v>&lt;&lt;List Badge 7 Here&gt;&gt;</v>
      </c>
      <c r="M10" s="641"/>
      <c r="N10" s="327" t="str">
        <f>IF('Council Own'!$Q$149="A","/","")</f>
        <v/>
      </c>
      <c r="O10" s="327" t="str">
        <f>IF('Council Own'!$Q$153="A","/","")</f>
        <v/>
      </c>
      <c r="P10" s="327" t="str">
        <f>IF('Council Own'!$Q$157="A","/","")</f>
        <v/>
      </c>
      <c r="Q10" s="327" t="str">
        <f>IF('Council Own'!$Q$161="A","/","")</f>
        <v/>
      </c>
      <c r="R10" s="327" t="str">
        <f>IF('Council Own'!$Q$165="A","/","")</f>
        <v/>
      </c>
      <c r="S10" s="328" t="str">
        <f>IF(Summary!$AB$58="E","E","")</f>
        <v/>
      </c>
      <c r="T10" s="328" t="str">
        <f>IF(Summary!$AC$58="Y","R","")</f>
        <v/>
      </c>
      <c r="U10" s="432"/>
      <c r="W10" s="389"/>
      <c r="X10" s="390"/>
      <c r="Y10" s="464"/>
      <c r="AA10" s="389"/>
      <c r="AB10" s="390"/>
      <c r="AC10" s="464"/>
    </row>
    <row r="11" spans="1:30" ht="12.95" customHeight="1">
      <c r="A11" s="342"/>
      <c r="C11" s="359" t="s">
        <v>607</v>
      </c>
      <c r="D11" s="334" t="str">
        <f>IF(Badges!$Q$194="A","/","")</f>
        <v/>
      </c>
      <c r="E11" s="334" t="str">
        <f>IF(Badges!$Q$198="A","/","")</f>
        <v/>
      </c>
      <c r="F11" s="334" t="str">
        <f>IF(Badges!$Q$202="A","/","")</f>
        <v/>
      </c>
      <c r="G11" s="334" t="str">
        <f>IF(Badges!$Q$206="A","/","")</f>
        <v/>
      </c>
      <c r="H11" s="334" t="str">
        <f>IF(Badges!$Q$210="A","/","")</f>
        <v/>
      </c>
      <c r="I11" s="331" t="str">
        <f>IF(Summary!$AB$12="E","E","")</f>
        <v/>
      </c>
      <c r="J11" s="331" t="str">
        <f>IF(Summary!$AC$12="Y","R","")</f>
        <v/>
      </c>
      <c r="K11" s="360"/>
      <c r="L11" s="640" t="str">
        <f>'Council Own'!$B167</f>
        <v>&lt;&lt;List Badge 8 Here&gt;&gt;</v>
      </c>
      <c r="M11" s="641"/>
      <c r="N11" s="327" t="str">
        <f>IF('Council Own'!$Q$172="A","/","")</f>
        <v/>
      </c>
      <c r="O11" s="327" t="str">
        <f>IF('Council Own'!$Q$176="A","/","")</f>
        <v/>
      </c>
      <c r="P11" s="327" t="str">
        <f>IF('Council Own'!$Q$180="A","/","")</f>
        <v/>
      </c>
      <c r="Q11" s="327" t="str">
        <f>IF('Council Own'!$Q$184="A","/","")</f>
        <v/>
      </c>
      <c r="R11" s="327" t="str">
        <f>IF('Council Own'!$Q$188="A","/","")</f>
        <v/>
      </c>
      <c r="S11" s="328" t="str">
        <f>IF(Summary!$AB$59="E","E","")</f>
        <v/>
      </c>
      <c r="T11" s="328" t="str">
        <f>IF(Summary!$AC$59="Y","R","")</f>
        <v/>
      </c>
      <c r="U11" s="432"/>
      <c r="W11" s="389"/>
      <c r="X11" s="390"/>
      <c r="Y11" s="464"/>
      <c r="AA11" s="389"/>
      <c r="AB11" s="390"/>
      <c r="AC11" s="464"/>
    </row>
    <row r="12" spans="1:30" ht="12.95" customHeight="1" thickBot="1">
      <c r="A12" s="342"/>
      <c r="C12" s="361" t="s">
        <v>608</v>
      </c>
      <c r="D12" s="313" t="str">
        <f>IF(Badges!$Q$298="A","/","")</f>
        <v/>
      </c>
      <c r="E12" s="313" t="str">
        <f>IF(Badges!$Q$302="A","/","")</f>
        <v/>
      </c>
      <c r="F12" s="313" t="str">
        <f>IF(Badges!$Q$306="A","/","")</f>
        <v/>
      </c>
      <c r="G12" s="313" t="str">
        <f>IF(Badges!$Q$310="A","/","")</f>
        <v/>
      </c>
      <c r="H12" s="313" t="str">
        <f>IF(Badges!$Q$314="A","/","")</f>
        <v/>
      </c>
      <c r="I12" s="329" t="str">
        <f>IF(Summary!$AB$17="E","E","")</f>
        <v/>
      </c>
      <c r="J12" s="329" t="str">
        <f>IF(Summary!$AC$17="Y","R","")</f>
        <v/>
      </c>
      <c r="K12" s="360" t="str">
        <f>IF(COUNT(I46:I47)=2,MAX(I46:I47),"")</f>
        <v/>
      </c>
      <c r="L12" s="640" t="str">
        <f>'Council Own'!$B190</f>
        <v>&lt;&lt;List Badge 9 Here&gt;&gt;</v>
      </c>
      <c r="M12" s="641"/>
      <c r="N12" s="327" t="str">
        <f>IF('Council Own'!$Q$195="A","/","")</f>
        <v/>
      </c>
      <c r="O12" s="327" t="str">
        <f>IF('Council Own'!$Q$199="A","/","")</f>
        <v/>
      </c>
      <c r="P12" s="327" t="str">
        <f>IF('Council Own'!$Q$203="A","/","")</f>
        <v/>
      </c>
      <c r="Q12" s="327" t="str">
        <f>IF('Council Own'!$Q$207="A","/","")</f>
        <v/>
      </c>
      <c r="R12" s="327" t="str">
        <f>IF('Council Own'!$Q$211="A","/","")</f>
        <v/>
      </c>
      <c r="S12" s="328" t="str">
        <f>IF(Summary!$AB$60="E","E","")</f>
        <v/>
      </c>
      <c r="T12" s="328" t="str">
        <f>IF(Summary!$AC$60="Y","R","")</f>
        <v/>
      </c>
      <c r="U12" s="432"/>
      <c r="W12" s="389"/>
      <c r="X12" s="390"/>
      <c r="Y12" s="464"/>
      <c r="AA12" s="389"/>
      <c r="AB12" s="390"/>
      <c r="AC12" s="464"/>
    </row>
    <row r="13" spans="1:30" ht="12.95" customHeight="1">
      <c r="A13" s="342"/>
      <c r="C13" s="363" t="s">
        <v>103</v>
      </c>
      <c r="D13" s="332" t="str">
        <f>IF(Badges!$Q$321="A","/","")</f>
        <v/>
      </c>
      <c r="E13" s="332" t="str">
        <f>IF(Badges!$Q$325="A","/","")</f>
        <v/>
      </c>
      <c r="F13" s="332" t="str">
        <f>IF(Badges!$Q$329="A","/","")</f>
        <v/>
      </c>
      <c r="G13" s="332" t="str">
        <f>IF(Badges!$Q$333="A","/","")</f>
        <v/>
      </c>
      <c r="H13" s="332" t="str">
        <f>IF(Badges!$Q$337="A","/","")</f>
        <v/>
      </c>
      <c r="I13" s="330" t="str">
        <f>IF(Summary!$AB$18="E","E","")</f>
        <v/>
      </c>
      <c r="J13" s="330" t="str">
        <f>IF(Summary!$AC$18="Y","R","")</f>
        <v/>
      </c>
      <c r="K13" s="360"/>
      <c r="L13" s="640" t="str">
        <f>'Council Own'!$B213</f>
        <v>&lt;&lt;List Badge 10 Here&gt;&gt;</v>
      </c>
      <c r="M13" s="641"/>
      <c r="N13" s="327" t="str">
        <f>IF('Council Own'!$Q$218="A","/","")</f>
        <v/>
      </c>
      <c r="O13" s="327" t="str">
        <f>IF('Council Own'!$Q$222="A","/","")</f>
        <v/>
      </c>
      <c r="P13" s="327" t="str">
        <f>IF('Council Own'!$Q$226="A","/","")</f>
        <v/>
      </c>
      <c r="Q13" s="327" t="str">
        <f>IF('Council Own'!$Q$230="A","/","")</f>
        <v/>
      </c>
      <c r="R13" s="327" t="str">
        <f>IF('Council Own'!$Q$234="A","/","")</f>
        <v/>
      </c>
      <c r="S13" s="328" t="str">
        <f>IF(Summary!$AB$61="E","E","")</f>
        <v/>
      </c>
      <c r="T13" s="328" t="str">
        <f>IF(Summary!$AC$61="Y","R","")</f>
        <v/>
      </c>
      <c r="U13" s="432"/>
      <c r="W13" s="389"/>
      <c r="X13" s="390"/>
      <c r="Y13" s="464"/>
      <c r="AA13" s="389"/>
      <c r="AB13" s="390"/>
      <c r="AC13" s="464"/>
    </row>
    <row r="14" spans="1:30" ht="12.95" customHeight="1">
      <c r="A14" s="342"/>
      <c r="C14" s="359" t="s">
        <v>609</v>
      </c>
      <c r="D14" s="334" t="str">
        <f>IF(Badges!$Q$10="A","/","")</f>
        <v/>
      </c>
      <c r="E14" s="334" t="str">
        <f>IF(Badges!$Q$14="A","/","")</f>
        <v/>
      </c>
      <c r="F14" s="334" t="str">
        <f>IF(Badges!$Q$18="A","/","")</f>
        <v/>
      </c>
      <c r="G14" s="334" t="str">
        <f>IF(Badges!$Q$22="A","/","")</f>
        <v/>
      </c>
      <c r="H14" s="334" t="str">
        <f>IF(Badges!$Q$26="A","/","")</f>
        <v/>
      </c>
      <c r="I14" s="331" t="str">
        <f>IF(Summary!$AB$4="E","E","")</f>
        <v/>
      </c>
      <c r="J14" s="331" t="str">
        <f>IF(Summary!$AC$4="Y","R","")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IF(Badges!$Q$356="A","/","")</f>
        <v/>
      </c>
      <c r="E15" s="313" t="str">
        <f>IF(Badges!$Q$360="A","/","")</f>
        <v/>
      </c>
      <c r="F15" s="313" t="str">
        <f>IF(Badges!$Q$364="A","/","")</f>
        <v/>
      </c>
      <c r="G15" s="313" t="str">
        <f>IF(Badges!$Q$368="A","/","")</f>
        <v/>
      </c>
      <c r="H15" s="313" t="str">
        <f>IF(Badges!$Q$372="A","/","")</f>
        <v/>
      </c>
      <c r="I15" s="329" t="str">
        <f>IF(Summary!$AB$20="E","E","")</f>
        <v/>
      </c>
      <c r="J15" s="329" t="str">
        <f>IF(Summary!$AC$20="Y","R","")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IF(Badges!$Q$379="A","/","")</f>
        <v/>
      </c>
      <c r="E16" s="332" t="str">
        <f>IF(Badges!$Q$383="A","/","")</f>
        <v/>
      </c>
      <c r="F16" s="332" t="str">
        <f>IF(Badges!$Q$387="A","/","")</f>
        <v/>
      </c>
      <c r="G16" s="332" t="str">
        <f>IF(Badges!$Q$391="A","/","")</f>
        <v/>
      </c>
      <c r="H16" s="332" t="str">
        <f>IF(Badges!$Q$395="A","/","")</f>
        <v/>
      </c>
      <c r="I16" s="333" t="str">
        <f>IF(Summary!$AB$21="E","E","")</f>
        <v/>
      </c>
      <c r="J16" s="333" t="str">
        <f>IF(Summary!$AC$21="Y","R","")</f>
        <v/>
      </c>
      <c r="K16" s="360" t="str">
        <f>IF(COUNT(I50:I51)=2,MAX(I50:I51),"")</f>
        <v/>
      </c>
      <c r="L16" s="640" t="str">
        <f>'Age-Level'!$C140</f>
        <v>Investiture</v>
      </c>
      <c r="M16" s="640"/>
      <c r="N16" s="640"/>
      <c r="O16" s="640"/>
      <c r="P16" s="640"/>
      <c r="Q16" s="640"/>
      <c r="R16" s="641"/>
      <c r="S16" s="328" t="str">
        <f>IF(Summary!$AB$79="E","E","")</f>
        <v/>
      </c>
      <c r="T16" s="328" t="str">
        <f>IF(Summary!$AC$79="Y","R","")</f>
        <v/>
      </c>
      <c r="U16" s="432"/>
      <c r="W16" s="389"/>
      <c r="X16" s="390"/>
      <c r="Y16" s="464"/>
      <c r="AA16" s="389"/>
      <c r="AB16" s="390"/>
      <c r="AC16" s="464"/>
    </row>
    <row r="17" spans="1:29" ht="12.95" customHeight="1">
      <c r="A17" s="342"/>
      <c r="C17" s="359" t="s">
        <v>611</v>
      </c>
      <c r="D17" s="334" t="str">
        <f>IF(Badges!$Q$425="A","/","")</f>
        <v/>
      </c>
      <c r="E17" s="334" t="str">
        <f>IF(Badges!$Q$429="A","/","")</f>
        <v/>
      </c>
      <c r="F17" s="334" t="str">
        <f>IF(Badges!$Q$433="A","/","")</f>
        <v/>
      </c>
      <c r="G17" s="334" t="str">
        <f>IF(Badges!$Q$437="A","/","")</f>
        <v/>
      </c>
      <c r="H17" s="334" t="str">
        <f>IF(Badges!$Q$441="A","/","")</f>
        <v/>
      </c>
      <c r="I17" s="331" t="str">
        <f>IF(Summary!$AB$23="E","E","")</f>
        <v/>
      </c>
      <c r="J17" s="331" t="str">
        <f>IF(Summary!$AC$23="Y","R","")</f>
        <v/>
      </c>
      <c r="K17" s="360"/>
      <c r="L17" s="640" t="str">
        <f>'Age-Level'!$C141</f>
        <v>Rededication (1st year)</v>
      </c>
      <c r="M17" s="640"/>
      <c r="N17" s="640"/>
      <c r="O17" s="640"/>
      <c r="P17" s="640"/>
      <c r="Q17" s="640"/>
      <c r="R17" s="641"/>
      <c r="S17" s="328" t="str">
        <f>IF(Summary!$AB$80="E","E","")</f>
        <v/>
      </c>
      <c r="T17" s="328" t="str">
        <f>IF(Summary!$AC$80="Y","R","")</f>
        <v/>
      </c>
      <c r="U17" s="432"/>
      <c r="W17" s="389"/>
      <c r="X17" s="390"/>
      <c r="Y17" s="464"/>
      <c r="AA17" s="389"/>
      <c r="AB17" s="390"/>
      <c r="AC17" s="464"/>
    </row>
    <row r="18" spans="1:29" ht="12.95" customHeight="1" thickBot="1">
      <c r="C18" s="361" t="s">
        <v>612</v>
      </c>
      <c r="D18" s="313" t="str">
        <f>IF(Badges!$Q$448="A","/","")</f>
        <v/>
      </c>
      <c r="E18" s="313" t="str">
        <f>IF(Badges!$Q$452="A","/","")</f>
        <v/>
      </c>
      <c r="F18" s="313" t="str">
        <f>IF(Badges!$Q$456="A","/","")</f>
        <v/>
      </c>
      <c r="G18" s="313" t="str">
        <f>IF(Badges!$Q$460="A","/","")</f>
        <v/>
      </c>
      <c r="H18" s="313" t="str">
        <f>IF(Badges!$Q$464="A","/","")</f>
        <v/>
      </c>
      <c r="I18" s="329" t="str">
        <f>IF(Summary!$AB$24="E","E","")</f>
        <v/>
      </c>
      <c r="J18" s="329" t="str">
        <f>IF(Summary!$AC$24="Y","R","")</f>
        <v/>
      </c>
      <c r="L18" s="640" t="str">
        <f>'Age-Level'!$C142</f>
        <v>Rededication (2nd year)</v>
      </c>
      <c r="M18" s="640"/>
      <c r="N18" s="640"/>
      <c r="O18" s="640"/>
      <c r="P18" s="640"/>
      <c r="Q18" s="640"/>
      <c r="R18" s="641"/>
      <c r="S18" s="328" t="str">
        <f>IF(Summary!$AB$81="E","E","")</f>
        <v/>
      </c>
      <c r="T18" s="328" t="str">
        <f>IF(Summary!$AC$81="Y","R","")</f>
        <v/>
      </c>
      <c r="U18" s="432"/>
      <c r="W18" s="389"/>
      <c r="X18" s="390"/>
      <c r="Y18" s="464"/>
      <c r="AA18" s="389"/>
      <c r="AB18" s="390"/>
      <c r="AC18" s="464"/>
    </row>
    <row r="19" spans="1:29" ht="12.95" customHeight="1">
      <c r="C19" s="368" t="s">
        <v>328</v>
      </c>
      <c r="D19" s="332" t="str">
        <f>IF(Badges!$Q$467="C","/","")</f>
        <v/>
      </c>
      <c r="E19" s="332" t="str">
        <f>IF(Badges!$Q$468="C","/","")</f>
        <v/>
      </c>
      <c r="F19" s="332" t="str">
        <f>IF(Badges!$Q$469="C","/","")</f>
        <v/>
      </c>
      <c r="G19" s="332" t="str">
        <f>IF(Badges!$Q$470="C","/","")</f>
        <v/>
      </c>
      <c r="H19" s="332" t="str">
        <f>IF(Badges!$Q$471="C","/","")</f>
        <v/>
      </c>
      <c r="I19" s="333" t="str">
        <f>IF(Summary!$AB$25="E","E","")</f>
        <v/>
      </c>
      <c r="J19" s="333" t="str">
        <f>IF(Summary!$AC$25="Y","R","")</f>
        <v/>
      </c>
      <c r="L19" s="640" t="str">
        <f>'Age-Level'!$C143</f>
        <v>Rededication (3rd year)</v>
      </c>
      <c r="M19" s="640"/>
      <c r="N19" s="640"/>
      <c r="O19" s="640"/>
      <c r="P19" s="640"/>
      <c r="Q19" s="640"/>
      <c r="R19" s="641"/>
      <c r="S19" s="328" t="str">
        <f>IF(Summary!$AB$82="E","E","")</f>
        <v/>
      </c>
      <c r="T19" s="328" t="str">
        <f>IF(Summary!$AC$82="Y","R","")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IF(Summary!$AB$83="E","E","")</f>
        <v/>
      </c>
      <c r="T20" s="328" t="str">
        <f>IF(Summary!$AC$83="Y","R","")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IF(Summary!$AB$84="E","E","")</f>
        <v/>
      </c>
      <c r="T21" s="328" t="str">
        <f>IF(Summary!$AC$84="Y","R","")</f>
        <v/>
      </c>
      <c r="U21" s="432"/>
      <c r="W21" s="389"/>
      <c r="X21" s="390"/>
      <c r="Y21" s="464"/>
      <c r="AA21" s="389"/>
      <c r="AB21" s="390"/>
      <c r="AC21" s="464"/>
    </row>
    <row r="22" spans="1:29" ht="12.95" customHeight="1">
      <c r="B22" s="370"/>
      <c r="C22" s="356" t="s">
        <v>106</v>
      </c>
      <c r="D22" s="327" t="str">
        <f>IF(Badges!$Q$240="A","/","")</f>
        <v/>
      </c>
      <c r="E22" s="327" t="str">
        <f>IF(Badges!$Q$244="A","/","")</f>
        <v/>
      </c>
      <c r="F22" s="327" t="str">
        <f>IF(Badges!$Q$248="A","/","")</f>
        <v/>
      </c>
      <c r="G22" s="327" t="str">
        <f>IF(Badges!$Q$252="A","/","")</f>
        <v/>
      </c>
      <c r="H22" s="327" t="str">
        <f>IF(Badges!$Q$256="A","/","")</f>
        <v/>
      </c>
      <c r="I22" s="328" t="str">
        <f>IF(Summary!$AB$14="E","E","")</f>
        <v/>
      </c>
      <c r="J22" s="328" t="str">
        <f>IF(Summary!$AC$14="Y","R","")</f>
        <v/>
      </c>
      <c r="L22" s="640" t="str">
        <f>'Age-Level'!$C146</f>
        <v>Rededication (6th year)</v>
      </c>
      <c r="M22" s="640"/>
      <c r="N22" s="640"/>
      <c r="O22" s="640"/>
      <c r="P22" s="640"/>
      <c r="Q22" s="640"/>
      <c r="R22" s="641"/>
      <c r="S22" s="328" t="str">
        <f>IF(Summary!$AB$85="E","E","")</f>
        <v/>
      </c>
      <c r="T22" s="328" t="str">
        <f>IF(Summary!$AC$85="Y","R","")</f>
        <v/>
      </c>
      <c r="U22" s="432"/>
      <c r="W22" s="389"/>
      <c r="X22" s="390"/>
      <c r="Y22" s="464"/>
      <c r="AA22" s="389"/>
      <c r="AB22" s="390"/>
      <c r="AC22" s="464"/>
    </row>
    <row r="23" spans="1:29" ht="12.95" customHeight="1" thickBot="1">
      <c r="B23" s="370"/>
      <c r="C23" s="364" t="s">
        <v>107</v>
      </c>
      <c r="D23" s="313" t="str">
        <f>IF(Badges!$Q$217="A","/","")</f>
        <v/>
      </c>
      <c r="E23" s="313" t="str">
        <f>IF(Badges!$Q$221="A","/","")</f>
        <v/>
      </c>
      <c r="F23" s="313" t="str">
        <f>IF(Badges!$Q$225="A","/","")</f>
        <v/>
      </c>
      <c r="G23" s="313" t="str">
        <f>IF(Badges!$Q$229="A","/","")</f>
        <v/>
      </c>
      <c r="H23" s="313" t="str">
        <f>IF(Badges!$Q$233="A","/","")</f>
        <v/>
      </c>
      <c r="I23" s="329" t="str">
        <f>IF(Summary!$AB$13="E","E","")</f>
        <v/>
      </c>
      <c r="J23" s="329" t="str">
        <f>IF(Summary!$AC$13="Y","R","")</f>
        <v/>
      </c>
      <c r="L23" s="640" t="str">
        <f>'Age-Level'!$C147</f>
        <v>Rededication (7th year)</v>
      </c>
      <c r="M23" s="640"/>
      <c r="N23" s="640"/>
      <c r="O23" s="640"/>
      <c r="P23" s="640"/>
      <c r="Q23" s="640"/>
      <c r="R23" s="641"/>
      <c r="S23" s="328" t="str">
        <f>IF(Summary!$AB$86="E","E","")</f>
        <v/>
      </c>
      <c r="T23" s="328" t="str">
        <f>IF(Summary!$AC$86="Y","R","")</f>
        <v/>
      </c>
      <c r="U23" s="642" t="s">
        <v>761</v>
      </c>
      <c r="W23" s="389"/>
      <c r="X23" s="390"/>
      <c r="Y23" s="464"/>
      <c r="AA23" s="389"/>
      <c r="AB23" s="390"/>
      <c r="AC23" s="464"/>
    </row>
    <row r="24" spans="1:29" ht="12.95" customHeight="1">
      <c r="B24" s="370"/>
      <c r="C24" s="356" t="s">
        <v>613</v>
      </c>
      <c r="D24" s="332" t="str">
        <f>IF(Badges!$Q$341="C","/","")</f>
        <v/>
      </c>
      <c r="E24" s="332" t="str">
        <f>IF(Badges!$Q$343="C","/","")</f>
        <v/>
      </c>
      <c r="F24" s="332" t="str">
        <f>IF(Badges!$Q$345="C","/","")</f>
        <v/>
      </c>
      <c r="G24" s="332" t="str">
        <f>IF(Badges!$Q$347="C","/","")</f>
        <v/>
      </c>
      <c r="H24" s="332" t="str">
        <f>IF(Badges!$Q$349="C","/","")</f>
        <v/>
      </c>
      <c r="I24" s="333" t="str">
        <f>IF(Summary!$AB$19="E","E","")</f>
        <v/>
      </c>
      <c r="J24" s="333" t="str">
        <f>IF(Summary!$AC$19="Y","R","")</f>
        <v/>
      </c>
      <c r="L24" s="640" t="str">
        <f>'Age-Level'!$C148</f>
        <v>Rededication (8th year)</v>
      </c>
      <c r="M24" s="640"/>
      <c r="N24" s="640"/>
      <c r="O24" s="640"/>
      <c r="P24" s="640"/>
      <c r="Q24" s="640"/>
      <c r="R24" s="641"/>
      <c r="S24" s="328" t="str">
        <f>IF(Summary!$AB$87="E","E","")</f>
        <v/>
      </c>
      <c r="T24" s="328" t="str">
        <f>IF(Summary!$AC$87="Y","R","")</f>
        <v/>
      </c>
      <c r="U24" s="642"/>
      <c r="W24" s="389"/>
      <c r="X24" s="390"/>
      <c r="Y24" s="464"/>
      <c r="AA24" s="389"/>
      <c r="AB24" s="390"/>
      <c r="AC24" s="464"/>
    </row>
    <row r="25" spans="1:29" ht="12.95" customHeight="1">
      <c r="B25" s="370"/>
      <c r="C25" s="361" t="s">
        <v>614</v>
      </c>
      <c r="D25" s="327" t="str">
        <f>IF(Badges!$Q$283="C","/","")</f>
        <v/>
      </c>
      <c r="E25" s="327" t="str">
        <f>IF(Badges!$Q$285="C","/","")</f>
        <v/>
      </c>
      <c r="F25" s="327" t="str">
        <f>IF(Badges!$Q$287="C","/","")</f>
        <v/>
      </c>
      <c r="G25" s="327" t="str">
        <f>IF(Badges!$Q$289="C","/","")</f>
        <v/>
      </c>
      <c r="H25" s="327" t="str">
        <f>IF(Badges!$Q$291="C","/","")</f>
        <v/>
      </c>
      <c r="I25" s="331" t="str">
        <f>IF(Summary!$AB$16="E","E","")</f>
        <v/>
      </c>
      <c r="J25" s="331" t="str">
        <f>IF(Summary!$AC$16="Y","R","")</f>
        <v/>
      </c>
      <c r="L25" s="640" t="str">
        <f>'Age-Level'!$C149</f>
        <v>Rededication (9th year)</v>
      </c>
      <c r="M25" s="640"/>
      <c r="N25" s="640"/>
      <c r="O25" s="640"/>
      <c r="P25" s="640"/>
      <c r="Q25" s="640"/>
      <c r="R25" s="641"/>
      <c r="S25" s="328" t="str">
        <f>IF(Summary!$AB$88="E","E","")</f>
        <v/>
      </c>
      <c r="T25" s="328" t="str">
        <f>IF(Summary!$AC$88="Y","R","")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IF(Summary!$AB$89="E","E","")</f>
        <v/>
      </c>
      <c r="T26" s="328" t="str">
        <f>IF(Summary!$AC$89="Y","R","")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IF(Summary!$AB$90="E","E","")</f>
        <v/>
      </c>
      <c r="T27" s="328" t="str">
        <f>IF(Summary!$AC$90="Y","R","")</f>
        <v/>
      </c>
      <c r="U27" s="642"/>
      <c r="W27" s="389"/>
      <c r="X27" s="390"/>
      <c r="Y27" s="464"/>
      <c r="AA27" s="389"/>
      <c r="AB27" s="390"/>
      <c r="AC27" s="464"/>
    </row>
    <row r="28" spans="1:29" ht="12.95" customHeight="1">
      <c r="B28" s="370"/>
      <c r="C28" s="371" t="s">
        <v>615</v>
      </c>
      <c r="D28" s="327" t="str">
        <f>IF(Badges!$Q$500="C","/","")</f>
        <v/>
      </c>
      <c r="E28" s="327" t="str">
        <f>IF(Badges!$Q$501="C","/","")</f>
        <v/>
      </c>
      <c r="F28" s="327" t="str">
        <f>IF(Badges!$Q$502="C","/","")</f>
        <v/>
      </c>
      <c r="G28" s="327" t="str">
        <f>IF(Badges!$Q$503="C","/","")</f>
        <v/>
      </c>
      <c r="H28" s="327" t="str">
        <f>IF(Badges!$Q$504="C","/","")</f>
        <v/>
      </c>
      <c r="I28" s="328" t="str">
        <f>IF(Summary!$AB$28="E","E","")</f>
        <v/>
      </c>
      <c r="J28" s="328" t="str">
        <f>IF(Summary!$AC$28="Y","R","")</f>
        <v/>
      </c>
      <c r="L28" s="640" t="str">
        <f>'Age-Level'!$C152</f>
        <v>Rededication (12th year)</v>
      </c>
      <c r="M28" s="640"/>
      <c r="N28" s="640"/>
      <c r="O28" s="640"/>
      <c r="P28" s="640"/>
      <c r="Q28" s="640"/>
      <c r="R28" s="641"/>
      <c r="S28" s="328" t="str">
        <f>IF(Summary!$AB$91="E","E","")</f>
        <v/>
      </c>
      <c r="T28" s="328" t="str">
        <f>IF(Summary!$AC$91="Y","R","")</f>
        <v/>
      </c>
      <c r="U28" s="642"/>
      <c r="W28" s="389"/>
      <c r="X28" s="390"/>
      <c r="Y28" s="464"/>
      <c r="AA28" s="389"/>
      <c r="AB28" s="390"/>
      <c r="AC28" s="464"/>
    </row>
    <row r="29" spans="1:29" ht="12.95" customHeight="1">
      <c r="B29" s="370"/>
      <c r="C29" s="372" t="s">
        <v>616</v>
      </c>
      <c r="D29" s="327" t="str">
        <f>IF(Badges!$Q$507="C","/","")</f>
        <v/>
      </c>
      <c r="E29" s="327" t="str">
        <f>IF(Badges!$Q$508="C","/","")</f>
        <v/>
      </c>
      <c r="F29" s="327" t="str">
        <f>IF(Badges!$Q$509="C","/","")</f>
        <v/>
      </c>
      <c r="G29" s="327" t="str">
        <f>IF(Badges!$Q$510="C","/","")</f>
        <v/>
      </c>
      <c r="H29" s="327" t="str">
        <f>IF(Badges!$Q$511="C","/","")</f>
        <v/>
      </c>
      <c r="I29" s="328" t="str">
        <f>IF(Summary!$AB$29="E","E","")</f>
        <v/>
      </c>
      <c r="J29" s="328" t="str">
        <f>IF(Summary!$AC$29="Y","R","")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IF(Badges!$Q$514="C","/","")</f>
        <v/>
      </c>
      <c r="E30" s="313" t="str">
        <f>IF(Badges!$Q$515="C","/","")</f>
        <v/>
      </c>
      <c r="F30" s="313" t="str">
        <f>IF(Badges!$Q$516="C","/","")</f>
        <v/>
      </c>
      <c r="G30" s="313" t="str">
        <f>IF(Badges!$Q$517="C","/","")</f>
        <v/>
      </c>
      <c r="H30" s="313" t="str">
        <f>IF(Badges!$Q$518="C","/","")</f>
        <v/>
      </c>
      <c r="I30" s="329" t="str">
        <f>IF(Summary!$AB$30="E","E","")</f>
        <v/>
      </c>
      <c r="J30" s="329" t="str">
        <f>IF(Summary!$AC$30="Y","R","")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IF(Badges!$Q$522="C","/","")</f>
        <v/>
      </c>
      <c r="E31" s="332" t="str">
        <f>IF(Badges!$Q$523="C","/","")</f>
        <v/>
      </c>
      <c r="F31" s="332" t="str">
        <f>IF(Badges!$Q$524="C","/","")</f>
        <v/>
      </c>
      <c r="G31" s="332" t="str">
        <f>IF(Badges!$Q$525="C","/","")</f>
        <v/>
      </c>
      <c r="H31" s="332" t="str">
        <f>IF(Badges!$Q$526="C","/","")</f>
        <v/>
      </c>
      <c r="I31" s="330" t="str">
        <f>IF(Summary!$AB$32="E","E","")</f>
        <v/>
      </c>
      <c r="J31" s="330" t="str">
        <f>IF(Summary!$AC$32="Y","R","")</f>
        <v/>
      </c>
      <c r="L31" s="640" t="str">
        <f>'Fun Patches'!$C5</f>
        <v>&lt;LIST PATCH HERE&gt;</v>
      </c>
      <c r="M31" s="640"/>
      <c r="N31" s="640"/>
      <c r="O31" s="640"/>
      <c r="P31" s="640"/>
      <c r="Q31" s="640"/>
      <c r="R31" s="641"/>
      <c r="S31" s="328" t="str">
        <f>IF(Summary!$AB$95="E","E","")</f>
        <v/>
      </c>
      <c r="T31" s="328" t="str">
        <f>IF(Summary!$AC$95="Y","R","")</f>
        <v/>
      </c>
      <c r="U31" s="642"/>
      <c r="W31" s="389"/>
      <c r="X31" s="390"/>
      <c r="Y31" s="464"/>
      <c r="AA31" s="389"/>
      <c r="AB31" s="390"/>
      <c r="AC31" s="464"/>
    </row>
    <row r="32" spans="1:29" ht="12.95" customHeight="1">
      <c r="B32" s="370"/>
      <c r="C32" s="372" t="s">
        <v>619</v>
      </c>
      <c r="D32" s="327" t="str">
        <f>IF(Badges!$Q$529="C","/","")</f>
        <v/>
      </c>
      <c r="E32" s="327" t="str">
        <f>IF(Badges!$Q$530="C","/","")</f>
        <v/>
      </c>
      <c r="F32" s="327" t="str">
        <f>IF(Badges!$Q$531="C","/","")</f>
        <v/>
      </c>
      <c r="G32" s="327" t="str">
        <f>IF(Badges!$Q$532="C","/","")</f>
        <v/>
      </c>
      <c r="H32" s="327" t="str">
        <f>IF(Badges!$Q$533="C","/","")</f>
        <v/>
      </c>
      <c r="I32" s="328" t="str">
        <f>IF(Summary!$AB$33="E","E","")</f>
        <v/>
      </c>
      <c r="J32" s="328" t="str">
        <f>IF(Summary!$AC$33="Y","R","")</f>
        <v/>
      </c>
      <c r="L32" s="640" t="str">
        <f>'Fun Patches'!$C6</f>
        <v>&lt;LIST PATCH HERE&gt;</v>
      </c>
      <c r="M32" s="640"/>
      <c r="N32" s="640"/>
      <c r="O32" s="640"/>
      <c r="P32" s="640"/>
      <c r="Q32" s="640"/>
      <c r="R32" s="641"/>
      <c r="S32" s="328" t="str">
        <f>IF(Summary!$AB$96="E","E","")</f>
        <v/>
      </c>
      <c r="T32" s="328" t="str">
        <f>IF(Summary!$AC$96="Y","R","")</f>
        <v/>
      </c>
      <c r="U32" s="642"/>
      <c r="W32" s="389"/>
      <c r="X32" s="390"/>
      <c r="Y32" s="464"/>
      <c r="AA32" s="389"/>
      <c r="AB32" s="390"/>
      <c r="AC32" s="464"/>
    </row>
    <row r="33" spans="2:29" ht="12.95" customHeight="1" thickBot="1">
      <c r="B33" s="370"/>
      <c r="C33" s="373" t="s">
        <v>620</v>
      </c>
      <c r="D33" s="313" t="str">
        <f>IF(Badges!$Q$536="C","/","")</f>
        <v/>
      </c>
      <c r="E33" s="313" t="str">
        <f>IF(Badges!$Q$537="C","/","")</f>
        <v/>
      </c>
      <c r="F33" s="313" t="str">
        <f>IF(Badges!$Q$538="C","/","")</f>
        <v/>
      </c>
      <c r="G33" s="313" t="str">
        <f>IF(Badges!$Q$539="C","/","")</f>
        <v/>
      </c>
      <c r="H33" s="313" t="str">
        <f>IF(Badges!$Q$540="C","/","")</f>
        <v/>
      </c>
      <c r="I33" s="329" t="str">
        <f>IF(Summary!$AB$34="E","E","")</f>
        <v/>
      </c>
      <c r="J33" s="329" t="str">
        <f>IF(Summary!$AC$34="Y","R","")</f>
        <v/>
      </c>
      <c r="L33" s="640" t="str">
        <f>'Fun Patches'!$C7</f>
        <v>&lt;LIST PATCH HERE&gt;</v>
      </c>
      <c r="M33" s="640"/>
      <c r="N33" s="640"/>
      <c r="O33" s="640"/>
      <c r="P33" s="640"/>
      <c r="Q33" s="640"/>
      <c r="R33" s="641"/>
      <c r="S33" s="328" t="str">
        <f>IF(Summary!$AB$97="E","E","")</f>
        <v/>
      </c>
      <c r="T33" s="328" t="str">
        <f>IF(Summary!$AC$97="Y","R","")</f>
        <v/>
      </c>
      <c r="U33" s="642"/>
      <c r="W33" s="389"/>
      <c r="X33" s="390"/>
      <c r="Y33" s="464"/>
      <c r="AA33" s="389"/>
      <c r="AB33" s="390"/>
      <c r="AC33" s="464"/>
    </row>
    <row r="34" spans="2:29" ht="12.95" customHeight="1">
      <c r="B34" s="370"/>
      <c r="C34" s="371" t="s">
        <v>621</v>
      </c>
      <c r="D34" s="332" t="str">
        <f>IF(Badges!$Q$544="C","/","")</f>
        <v/>
      </c>
      <c r="E34" s="332" t="str">
        <f>IF(Badges!$Q$545="C","/","")</f>
        <v/>
      </c>
      <c r="F34" s="332" t="str">
        <f>IF(Badges!$Q$546="C","/","")</f>
        <v/>
      </c>
      <c r="G34" s="332" t="str">
        <f>IF(Badges!$Q$547="C","/","")</f>
        <v/>
      </c>
      <c r="H34" s="332" t="str">
        <f>IF(Badges!$Q$548="C","/","")</f>
        <v/>
      </c>
      <c r="I34" s="330" t="str">
        <f>IF(Summary!$AB$36="E","E","")</f>
        <v/>
      </c>
      <c r="J34" s="330" t="str">
        <f>IF(Summary!$AC$36="Y","R","")</f>
        <v/>
      </c>
      <c r="L34" s="640" t="str">
        <f>'Fun Patches'!$C8</f>
        <v>&lt;LIST PATCH HERE&gt;</v>
      </c>
      <c r="M34" s="640"/>
      <c r="N34" s="640"/>
      <c r="O34" s="640"/>
      <c r="P34" s="640"/>
      <c r="Q34" s="640"/>
      <c r="R34" s="641"/>
      <c r="S34" s="328" t="str">
        <f>IF(Summary!$AB$98="E","E","")</f>
        <v/>
      </c>
      <c r="T34" s="328" t="str">
        <f>IF(Summary!$AC$98="Y","R","")</f>
        <v/>
      </c>
      <c r="U34" s="642"/>
      <c r="W34" s="389"/>
      <c r="X34" s="390"/>
      <c r="Y34" s="464"/>
      <c r="AA34" s="389"/>
      <c r="AB34" s="390"/>
      <c r="AC34" s="464"/>
    </row>
    <row r="35" spans="2:29" ht="12.95" customHeight="1">
      <c r="B35" s="370"/>
      <c r="C35" s="372" t="s">
        <v>622</v>
      </c>
      <c r="D35" s="327" t="str">
        <f>IF(Badges!$Q$551="C","/","")</f>
        <v/>
      </c>
      <c r="E35" s="327" t="str">
        <f>IF(Badges!$Q$552="C","/","")</f>
        <v/>
      </c>
      <c r="F35" s="327" t="str">
        <f>IF(Badges!$Q$553="C","/","")</f>
        <v/>
      </c>
      <c r="G35" s="327" t="str">
        <f>IF(Badges!$Q$554="C","/","")</f>
        <v/>
      </c>
      <c r="H35" s="327" t="str">
        <f>IF(Badges!$Q$555="C","/","")</f>
        <v/>
      </c>
      <c r="I35" s="328" t="str">
        <f>IF(Summary!$AB$37="E","E","")</f>
        <v/>
      </c>
      <c r="J35" s="328" t="str">
        <f>IF(Summary!$AC$37="Y","R","")</f>
        <v/>
      </c>
      <c r="L35" s="640" t="str">
        <f>'Fun Patches'!$C9</f>
        <v>&lt;LIST PATCH HERE&gt;</v>
      </c>
      <c r="M35" s="640"/>
      <c r="N35" s="640"/>
      <c r="O35" s="640"/>
      <c r="P35" s="640"/>
      <c r="Q35" s="640"/>
      <c r="R35" s="641"/>
      <c r="S35" s="328" t="str">
        <f>IF(Summary!$AB$99="E","E","")</f>
        <v/>
      </c>
      <c r="T35" s="328" t="str">
        <f>IF(Summary!$AC$99="Y","R","")</f>
        <v/>
      </c>
      <c r="U35" s="642"/>
      <c r="W35" s="389"/>
      <c r="X35" s="390"/>
      <c r="Y35" s="464"/>
      <c r="AA35" s="389"/>
      <c r="AB35" s="390"/>
      <c r="AC35" s="464"/>
    </row>
    <row r="36" spans="2:29" ht="12.95" customHeight="1">
      <c r="B36" s="370"/>
      <c r="C36" s="374" t="s">
        <v>623</v>
      </c>
      <c r="D36" s="327" t="str">
        <f>IF(Badges!$Q$558="C","/","")</f>
        <v/>
      </c>
      <c r="E36" s="327" t="str">
        <f>IF(Badges!$Q$559="C","/","")</f>
        <v/>
      </c>
      <c r="F36" s="327" t="str">
        <f>IF(Badges!$Q$560="C","/","")</f>
        <v/>
      </c>
      <c r="G36" s="327" t="str">
        <f>IF(Badges!$Q$561="C","/","")</f>
        <v/>
      </c>
      <c r="H36" s="327" t="str">
        <f>IF(Badges!$Q$562="C","/","")</f>
        <v/>
      </c>
      <c r="I36" s="328" t="str">
        <f>IF(Summary!$AB$38="E","E","")</f>
        <v/>
      </c>
      <c r="J36" s="328" t="str">
        <f>IF(Summary!$AC$38="Y","R","")</f>
        <v/>
      </c>
      <c r="L36" s="640" t="str">
        <f>'Fun Patches'!$C10</f>
        <v>&lt;LIST PATCH HERE&gt;</v>
      </c>
      <c r="M36" s="640"/>
      <c r="N36" s="640"/>
      <c r="O36" s="640"/>
      <c r="P36" s="640"/>
      <c r="Q36" s="640"/>
      <c r="R36" s="641"/>
      <c r="S36" s="328" t="str">
        <f>IF(Summary!$AB$100="E","E","")</f>
        <v/>
      </c>
      <c r="T36" s="328" t="str">
        <f>IF(Summary!$AC$100="Y","R","")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IF(Summary!$AB$101="E","E","")</f>
        <v/>
      </c>
      <c r="T37" s="328" t="str">
        <f>IF(Summary!$AC$101="Y","R","")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IF(Summary!$AB$102="E","E","")</f>
        <v/>
      </c>
      <c r="T38" s="328" t="str">
        <f>IF(Summary!$AC$102="Y","R","")</f>
        <v/>
      </c>
      <c r="U38" s="642"/>
      <c r="W38" s="389"/>
      <c r="X38" s="390"/>
      <c r="Y38" s="464"/>
      <c r="AA38" s="389"/>
      <c r="AB38" s="390"/>
      <c r="AC38" s="464"/>
    </row>
    <row r="39" spans="2:29" ht="12.95" customHeight="1">
      <c r="B39" s="370"/>
      <c r="C39" s="375" t="s">
        <v>595</v>
      </c>
      <c r="D39" s="435"/>
      <c r="E39" s="435"/>
      <c r="F39" s="435"/>
      <c r="G39" s="435"/>
      <c r="H39" s="436"/>
      <c r="I39" s="326" t="str">
        <f>IF(Summary!$AB$40="E","E","")</f>
        <v/>
      </c>
      <c r="J39" s="326" t="str">
        <f>IF(Summary!$AC$40="Y","R","")</f>
        <v/>
      </c>
      <c r="K39" s="360" t="str">
        <f>IF(I39="E","C"," ")</f>
        <v xml:space="preserve"> </v>
      </c>
      <c r="L39" s="640" t="str">
        <f>'Fun Patches'!$C13</f>
        <v>&lt;LIST PATCH HERE&gt;</v>
      </c>
      <c r="M39" s="640"/>
      <c r="N39" s="640"/>
      <c r="O39" s="640"/>
      <c r="P39" s="640"/>
      <c r="Q39" s="640"/>
      <c r="R39" s="641"/>
      <c r="S39" s="328" t="str">
        <f>IF(Summary!$AB$103="E","E","")</f>
        <v/>
      </c>
      <c r="T39" s="328" t="str">
        <f>IF(Summary!$AC$103="Y","R","")</f>
        <v/>
      </c>
      <c r="U39" s="642"/>
      <c r="W39" s="389"/>
      <c r="X39" s="390"/>
      <c r="Y39" s="464"/>
      <c r="AA39" s="389"/>
      <c r="AB39" s="390"/>
      <c r="AC39" s="464"/>
    </row>
    <row r="40" spans="2:29" ht="12.95" customHeight="1">
      <c r="B40" s="370"/>
      <c r="C40" s="376" t="s">
        <v>596</v>
      </c>
      <c r="D40" s="437"/>
      <c r="E40" s="437"/>
      <c r="F40" s="437"/>
      <c r="G40" s="437"/>
      <c r="H40" s="438"/>
      <c r="I40" s="328" t="str">
        <f>IF(Summary!$AB$41="E","E","")</f>
        <v/>
      </c>
      <c r="J40" s="328" t="str">
        <f>IF(Summary!$AC$41="Y","R","")</f>
        <v/>
      </c>
      <c r="K40" s="360" t="str">
        <f>IF(I40="E","C"," ")</f>
        <v xml:space="preserve"> </v>
      </c>
      <c r="L40" s="640" t="str">
        <f>'Fun Patches'!$C14</f>
        <v>&lt;LIST PATCH HERE&gt;</v>
      </c>
      <c r="M40" s="640"/>
      <c r="N40" s="640"/>
      <c r="O40" s="640"/>
      <c r="P40" s="640"/>
      <c r="Q40" s="640"/>
      <c r="R40" s="641"/>
      <c r="S40" s="328" t="str">
        <f>IF(Summary!$AB$104="E","E","")</f>
        <v/>
      </c>
      <c r="T40" s="328" t="str">
        <f>IF(Summary!$AC$104="Y","R","")</f>
        <v/>
      </c>
      <c r="U40" s="642"/>
      <c r="W40" s="389"/>
      <c r="X40" s="390"/>
      <c r="Y40" s="464"/>
      <c r="AA40" s="389"/>
      <c r="AB40" s="390"/>
      <c r="AC40" s="464"/>
    </row>
    <row r="41" spans="2:29" ht="12.95" customHeight="1" thickBot="1">
      <c r="B41" s="370"/>
      <c r="C41" s="377" t="s">
        <v>597</v>
      </c>
      <c r="D41" s="439"/>
      <c r="E41" s="439"/>
      <c r="F41" s="439"/>
      <c r="G41" s="439"/>
      <c r="H41" s="440"/>
      <c r="I41" s="329" t="str">
        <f>IF(Summary!$AB$42="E","E","")</f>
        <v/>
      </c>
      <c r="J41" s="329" t="str">
        <f>IF(Summary!$AC$42="Y","R","")</f>
        <v/>
      </c>
      <c r="K41" s="360" t="str">
        <f>IF(I41="E","C"," ")</f>
        <v xml:space="preserve"> </v>
      </c>
      <c r="L41" s="640" t="str">
        <f>'Fun Patches'!$C15</f>
        <v>&lt;LIST PATCH HERE&gt;</v>
      </c>
      <c r="M41" s="640"/>
      <c r="N41" s="640"/>
      <c r="O41" s="640"/>
      <c r="P41" s="640"/>
      <c r="Q41" s="640"/>
      <c r="R41" s="641"/>
      <c r="S41" s="328" t="str">
        <f>IF(Summary!$AB$105="E","E","")</f>
        <v/>
      </c>
      <c r="T41" s="328" t="str">
        <f>IF(Summary!$AC$105="Y","R","")</f>
        <v/>
      </c>
      <c r="U41" s="642"/>
      <c r="W41" s="389"/>
      <c r="X41" s="390"/>
      <c r="Y41" s="464"/>
      <c r="AA41" s="389"/>
      <c r="AB41" s="390"/>
      <c r="AC41" s="464"/>
    </row>
    <row r="42" spans="2:29" ht="12.95" customHeight="1">
      <c r="B42" s="370"/>
      <c r="C42" s="378" t="s">
        <v>598</v>
      </c>
      <c r="D42" s="327" t="str">
        <f>IF(Badges!$Q$263="A","/","")</f>
        <v/>
      </c>
      <c r="E42" s="327" t="str">
        <f>IF(Badges!$Q$267="A","/","")</f>
        <v/>
      </c>
      <c r="F42" s="327" t="str">
        <f>IF(Badges!$Q$271="A","/","")</f>
        <v/>
      </c>
      <c r="G42" s="327" t="str">
        <f>IF(Badges!$Q$275="A","/","")</f>
        <v/>
      </c>
      <c r="H42" s="327" t="str">
        <f>IF(Badges!$Q$279="A","/","")</f>
        <v/>
      </c>
      <c r="I42" s="330" t="str">
        <f>IF(Summary!$AB$15="E","E","")</f>
        <v/>
      </c>
      <c r="J42" s="330" t="str">
        <f>IF(Summary!$AC$15="Y","R","")</f>
        <v/>
      </c>
      <c r="K42" s="360"/>
      <c r="L42" s="640" t="str">
        <f>'Fun Patches'!$C16</f>
        <v>&lt;LIST PATCH HERE&gt;</v>
      </c>
      <c r="M42" s="640"/>
      <c r="N42" s="640"/>
      <c r="O42" s="640"/>
      <c r="P42" s="640"/>
      <c r="Q42" s="640"/>
      <c r="R42" s="641"/>
      <c r="S42" s="328" t="str">
        <f>IF(Summary!$AB$106="E","E","")</f>
        <v/>
      </c>
      <c r="T42" s="328" t="str">
        <f>IF(Summary!$AC$106="Y","R","")</f>
        <v/>
      </c>
      <c r="U42" s="642"/>
      <c r="W42" s="389"/>
      <c r="X42" s="390"/>
      <c r="Y42" s="464"/>
      <c r="AA42" s="389"/>
      <c r="AB42" s="390"/>
      <c r="AC42" s="464"/>
    </row>
    <row r="43" spans="2:29" ht="12.95" customHeight="1">
      <c r="B43" s="370"/>
      <c r="C43" s="379" t="s">
        <v>599</v>
      </c>
      <c r="D43" s="327" t="str">
        <f>IF(Badges!$Q$478="A","/","")</f>
        <v/>
      </c>
      <c r="E43" s="327" t="str">
        <f>IF(Badges!$Q$482="A","/","")</f>
        <v/>
      </c>
      <c r="F43" s="327" t="str">
        <f>IF(Badges!$Q$486="A","/","")</f>
        <v/>
      </c>
      <c r="G43" s="327" t="str">
        <f>IF(Badges!$Q$490="A","/","")</f>
        <v/>
      </c>
      <c r="H43" s="327" t="str">
        <f>IF(Badges!$Q$494="A","/","")</f>
        <v/>
      </c>
      <c r="I43" s="328" t="str">
        <f>IF(Summary!$AB$26="E","E","")</f>
        <v/>
      </c>
      <c r="J43" s="328" t="str">
        <f>IF(Summary!$AC$26="Y","R","")</f>
        <v/>
      </c>
      <c r="K43" s="360"/>
      <c r="L43" s="640" t="str">
        <f>'Fun Patches'!$C17</f>
        <v>&lt;LIST PATCH HERE&gt;</v>
      </c>
      <c r="M43" s="640"/>
      <c r="N43" s="640"/>
      <c r="O43" s="640"/>
      <c r="P43" s="640"/>
      <c r="Q43" s="640"/>
      <c r="R43" s="641"/>
      <c r="S43" s="328" t="str">
        <f>IF(Summary!$AB$107="E","E","")</f>
        <v/>
      </c>
      <c r="T43" s="328" t="str">
        <f>IF(Summary!$AC$107="Y","R","")</f>
        <v/>
      </c>
      <c r="U43" s="642"/>
      <c r="W43" s="389"/>
      <c r="X43" s="390"/>
      <c r="Y43" s="464"/>
      <c r="AA43" s="389"/>
      <c r="AB43" s="390"/>
      <c r="AC43" s="464"/>
    </row>
    <row r="44" spans="2:29" ht="12.95" customHeight="1">
      <c r="B44" s="370"/>
      <c r="C44" s="379" t="s">
        <v>600</v>
      </c>
      <c r="D44" s="327" t="str">
        <f>IF(Badges!$Q$402="A","/","")</f>
        <v/>
      </c>
      <c r="E44" s="327" t="str">
        <f>IF(Badges!$Q$406="A","/","")</f>
        <v/>
      </c>
      <c r="F44" s="327" t="str">
        <f>IF(Badges!$Q$410="A","/","")</f>
        <v/>
      </c>
      <c r="G44" s="327" t="str">
        <f>IF(Badges!$Q$414="A","/","")</f>
        <v/>
      </c>
      <c r="H44" s="327" t="str">
        <f>IF(Badges!$Q$418="A","/","")</f>
        <v/>
      </c>
      <c r="I44" s="328" t="str">
        <f>IF(Summary!$AB$22="E","E","")</f>
        <v/>
      </c>
      <c r="J44" s="328" t="str">
        <f>IF(Summary!$AC$22="Y","R","")</f>
        <v/>
      </c>
      <c r="K44" s="360"/>
      <c r="L44" s="640" t="str">
        <f>'Fun Patches'!$C18</f>
        <v>&lt;LIST PATCH HERE&gt;</v>
      </c>
      <c r="M44" s="640"/>
      <c r="N44" s="640"/>
      <c r="O44" s="640"/>
      <c r="P44" s="640"/>
      <c r="Q44" s="640"/>
      <c r="R44" s="641"/>
      <c r="S44" s="328" t="str">
        <f>IF(Summary!$AB$108="E","E","")</f>
        <v/>
      </c>
      <c r="T44" s="328" t="str">
        <f>IF(Summary!$AC$108="Y","R","")</f>
        <v/>
      </c>
      <c r="U44" s="642"/>
      <c r="W44" s="389"/>
      <c r="X44" s="390"/>
      <c r="Y44" s="464"/>
      <c r="AA44" s="389"/>
      <c r="AB44" s="390"/>
      <c r="AC44" s="464"/>
    </row>
    <row r="45" spans="2:29" ht="12.95" customHeight="1" thickBot="1">
      <c r="B45" s="370"/>
      <c r="C45" s="441" t="s">
        <v>601</v>
      </c>
      <c r="D45" s="442"/>
      <c r="E45" s="442"/>
      <c r="F45" s="442"/>
      <c r="G45" s="442"/>
      <c r="H45" s="443"/>
      <c r="I45" s="329" t="str">
        <f>IF(Summary!$AB$44="E","E","")</f>
        <v/>
      </c>
      <c r="J45" s="329" t="str">
        <f>IF(Summary!$AC$44="Y","R","")</f>
        <v/>
      </c>
      <c r="K45" s="360" t="str">
        <f>IF(COUNTIF(I42:I45,"E")=4,"C"," ")</f>
        <v xml:space="preserve"> </v>
      </c>
      <c r="L45" s="640" t="str">
        <f>'Fun Patches'!$C19</f>
        <v>&lt;LIST PATCH HERE&gt;</v>
      </c>
      <c r="M45" s="640"/>
      <c r="N45" s="640"/>
      <c r="O45" s="640"/>
      <c r="P45" s="640"/>
      <c r="Q45" s="640"/>
      <c r="R45" s="641"/>
      <c r="S45" s="328" t="str">
        <f>IF(Summary!$AB$109="E","E","")</f>
        <v/>
      </c>
      <c r="T45" s="328" t="str">
        <f>IF(Summary!$AC$109="Y","R","")</f>
        <v/>
      </c>
      <c r="U45" s="642"/>
      <c r="W45" s="389"/>
      <c r="X45" s="390"/>
      <c r="Y45" s="464"/>
      <c r="AA45" s="389"/>
      <c r="AB45" s="390"/>
      <c r="AC45" s="464"/>
    </row>
    <row r="46" spans="2:29" ht="12.95" customHeight="1">
      <c r="B46" s="370"/>
      <c r="C46" s="444" t="s">
        <v>602</v>
      </c>
      <c r="D46" s="445"/>
      <c r="E46" s="445"/>
      <c r="F46" s="445"/>
      <c r="G46" s="445"/>
      <c r="H46" s="446"/>
      <c r="I46" s="330" t="str">
        <f>IF(Summary!$AB$45="E","E","")</f>
        <v/>
      </c>
      <c r="J46" s="330" t="str">
        <f>IF(Summary!$AC$45="Y","R","")</f>
        <v/>
      </c>
      <c r="K46" s="360"/>
      <c r="L46" s="640" t="str">
        <f>'Fun Patches'!$C20</f>
        <v>&lt;LIST PATCH HERE&gt;</v>
      </c>
      <c r="M46" s="640"/>
      <c r="N46" s="640"/>
      <c r="O46" s="640"/>
      <c r="P46" s="640"/>
      <c r="Q46" s="640"/>
      <c r="R46" s="641"/>
      <c r="S46" s="328" t="str">
        <f>IF(Summary!$AB$110="E","E","")</f>
        <v/>
      </c>
      <c r="T46" s="328" t="str">
        <f>IF(Summary!$AC$110="Y","R","")</f>
        <v/>
      </c>
      <c r="U46" s="642"/>
      <c r="W46" s="389"/>
      <c r="X46" s="390"/>
      <c r="Y46" s="464"/>
      <c r="AA46" s="389"/>
      <c r="AB46" s="390"/>
      <c r="AC46" s="464"/>
    </row>
    <row r="47" spans="2:29" ht="12.95" customHeight="1" thickBot="1">
      <c r="B47" s="370"/>
      <c r="C47" s="447" t="s">
        <v>603</v>
      </c>
      <c r="D47" s="448"/>
      <c r="E47" s="448"/>
      <c r="F47" s="448"/>
      <c r="G47" s="448"/>
      <c r="H47" s="449"/>
      <c r="I47" s="329" t="str">
        <f>IF(Summary!$AB$46="E","E","")</f>
        <v/>
      </c>
      <c r="J47" s="329" t="str">
        <f>IF(Summary!$AC$46="Y","R","")</f>
        <v/>
      </c>
      <c r="K47" s="360" t="str">
        <f>IF(COUNTIF(I46:I47,"E")=2,"C"," ")</f>
        <v xml:space="preserve"> </v>
      </c>
      <c r="L47" s="640" t="str">
        <f>'Fun Patches'!$C21</f>
        <v>&lt;LIST PATCH HERE&gt;</v>
      </c>
      <c r="M47" s="640"/>
      <c r="N47" s="640"/>
      <c r="O47" s="640"/>
      <c r="P47" s="640"/>
      <c r="Q47" s="640"/>
      <c r="R47" s="641"/>
      <c r="S47" s="328" t="str">
        <f>IF(Summary!$AB$111="E","E","")</f>
        <v/>
      </c>
      <c r="T47" s="328" t="str">
        <f>IF(Summary!$AC$111="Y","R","")</f>
        <v/>
      </c>
      <c r="U47" s="642"/>
      <c r="W47" s="389"/>
      <c r="X47" s="390"/>
      <c r="Y47" s="464"/>
      <c r="AA47" s="389"/>
      <c r="AB47" s="390"/>
      <c r="AC47" s="464"/>
    </row>
    <row r="48" spans="2:29" ht="12.95" customHeight="1">
      <c r="B48" s="370"/>
      <c r="C48" s="444" t="s">
        <v>462</v>
      </c>
      <c r="D48" s="445"/>
      <c r="E48" s="445"/>
      <c r="F48" s="445"/>
      <c r="G48" s="445"/>
      <c r="H48" s="446"/>
      <c r="I48" s="330" t="str">
        <f>IF(Summary!$AB$47="E","E","")</f>
        <v/>
      </c>
      <c r="J48" s="330" t="str">
        <f>IF(Summary!$AC$47="Y","R","")</f>
        <v/>
      </c>
      <c r="K48" s="360"/>
      <c r="L48" s="640" t="str">
        <f>'Fun Patches'!$C22</f>
        <v>&lt;LIST PATCH HERE&gt;</v>
      </c>
      <c r="M48" s="640"/>
      <c r="N48" s="640"/>
      <c r="O48" s="640"/>
      <c r="P48" s="640"/>
      <c r="Q48" s="640"/>
      <c r="R48" s="641"/>
      <c r="S48" s="328" t="str">
        <f>IF(Summary!$AB$112="E","E","")</f>
        <v/>
      </c>
      <c r="T48" s="328" t="str">
        <f>IF(Summary!$AC$112="Y","R","")</f>
        <v/>
      </c>
      <c r="U48" s="642"/>
      <c r="W48" s="389"/>
      <c r="X48" s="390"/>
      <c r="Y48" s="464"/>
      <c r="AA48" s="389"/>
      <c r="AB48" s="390"/>
      <c r="AC48" s="464"/>
    </row>
    <row r="49" spans="2:29" ht="12.95" customHeight="1" thickBot="1">
      <c r="B49" s="370"/>
      <c r="C49" s="447" t="s">
        <v>604</v>
      </c>
      <c r="D49" s="448"/>
      <c r="E49" s="448"/>
      <c r="F49" s="448"/>
      <c r="G49" s="448"/>
      <c r="H49" s="449"/>
      <c r="I49" s="329" t="str">
        <f>IF(Summary!$AB$48="E","E","")</f>
        <v/>
      </c>
      <c r="J49" s="329" t="str">
        <f>IF(Summary!$AC$48="Y","R","")</f>
        <v/>
      </c>
      <c r="K49" s="360" t="str">
        <f>IF(COUNTIF(I48:I49,"E")=2,"C"," ")</f>
        <v xml:space="preserve"> </v>
      </c>
      <c r="L49" s="640" t="str">
        <f>'Fun Patches'!$C23</f>
        <v>&lt;LIST PATCH HERE&gt;</v>
      </c>
      <c r="M49" s="640"/>
      <c r="N49" s="640"/>
      <c r="O49" s="640"/>
      <c r="P49" s="640"/>
      <c r="Q49" s="640"/>
      <c r="R49" s="641"/>
      <c r="S49" s="328" t="str">
        <f>IF(Summary!$AB$113="E","E","")</f>
        <v/>
      </c>
      <c r="T49" s="328" t="str">
        <f>IF(Summary!$AC$113="Y","R","")</f>
        <v/>
      </c>
      <c r="U49" s="642"/>
      <c r="W49" s="389"/>
      <c r="X49" s="390"/>
      <c r="Y49" s="464"/>
      <c r="AA49" s="389"/>
      <c r="AB49" s="390"/>
      <c r="AC49" s="464"/>
    </row>
    <row r="50" spans="2:29" ht="12.95" customHeight="1">
      <c r="B50" s="370"/>
      <c r="C50" s="375" t="s">
        <v>560</v>
      </c>
      <c r="D50" s="435"/>
      <c r="E50" s="435"/>
      <c r="F50" s="435"/>
      <c r="G50" s="435"/>
      <c r="H50" s="436"/>
      <c r="I50" s="330" t="str">
        <f>IF(Summary!$AB$49="E","E","")</f>
        <v/>
      </c>
      <c r="J50" s="330" t="str">
        <f>IF(Summary!$AC$49="Y","R","")</f>
        <v/>
      </c>
      <c r="K50" s="360"/>
      <c r="L50" s="640" t="str">
        <f>'Fun Patches'!$C24</f>
        <v>&lt;LIST PATCH HERE&gt;</v>
      </c>
      <c r="M50" s="640"/>
      <c r="N50" s="640"/>
      <c r="O50" s="640"/>
      <c r="P50" s="640"/>
      <c r="Q50" s="640"/>
      <c r="R50" s="641"/>
      <c r="S50" s="328" t="str">
        <f>IF(Summary!$AB$114="E","E","")</f>
        <v/>
      </c>
      <c r="T50" s="328" t="str">
        <f>IF(Summary!$AC$114="Y","R","")</f>
        <v/>
      </c>
      <c r="U50" s="642"/>
      <c r="W50" s="389"/>
      <c r="X50" s="390"/>
      <c r="Y50" s="464"/>
      <c r="AA50" s="389"/>
      <c r="AB50" s="390"/>
      <c r="AC50" s="464"/>
    </row>
    <row r="51" spans="2:29" ht="12.95" customHeight="1">
      <c r="B51" s="370"/>
      <c r="C51" s="380" t="s">
        <v>605</v>
      </c>
      <c r="H51" s="450"/>
      <c r="I51" s="330" t="str">
        <f>IF(Summary!$AB$50="E","E","")</f>
        <v/>
      </c>
      <c r="J51" s="330" t="str">
        <f>IF(Summary!$AC$50="Y","R","")</f>
        <v/>
      </c>
      <c r="K51" s="360" t="str">
        <f>IF(COUNTIF(I50:I51,"E")=2,"C"," ")</f>
        <v xml:space="preserve"> </v>
      </c>
      <c r="L51" s="640" t="str">
        <f>'Fun Patches'!$C25</f>
        <v>&lt;LIST PATCH HERE&gt;</v>
      </c>
      <c r="M51" s="640"/>
      <c r="N51" s="640"/>
      <c r="O51" s="640"/>
      <c r="P51" s="640"/>
      <c r="Q51" s="640"/>
      <c r="R51" s="641"/>
      <c r="S51" s="328" t="str">
        <f>IF(Summary!$AB$115="E","E","")</f>
        <v/>
      </c>
      <c r="T51" s="328" t="str">
        <f>IF(Summary!$AC$115="Y","R","")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IF(Summary!$AB$116="E","E","")</f>
        <v/>
      </c>
      <c r="T52" s="328" t="str">
        <f>IF(Summary!$AC$116="Y","R","")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IF(Summary!$AB$117="E","E","")</f>
        <v/>
      </c>
      <c r="T53" s="328" t="str">
        <f>IF(Summary!$AC$117="Y","R","")</f>
        <v/>
      </c>
      <c r="U53" s="642"/>
      <c r="W53" s="389"/>
      <c r="X53" s="390"/>
      <c r="Y53" s="464"/>
      <c r="AA53" s="389"/>
      <c r="AB53" s="390"/>
      <c r="AC53" s="464"/>
    </row>
    <row r="54" spans="2:29" ht="12.95" customHeight="1">
      <c r="B54" s="381"/>
      <c r="C54" s="382" t="s">
        <v>624</v>
      </c>
      <c r="D54" s="327" t="str">
        <f>IF('Age-Level'!$Q$6="C","/","")</f>
        <v/>
      </c>
      <c r="E54" s="327" t="str">
        <f>IF('Age-Level'!$Q$7="C","/","")</f>
        <v/>
      </c>
      <c r="F54" s="327" t="str">
        <f>IF('Age-Level'!$Q$8="C","/","")</f>
        <v/>
      </c>
      <c r="G54" s="327" t="str">
        <f>IF('Age-Level'!$Q$9="C","/","")</f>
        <v/>
      </c>
      <c r="H54" s="327" t="str">
        <f>IF('Age-Level'!$Q$10="C","/","")</f>
        <v/>
      </c>
      <c r="I54" s="328" t="str">
        <f>IF(Summary!$AB$63="E","E","")</f>
        <v/>
      </c>
      <c r="J54" s="328" t="str">
        <f>IF(Summary!$AC$63="Y","R","")</f>
        <v/>
      </c>
      <c r="L54" s="640" t="str">
        <f>'Fun Patches'!$C28</f>
        <v>&lt;LIST PATCH HERE&gt;</v>
      </c>
      <c r="M54" s="640"/>
      <c r="N54" s="640"/>
      <c r="O54" s="640"/>
      <c r="P54" s="640"/>
      <c r="Q54" s="640"/>
      <c r="R54" s="641"/>
      <c r="S54" s="328" t="str">
        <f>IF(Summary!$AB$118="E","E","")</f>
        <v/>
      </c>
      <c r="T54" s="328" t="str">
        <f>IF(Summary!$AC$118="Y","R","")</f>
        <v/>
      </c>
      <c r="U54" s="642"/>
      <c r="W54" s="389"/>
      <c r="X54" s="390"/>
      <c r="Y54" s="464"/>
      <c r="AA54" s="389"/>
      <c r="AB54" s="390"/>
      <c r="AC54" s="464"/>
    </row>
    <row r="55" spans="2:29" ht="12.95" customHeight="1" thickBot="1">
      <c r="B55" s="381"/>
      <c r="C55" s="383" t="s">
        <v>625</v>
      </c>
      <c r="D55" s="313" t="str">
        <f>IF('Age-Level'!$Q$13="C","/","")</f>
        <v/>
      </c>
      <c r="E55" s="313" t="str">
        <f>IF('Age-Level'!$Q$14="C","/","")</f>
        <v/>
      </c>
      <c r="F55" s="313" t="str">
        <f>IF('Age-Level'!$Q$15="C","/","")</f>
        <v/>
      </c>
      <c r="G55" s="313" t="str">
        <f>IF('Age-Level'!$Q$16="C","/","")</f>
        <v/>
      </c>
      <c r="H55" s="313" t="str">
        <f>IF('Age-Level'!$Q$17="C","/","")</f>
        <v/>
      </c>
      <c r="I55" s="329" t="str">
        <f>IF(Summary!$AB$64="E","E","")</f>
        <v/>
      </c>
      <c r="J55" s="329" t="str">
        <f>IF(Summary!$AC$64="Y","R","")</f>
        <v/>
      </c>
      <c r="L55" s="640" t="str">
        <f>'Fun Patches'!$C29</f>
        <v>&lt;LIST PATCH HERE&gt;</v>
      </c>
      <c r="M55" s="640"/>
      <c r="N55" s="640"/>
      <c r="O55" s="640"/>
      <c r="P55" s="640"/>
      <c r="Q55" s="640"/>
      <c r="R55" s="641"/>
      <c r="S55" s="328" t="str">
        <f>IF(Summary!$AB$119="E","E","")</f>
        <v/>
      </c>
      <c r="T55" s="328" t="str">
        <f>IF(Summary!$AC$119="Y","R","")</f>
        <v/>
      </c>
      <c r="U55" s="642"/>
      <c r="W55" s="389"/>
      <c r="X55" s="390"/>
      <c r="Y55" s="464"/>
      <c r="AA55" s="389"/>
      <c r="AB55" s="390"/>
      <c r="AC55" s="464"/>
    </row>
    <row r="56" spans="2:29" ht="12.95" customHeight="1">
      <c r="B56" s="381"/>
      <c r="C56" s="384" t="s">
        <v>626</v>
      </c>
      <c r="D56" s="332" t="str">
        <f>IF('Age-Level'!$Q$20="C","/","")</f>
        <v/>
      </c>
      <c r="E56" s="332" t="str">
        <f>IF('Age-Level'!$Q$21="C","/","")</f>
        <v/>
      </c>
      <c r="F56" s="332" t="str">
        <f>IF('Age-Level'!$Q$22="C","/","")</f>
        <v/>
      </c>
      <c r="G56" s="332" t="str">
        <f>IF('Age-Level'!$Q$23="C","/","")</f>
        <v/>
      </c>
      <c r="H56" s="332" t="str">
        <f>IF('Age-Level'!$Q$24="C","/","")</f>
        <v/>
      </c>
      <c r="I56" s="333" t="str">
        <f>IF(Summary!$AB$65="E","E","")</f>
        <v/>
      </c>
      <c r="J56" s="333" t="str">
        <f>IF(Summary!$AC$65="Y","R","")</f>
        <v/>
      </c>
      <c r="L56" s="640" t="str">
        <f>'Fun Patches'!$C30</f>
        <v>&lt;LIST PATCH HERE&gt;</v>
      </c>
      <c r="M56" s="640"/>
      <c r="N56" s="640"/>
      <c r="O56" s="640"/>
      <c r="P56" s="640"/>
      <c r="Q56" s="640"/>
      <c r="R56" s="641"/>
      <c r="S56" s="328" t="str">
        <f>IF(Summary!$AB$120="E","E","")</f>
        <v/>
      </c>
      <c r="T56" s="328" t="str">
        <f>IF(Summary!$AC$120="Y","R","")</f>
        <v/>
      </c>
      <c r="U56" s="642"/>
      <c r="W56" s="389"/>
      <c r="X56" s="390"/>
      <c r="Y56" s="464"/>
      <c r="AA56" s="389"/>
      <c r="AB56" s="390"/>
      <c r="AC56" s="464"/>
    </row>
    <row r="57" spans="2:29" ht="12.95" customHeight="1" thickBot="1">
      <c r="B57" s="381"/>
      <c r="C57" s="385" t="s">
        <v>627</v>
      </c>
      <c r="D57" s="313" t="str">
        <f>IF('Age-Level'!$Q$27="C","/","")</f>
        <v/>
      </c>
      <c r="E57" s="313" t="str">
        <f>IF('Age-Level'!$Q$28="C","/","")</f>
        <v/>
      </c>
      <c r="F57" s="313" t="str">
        <f>IF('Age-Level'!$Q$29="C","/","")</f>
        <v/>
      </c>
      <c r="G57" s="313" t="str">
        <f>IF('Age-Level'!$Q$30="C","/","")</f>
        <v/>
      </c>
      <c r="H57" s="313" t="str">
        <f>IF('Age-Level'!$Q$31="C","/","")</f>
        <v/>
      </c>
      <c r="I57" s="329" t="str">
        <f>IF(Summary!$AB$66="E","E","")</f>
        <v/>
      </c>
      <c r="J57" s="329" t="str">
        <f>IF(Summary!$AC$66="Y","R","")</f>
        <v/>
      </c>
      <c r="L57" s="640" t="str">
        <f>'Fun Patches'!$C31</f>
        <v>&lt;LIST PATCH HERE&gt;</v>
      </c>
      <c r="M57" s="640"/>
      <c r="N57" s="640"/>
      <c r="O57" s="640"/>
      <c r="P57" s="640"/>
      <c r="Q57" s="640"/>
      <c r="R57" s="641"/>
      <c r="S57" s="328" t="str">
        <f>IF(Summary!$AB$121="E","E","")</f>
        <v/>
      </c>
      <c r="T57" s="328" t="str">
        <f>IF(Summary!$AC$121="Y","R","")</f>
        <v/>
      </c>
      <c r="U57" s="642"/>
      <c r="W57" s="389"/>
      <c r="X57" s="390"/>
      <c r="Y57" s="464"/>
      <c r="AA57" s="389"/>
      <c r="AB57" s="390"/>
      <c r="AC57" s="464"/>
    </row>
    <row r="58" spans="2:29" ht="12.95" customHeight="1">
      <c r="B58" s="370"/>
      <c r="C58" s="382" t="s">
        <v>628</v>
      </c>
      <c r="D58" s="451"/>
      <c r="E58" s="451"/>
      <c r="F58" s="451"/>
      <c r="G58" s="451"/>
      <c r="H58" s="452"/>
      <c r="I58" s="333" t="str">
        <f>IF(Summary!$AB$67="E","E","")</f>
        <v/>
      </c>
      <c r="J58" s="333" t="str">
        <f>IF(Summary!$AC$67="Y","R","")</f>
        <v/>
      </c>
      <c r="L58" s="640" t="str">
        <f>'Fun Patches'!$C32</f>
        <v>&lt;LIST PATCH HERE&gt;</v>
      </c>
      <c r="M58" s="640"/>
      <c r="N58" s="640"/>
      <c r="O58" s="640"/>
      <c r="P58" s="640"/>
      <c r="Q58" s="640"/>
      <c r="R58" s="641"/>
      <c r="S58" s="328" t="str">
        <f>IF(Summary!$AB$122="E","E","")</f>
        <v/>
      </c>
      <c r="T58" s="328" t="str">
        <f>IF(Summary!$AC$122="Y","R","")</f>
        <v/>
      </c>
      <c r="U58" s="642"/>
      <c r="W58" s="389"/>
      <c r="X58" s="390"/>
      <c r="Y58" s="464"/>
      <c r="AA58" s="389"/>
      <c r="AB58" s="390"/>
      <c r="AC58" s="464"/>
    </row>
    <row r="59" spans="2:29" ht="12.95" customHeight="1" thickBot="1">
      <c r="B59" s="370"/>
      <c r="C59" s="383" t="s">
        <v>629</v>
      </c>
      <c r="D59" s="453"/>
      <c r="E59" s="453"/>
      <c r="F59" s="453"/>
      <c r="G59" s="453"/>
      <c r="H59" s="454"/>
      <c r="I59" s="329" t="str">
        <f>IF(Summary!$AB$68="E","E","")</f>
        <v/>
      </c>
      <c r="J59" s="329" t="str">
        <f>IF(Summary!$AC$68="Y","R","")</f>
        <v/>
      </c>
      <c r="L59" s="640" t="str">
        <f>'Fun Patches'!$C33</f>
        <v>&lt;LIST PATCH HERE&gt;</v>
      </c>
      <c r="M59" s="640"/>
      <c r="N59" s="640"/>
      <c r="O59" s="640"/>
      <c r="P59" s="640"/>
      <c r="Q59" s="640"/>
      <c r="R59" s="641"/>
      <c r="S59" s="328" t="str">
        <f>IF(Summary!$AB$123="E","E","")</f>
        <v/>
      </c>
      <c r="T59" s="328" t="str">
        <f>IF(Summary!$AC$123="Y","R","")</f>
        <v/>
      </c>
      <c r="U59" s="642"/>
      <c r="W59" s="389"/>
      <c r="X59" s="390"/>
      <c r="Y59" s="464"/>
      <c r="AA59" s="389"/>
      <c r="AB59" s="390"/>
      <c r="AC59" s="464"/>
    </row>
    <row r="60" spans="2:29" ht="12.95" customHeight="1">
      <c r="B60" s="370"/>
      <c r="C60" s="384" t="s">
        <v>630</v>
      </c>
      <c r="D60" s="455"/>
      <c r="E60" s="455"/>
      <c r="F60" s="455"/>
      <c r="G60" s="455"/>
      <c r="H60" s="456"/>
      <c r="I60" s="333" t="str">
        <f>IF(Summary!$AB$69="E","E","")</f>
        <v/>
      </c>
      <c r="J60" s="333" t="str">
        <f>IF(Summary!$AC$69="Y","R","")</f>
        <v/>
      </c>
      <c r="L60" s="640" t="str">
        <f>'Fun Patches'!$C34</f>
        <v>&lt;LIST PATCH HERE&gt;</v>
      </c>
      <c r="M60" s="640"/>
      <c r="N60" s="640"/>
      <c r="O60" s="640"/>
      <c r="P60" s="640"/>
      <c r="Q60" s="640"/>
      <c r="R60" s="641"/>
      <c r="S60" s="331" t="str">
        <f>IF(Summary!$AB$124="E","E","")</f>
        <v/>
      </c>
      <c r="T60" s="331" t="str">
        <f>IF(Summary!$AC$124="Y","R","")</f>
        <v/>
      </c>
      <c r="U60" s="642"/>
      <c r="W60" s="389"/>
      <c r="X60" s="390"/>
      <c r="Y60" s="464"/>
      <c r="AA60" s="389"/>
      <c r="AB60" s="390"/>
      <c r="AC60" s="464"/>
    </row>
    <row r="61" spans="2:29" ht="12.95" customHeight="1">
      <c r="B61" s="370"/>
      <c r="C61" s="386" t="s">
        <v>631</v>
      </c>
      <c r="D61" s="457"/>
      <c r="E61" s="457"/>
      <c r="F61" s="457"/>
      <c r="G61" s="457"/>
      <c r="H61" s="458"/>
      <c r="I61" s="331" t="str">
        <f>IF(Summary!$AB$70="E","E","")</f>
        <v/>
      </c>
      <c r="J61" s="331" t="str">
        <f>IF(Summary!$AC$70="Y","R","")</f>
        <v/>
      </c>
      <c r="L61" s="640" t="str">
        <f>'Fun Patches'!$C35</f>
        <v>&lt;LIST PATCH HERE&gt;</v>
      </c>
      <c r="M61" s="640"/>
      <c r="N61" s="640"/>
      <c r="O61" s="640"/>
      <c r="P61" s="640"/>
      <c r="Q61" s="640"/>
      <c r="R61" s="641"/>
      <c r="S61" s="331" t="str">
        <f>IF(Summary!$AB$125="E","E","")</f>
        <v/>
      </c>
      <c r="T61" s="331" t="str">
        <f>IF(Summary!$AC$125="Y","R","")</f>
        <v/>
      </c>
      <c r="U61" s="642"/>
      <c r="W61" s="389"/>
      <c r="X61" s="390"/>
      <c r="Y61" s="464"/>
      <c r="AA61" s="389"/>
      <c r="AB61" s="390"/>
      <c r="AC61" s="464"/>
    </row>
    <row r="62" spans="2:29" ht="12.95" customHeight="1" thickBot="1">
      <c r="B62" s="370"/>
      <c r="C62" s="385" t="s">
        <v>632</v>
      </c>
      <c r="D62" s="459"/>
      <c r="E62" s="459"/>
      <c r="F62" s="459"/>
      <c r="G62" s="459"/>
      <c r="H62" s="460"/>
      <c r="I62" s="329" t="str">
        <f>IF(Summary!$AB$71="E","E","")</f>
        <v/>
      </c>
      <c r="J62" s="329" t="str">
        <f>IF(Summary!$AC$71="Y","R","")</f>
        <v/>
      </c>
      <c r="L62" s="640" t="str">
        <f>'Fun Patches'!$C36</f>
        <v>&lt;LIST PATCH HERE&gt;</v>
      </c>
      <c r="M62" s="640"/>
      <c r="N62" s="640"/>
      <c r="O62" s="640"/>
      <c r="P62" s="640"/>
      <c r="Q62" s="640"/>
      <c r="R62" s="641"/>
      <c r="S62" s="331" t="str">
        <f>IF(Summary!$AB$126="E","E","")</f>
        <v/>
      </c>
      <c r="T62" s="331" t="str">
        <f>IF(Summary!$AC$126="Y","R","")</f>
        <v/>
      </c>
      <c r="U62" s="642"/>
      <c r="W62" s="389"/>
      <c r="X62" s="390"/>
      <c r="Y62" s="464"/>
      <c r="AA62" s="389"/>
      <c r="AB62" s="390"/>
      <c r="AC62" s="464"/>
    </row>
    <row r="63" spans="2:29" ht="12.95" customHeight="1">
      <c r="B63" s="370"/>
      <c r="C63" s="380" t="s">
        <v>93</v>
      </c>
      <c r="D63" s="334" t="str">
        <f>IF('Age-Level'!$Q$53="C","/","")</f>
        <v/>
      </c>
      <c r="E63" s="334" t="str">
        <f>IF('Age-Level'!$Q$54="C","/","")</f>
        <v/>
      </c>
      <c r="F63" s="334" t="str">
        <f>IF('Age-Level'!$Q$55="C","/","")</f>
        <v/>
      </c>
      <c r="G63" s="327" t="str">
        <f>IF('Age-Level'!$Q$56="C","/","")</f>
        <v/>
      </c>
      <c r="H63" s="327" t="str">
        <f>IF('Age-Level'!$Q$57="C","/","")</f>
        <v/>
      </c>
      <c r="I63" s="333" t="str">
        <f>IF(Summary!$AB$72="E","E","")</f>
        <v/>
      </c>
      <c r="J63" s="333" t="str">
        <f>IF(Summary!$AC$72="Y","R","")</f>
        <v/>
      </c>
      <c r="L63" s="640" t="str">
        <f>'Fun Patches'!$C37</f>
        <v>&lt;LIST PATCH HERE&gt;</v>
      </c>
      <c r="M63" s="640"/>
      <c r="N63" s="640"/>
      <c r="O63" s="640"/>
      <c r="P63" s="640"/>
      <c r="Q63" s="640"/>
      <c r="R63" s="641"/>
      <c r="S63" s="331" t="str">
        <f>IF(Summary!$AB$127="E","E","")</f>
        <v/>
      </c>
      <c r="T63" s="331" t="str">
        <f>IF(Summary!$AC$127="Y","R","")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IF(Summary!$AB$73="E","E","")</f>
        <v/>
      </c>
      <c r="J64" s="329" t="str">
        <f>IF(Summary!$AC$73="Y","R","")</f>
        <v/>
      </c>
      <c r="L64" s="640" t="str">
        <f>'Fun Patches'!$C38</f>
        <v>&lt;LIST PATCH HERE&gt;</v>
      </c>
      <c r="M64" s="640"/>
      <c r="N64" s="640"/>
      <c r="O64" s="640"/>
      <c r="P64" s="640"/>
      <c r="Q64" s="640"/>
      <c r="R64" s="641"/>
      <c r="S64" s="331" t="str">
        <f>IF(Summary!$AB$128="E","E","")</f>
        <v/>
      </c>
      <c r="T64" s="331" t="str">
        <f>IF(Summary!$AC$128="Y","R","")</f>
        <v/>
      </c>
      <c r="U64" s="642"/>
      <c r="W64" s="389"/>
      <c r="X64" s="390"/>
      <c r="Y64" s="464"/>
      <c r="AA64" s="389"/>
      <c r="AB64" s="390"/>
      <c r="AC64" s="464"/>
    </row>
    <row r="65" spans="1:29" ht="12.95" customHeight="1">
      <c r="B65" s="370"/>
      <c r="C65" s="382" t="s">
        <v>634</v>
      </c>
      <c r="D65" s="451"/>
      <c r="E65" s="451"/>
      <c r="F65" s="451"/>
      <c r="G65" s="451"/>
      <c r="H65" s="452"/>
      <c r="I65" s="333" t="str">
        <f>IF(Summary!$AB$74="E","E","")</f>
        <v/>
      </c>
      <c r="J65" s="333" t="str">
        <f>IF(Summary!$AC$74="Y","R","")</f>
        <v/>
      </c>
      <c r="L65" s="640" t="str">
        <f>'Fun Patches'!$C39</f>
        <v>&lt;LIST PATCH HERE&gt;</v>
      </c>
      <c r="M65" s="640"/>
      <c r="N65" s="640"/>
      <c r="O65" s="640"/>
      <c r="P65" s="640"/>
      <c r="Q65" s="640"/>
      <c r="R65" s="641"/>
      <c r="S65" s="331" t="str">
        <f>IF(Summary!$AB$129="E","E","")</f>
        <v/>
      </c>
      <c r="T65" s="331" t="str">
        <f>IF(Summary!$AC$129="Y","R","")</f>
        <v/>
      </c>
      <c r="U65" s="642"/>
      <c r="W65" s="389"/>
      <c r="X65" s="390"/>
      <c r="Y65" s="464"/>
      <c r="AA65" s="389"/>
      <c r="AB65" s="390"/>
      <c r="AC65" s="464"/>
    </row>
    <row r="66" spans="1:29" ht="12.95" customHeight="1">
      <c r="B66" s="370"/>
      <c r="C66" s="376" t="s">
        <v>635</v>
      </c>
      <c r="D66" s="457"/>
      <c r="E66" s="457"/>
      <c r="F66" s="457"/>
      <c r="G66" s="457"/>
      <c r="H66" s="458"/>
      <c r="I66" s="328" t="str">
        <f>IF(Summary!$AB$92="E","E","")</f>
        <v/>
      </c>
      <c r="J66" s="328" t="str">
        <f>IF(Summary!$AC$92="Y","R","")</f>
        <v/>
      </c>
      <c r="L66" s="640" t="str">
        <f>'Fun Patches'!$C40</f>
        <v>&lt;LIST PATCH HERE&gt;</v>
      </c>
      <c r="M66" s="640"/>
      <c r="N66" s="640"/>
      <c r="O66" s="640"/>
      <c r="P66" s="640"/>
      <c r="Q66" s="640"/>
      <c r="R66" s="641"/>
      <c r="S66" s="331" t="str">
        <f>IF(Summary!$AB$130="E","E","")</f>
        <v/>
      </c>
      <c r="T66" s="331" t="str">
        <f>IF(Summary!$AC$130="Y","R","")</f>
        <v/>
      </c>
      <c r="U66" s="642"/>
      <c r="W66" s="389"/>
      <c r="X66" s="390"/>
      <c r="Y66" s="464"/>
      <c r="AA66" s="389"/>
      <c r="AB66" s="390"/>
      <c r="AC66" s="464"/>
    </row>
    <row r="67" spans="1:29" ht="12.95" customHeight="1">
      <c r="B67" s="370"/>
      <c r="C67" s="461" t="s">
        <v>636</v>
      </c>
      <c r="D67" s="462"/>
      <c r="E67" s="462"/>
      <c r="F67" s="332" t="str">
        <f>IF(Bridging!$Q$10="A","/","")</f>
        <v/>
      </c>
      <c r="G67" s="332" t="str">
        <f>IF(Bridging!$Q$14="A","/","")</f>
        <v/>
      </c>
      <c r="H67" s="332" t="str">
        <f>IF(Bridging!$Q$16="A","/","")</f>
        <v/>
      </c>
      <c r="I67" s="333" t="str">
        <f>IF(Summary!$AB$93="E","E","")</f>
        <v/>
      </c>
      <c r="J67" s="333" t="str">
        <f>IF(Summary!$AC$93="Y","R","")</f>
        <v/>
      </c>
      <c r="L67" s="640" t="str">
        <f>'Fun Patches'!$C41</f>
        <v>&lt;LIST PATCH HERE&gt;</v>
      </c>
      <c r="M67" s="640"/>
      <c r="N67" s="640"/>
      <c r="O67" s="640"/>
      <c r="P67" s="640"/>
      <c r="Q67" s="640"/>
      <c r="R67" s="641"/>
      <c r="S67" s="331" t="str">
        <f>IF(Summary!$AB$131="E","E","")</f>
        <v/>
      </c>
      <c r="T67" s="331" t="str">
        <f>IF(Summary!$AC$131="Y","R","")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IF(Summary!$AB$132="E","E","")</f>
        <v/>
      </c>
      <c r="T68" s="331" t="str">
        <f>IF(Summary!$AC$132="Y","R","")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IF(Summary!$AB$133="E","E","")</f>
        <v/>
      </c>
      <c r="T69" s="331" t="str">
        <f>IF(Summary!$AC$133="Y","R","")</f>
        <v/>
      </c>
      <c r="U69" s="642"/>
      <c r="V69" s="351"/>
      <c r="W69" s="389"/>
      <c r="X69" s="390"/>
      <c r="Y69" s="464"/>
      <c r="Z69" s="352"/>
      <c r="AA69" s="389"/>
      <c r="AB69" s="390"/>
      <c r="AC69" s="464"/>
    </row>
    <row r="70" spans="1:29" s="355" customFormat="1" ht="12.95" customHeight="1">
      <c r="A70" s="351"/>
      <c r="B70" s="370"/>
      <c r="C70" s="382" t="s">
        <v>637</v>
      </c>
      <c r="D70" s="327" t="str">
        <f>IF('Age-Level'!$Q$67="A","/","")</f>
        <v/>
      </c>
      <c r="E70" s="327" t="str">
        <f>IF('Age-Level'!$Q$71="A","/","")</f>
        <v/>
      </c>
      <c r="F70" s="327" t="str">
        <f>IF('Age-Level'!$Q$75="A","/","")</f>
        <v/>
      </c>
      <c r="G70" s="327" t="str">
        <f>IF('Age-Level'!$Q$80="A","/","")</f>
        <v/>
      </c>
      <c r="H70" s="327" t="str">
        <f>IF('Age-Level'!$Q$82="A","/","")</f>
        <v/>
      </c>
      <c r="I70" s="328" t="str">
        <f>IF(Summary!$AB$75="E","E","")</f>
        <v/>
      </c>
      <c r="J70" s="328" t="str">
        <f>IF(Summary!$AC$75="Y","R","")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IF('Age-Level'!$Q$85="A","/","")</f>
        <v/>
      </c>
      <c r="E71" s="313" t="str">
        <f>IF('Age-Level'!$Q$89="A","/","")</f>
        <v/>
      </c>
      <c r="F71" s="313" t="str">
        <f>IF('Age-Level'!$Q$93="A","/","")</f>
        <v/>
      </c>
      <c r="G71" s="313" t="str">
        <f>IF('Age-Level'!$Q$98="A","/","")</f>
        <v/>
      </c>
      <c r="H71" s="313" t="str">
        <f>IF('Age-Level'!$Q$100="A","/","")</f>
        <v/>
      </c>
      <c r="I71" s="329" t="str">
        <f>IF(Summary!$AB$76="E","E","")</f>
        <v/>
      </c>
      <c r="J71" s="329" t="str">
        <f>IF(Summary!$AC$76="Y","R","")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IF('Age-Level'!$Q$103="A","/","")</f>
        <v/>
      </c>
      <c r="E72" s="332" t="str">
        <f>IF('Age-Level'!$Q$107="A","/","")</f>
        <v/>
      </c>
      <c r="F72" s="332" t="str">
        <f>IF('Age-Level'!$Q$111="A","/","")</f>
        <v/>
      </c>
      <c r="G72" s="332" t="str">
        <f>IF('Age-Level'!$Q$116="A","/","")</f>
        <v/>
      </c>
      <c r="H72" s="332" t="str">
        <f>IF('Age-Level'!$Q$118="A","/","")</f>
        <v/>
      </c>
      <c r="I72" s="333" t="str">
        <f>IF(Summary!$AB$77="E","E","")</f>
        <v/>
      </c>
      <c r="J72" s="333" t="str">
        <f>IF(Summary!$AC$77="Y","R","")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IF('Age-Level'!$Q$121="A","/","")</f>
        <v/>
      </c>
      <c r="E73" s="327" t="str">
        <f>IF('Age-Level'!$Q$125="A","/","")</f>
        <v/>
      </c>
      <c r="F73" s="327" t="str">
        <f>IF('Age-Level'!$Q$129="A","/","")</f>
        <v/>
      </c>
      <c r="G73" s="327" t="str">
        <f>IF('Age-Level'!$Q$134="A","/","")</f>
        <v/>
      </c>
      <c r="H73" s="327" t="str">
        <f>IF('Age-Level'!$Q$136="A","/","")</f>
        <v/>
      </c>
      <c r="I73" s="331" t="str">
        <f>IF(Summary!$AB$78="E","E","")</f>
        <v/>
      </c>
      <c r="J73" s="331" t="str">
        <f>IF(Summary!$AC$78="Y","R","")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1NrB4SZu4DWSohr9xdeCzyxyoHI487MqzVocR8iooO4Rzou1f7eZEfWepxm+36xXFJrodl6VAm4GFGuziVJVgA==" saltValue="F3etCfDF1NCGLudt5MJB4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34" priority="2">
      <formula>LEFT($U$1,11)="Ambassador_"</formula>
    </cfRule>
  </conditionalFormatting>
  <conditionalFormatting sqref="H45:H51 H1:H41">
    <cfRule type="expression" dxfId="33" priority="1">
      <formula>LEFT($U$1,11)&lt;&gt;"Ambassador_"</formula>
    </cfRule>
  </conditionalFormatting>
  <conditionalFormatting sqref="I1:T2">
    <cfRule type="expression" dxfId="32" priority="3">
      <formula>LEFT($U$1,11)&lt;&gt;"Ambassador_"</formula>
    </cfRule>
  </conditionalFormatting>
  <conditionalFormatting sqref="L16:L28">
    <cfRule type="duplicateValues" dxfId="31" priority="4"/>
  </conditionalFormatting>
  <conditionalFormatting sqref="L29:L30 L14:L15 W4:W73 AA4:AA73">
    <cfRule type="duplicateValues" dxfId="30" priority="5"/>
  </conditionalFormatting>
  <pageMargins left="0.5" right="0.3" top="0.3" bottom="0.3" header="0.3" footer="0.3"/>
  <pageSetup scale="75" fitToWidth="2" orientation="portrait" r:id="rId1"/>
  <colBreaks count="1" manualBreakCount="1">
    <brk id="21" max="7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92D050"/>
    <pageSetUpPr fitToPage="1"/>
  </sheetPr>
  <dimension ref="A1:AB18"/>
  <sheetViews>
    <sheetView showGridLines="0" zoomScaleNormal="100" workbookViewId="0">
      <selection activeCell="D6" sqref="D6"/>
    </sheetView>
  </sheetViews>
  <sheetFormatPr defaultRowHeight="12.75"/>
  <cols>
    <col min="1" max="1" width="2.5703125" customWidth="1"/>
    <col min="2" max="3" width="17.7109375" customWidth="1"/>
    <col min="4" max="28" width="3.28515625" customWidth="1"/>
  </cols>
  <sheetData>
    <row r="1" spans="1:28" ht="15" customHeight="1">
      <c r="A1" s="182"/>
      <c r="B1" s="183" t="s">
        <v>19</v>
      </c>
      <c r="C1" s="184">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c r="X1" s="562" t="s">
        <v>52</v>
      </c>
      <c r="Y1" s="562" t="s">
        <v>53</v>
      </c>
      <c r="Z1" s="562" t="s">
        <v>54</v>
      </c>
      <c r="AA1" s="562" t="s">
        <v>55</v>
      </c>
      <c r="AB1" s="562" t="s">
        <v>56</v>
      </c>
    </row>
    <row r="2" spans="1:28" ht="15" customHeight="1">
      <c r="A2" s="3"/>
      <c r="B2" s="75" t="s">
        <v>20</v>
      </c>
      <c r="C2" s="88">
        <f>Instructions!E6</f>
        <v>0</v>
      </c>
      <c r="D2" s="566"/>
      <c r="E2" s="566"/>
      <c r="F2" s="566"/>
      <c r="G2" s="566"/>
      <c r="H2" s="566"/>
      <c r="I2" s="566"/>
      <c r="J2" s="566"/>
      <c r="K2" s="566"/>
      <c r="L2" s="566"/>
      <c r="M2" s="566"/>
      <c r="N2" s="566"/>
      <c r="O2" s="566"/>
      <c r="P2" s="566"/>
      <c r="Q2" s="566"/>
      <c r="R2" s="566"/>
      <c r="S2" s="566"/>
      <c r="T2" s="566"/>
      <c r="U2" s="566"/>
      <c r="V2" s="566"/>
      <c r="W2" s="566"/>
      <c r="X2" s="563"/>
      <c r="Y2" s="563"/>
      <c r="Z2" s="563"/>
      <c r="AA2" s="563"/>
      <c r="AB2" s="563"/>
    </row>
    <row r="3" spans="1:28" ht="15" customHeight="1">
      <c r="A3" s="576"/>
      <c r="B3" s="576"/>
      <c r="C3" s="577"/>
      <c r="D3" s="566"/>
      <c r="E3" s="566"/>
      <c r="F3" s="566"/>
      <c r="G3" s="566"/>
      <c r="H3" s="566"/>
      <c r="I3" s="566"/>
      <c r="J3" s="566"/>
      <c r="K3" s="566"/>
      <c r="L3" s="566"/>
      <c r="M3" s="566"/>
      <c r="N3" s="566"/>
      <c r="O3" s="566"/>
      <c r="P3" s="566"/>
      <c r="Q3" s="566"/>
      <c r="R3" s="566"/>
      <c r="S3" s="566"/>
      <c r="T3" s="566"/>
      <c r="U3" s="566"/>
      <c r="V3" s="566"/>
      <c r="W3" s="566"/>
      <c r="X3" s="563"/>
      <c r="Y3" s="563"/>
      <c r="Z3" s="563"/>
      <c r="AA3" s="563"/>
      <c r="AB3" s="563"/>
    </row>
    <row r="4" spans="1:28" ht="18" customHeight="1">
      <c r="A4" s="578" t="s">
        <v>63</v>
      </c>
      <c r="B4" s="578"/>
      <c r="C4" s="579"/>
      <c r="D4" s="567"/>
      <c r="E4" s="567"/>
      <c r="F4" s="567"/>
      <c r="G4" s="567"/>
      <c r="H4" s="567"/>
      <c r="I4" s="567"/>
      <c r="J4" s="567"/>
      <c r="K4" s="567"/>
      <c r="L4" s="567"/>
      <c r="M4" s="567"/>
      <c r="N4" s="567"/>
      <c r="O4" s="567"/>
      <c r="P4" s="567"/>
      <c r="Q4" s="567"/>
      <c r="R4" s="567"/>
      <c r="S4" s="567"/>
      <c r="T4" s="567"/>
      <c r="U4" s="567"/>
      <c r="V4" s="567"/>
      <c r="W4" s="567"/>
      <c r="X4" s="564"/>
      <c r="Y4" s="564"/>
      <c r="Z4" s="564"/>
      <c r="AA4" s="564"/>
      <c r="AB4" s="564"/>
    </row>
    <row r="5" spans="1:28" ht="20.25" customHeight="1">
      <c r="A5" s="157"/>
      <c r="B5" s="572"/>
      <c r="C5" s="572"/>
      <c r="D5" s="574"/>
      <c r="E5" s="574"/>
      <c r="F5" s="574"/>
      <c r="G5" s="574"/>
      <c r="H5" s="574"/>
      <c r="I5" s="574"/>
      <c r="J5" s="574"/>
      <c r="K5" s="574"/>
      <c r="L5" s="574"/>
      <c r="M5" s="574"/>
      <c r="N5" s="574"/>
      <c r="O5" s="575"/>
      <c r="P5" s="575"/>
      <c r="Q5" s="575"/>
      <c r="R5" s="575"/>
      <c r="S5" s="575"/>
      <c r="T5" s="575"/>
      <c r="U5" s="575"/>
      <c r="V5" s="575"/>
      <c r="W5" s="575"/>
      <c r="X5" s="575"/>
      <c r="Y5" s="575"/>
      <c r="Z5" s="575"/>
      <c r="AA5" s="575"/>
      <c r="AB5" s="575"/>
    </row>
    <row r="6" spans="1:28">
      <c r="A6" s="2">
        <v>1</v>
      </c>
      <c r="B6" s="643" t="s">
        <v>57</v>
      </c>
      <c r="C6" s="643"/>
      <c r="D6" s="15"/>
      <c r="E6" s="15"/>
      <c r="F6" s="15"/>
      <c r="G6" s="15"/>
      <c r="H6" s="15"/>
      <c r="I6" s="15"/>
      <c r="J6" s="15"/>
      <c r="K6" s="15"/>
      <c r="L6" s="15"/>
      <c r="M6" s="15"/>
      <c r="N6" s="15"/>
      <c r="O6" s="15"/>
      <c r="P6" s="15"/>
      <c r="Q6" s="15"/>
      <c r="R6" s="15"/>
      <c r="S6" s="15"/>
      <c r="T6" s="15"/>
      <c r="U6" s="15"/>
      <c r="V6" s="15"/>
      <c r="W6" s="15"/>
      <c r="X6" s="154"/>
      <c r="Y6" s="154"/>
      <c r="Z6" s="154"/>
      <c r="AA6" s="154"/>
      <c r="AB6" s="154"/>
    </row>
    <row r="7" spans="1:28">
      <c r="A7" s="2">
        <v>2</v>
      </c>
      <c r="B7" s="643" t="s">
        <v>49</v>
      </c>
      <c r="C7" s="643"/>
      <c r="D7" s="15"/>
      <c r="E7" s="15"/>
      <c r="F7" s="15"/>
      <c r="G7" s="15"/>
      <c r="H7" s="15"/>
      <c r="I7" s="15"/>
      <c r="J7" s="15"/>
      <c r="K7" s="15"/>
      <c r="L7" s="15"/>
      <c r="M7" s="15"/>
      <c r="N7" s="15"/>
      <c r="O7" s="15"/>
      <c r="P7" s="15"/>
      <c r="Q7" s="15"/>
      <c r="R7" s="15"/>
      <c r="S7" s="15"/>
      <c r="T7" s="15"/>
      <c r="U7" s="15"/>
      <c r="V7" s="15"/>
      <c r="W7" s="15"/>
      <c r="X7" s="154"/>
      <c r="Y7" s="154"/>
      <c r="Z7" s="154"/>
      <c r="AA7" s="154"/>
      <c r="AB7" s="154"/>
    </row>
    <row r="8" spans="1:28">
      <c r="A8" s="2">
        <v>3</v>
      </c>
      <c r="B8" s="643" t="s">
        <v>50</v>
      </c>
      <c r="C8" s="643"/>
      <c r="D8" s="15"/>
      <c r="E8" s="15"/>
      <c r="F8" s="15"/>
      <c r="G8" s="15"/>
      <c r="H8" s="15"/>
      <c r="I8" s="15"/>
      <c r="J8" s="15"/>
      <c r="K8" s="15"/>
      <c r="L8" s="15"/>
      <c r="M8" s="15"/>
      <c r="N8" s="15"/>
      <c r="O8" s="15"/>
      <c r="P8" s="15"/>
      <c r="Q8" s="15"/>
      <c r="R8" s="15"/>
      <c r="S8" s="15"/>
      <c r="T8" s="15"/>
      <c r="U8" s="15"/>
      <c r="V8" s="15"/>
      <c r="W8" s="15"/>
      <c r="X8" s="42"/>
      <c r="Y8" s="43"/>
      <c r="Z8" s="43"/>
      <c r="AA8" s="43"/>
      <c r="AB8" s="43"/>
    </row>
    <row r="9" spans="1:28">
      <c r="A9" s="2">
        <v>4</v>
      </c>
      <c r="B9" s="644" t="s">
        <v>15</v>
      </c>
      <c r="C9" s="645"/>
      <c r="D9" s="15"/>
      <c r="E9" s="15"/>
      <c r="F9" s="15"/>
      <c r="G9" s="15"/>
      <c r="H9" s="15"/>
      <c r="I9" s="15"/>
      <c r="J9" s="15"/>
      <c r="K9" s="15"/>
      <c r="L9" s="15"/>
      <c r="M9" s="15"/>
      <c r="N9" s="15"/>
      <c r="O9" s="15"/>
      <c r="P9" s="15"/>
      <c r="Q9" s="15"/>
      <c r="R9" s="15"/>
      <c r="S9" s="15"/>
      <c r="T9" s="15"/>
      <c r="U9" s="15"/>
      <c r="V9" s="15"/>
      <c r="W9" s="15"/>
      <c r="X9" s="44"/>
      <c r="Y9" s="45"/>
      <c r="Z9" s="45"/>
      <c r="AA9" s="45"/>
      <c r="AB9" s="45"/>
    </row>
    <row r="10" spans="1:28" ht="13.5" thickBot="1">
      <c r="A10" s="2">
        <v>5</v>
      </c>
      <c r="B10" s="644" t="s">
        <v>58</v>
      </c>
      <c r="C10" s="645"/>
      <c r="D10" s="15"/>
      <c r="E10" s="15"/>
      <c r="F10" s="15"/>
      <c r="G10" s="15"/>
      <c r="H10" s="15"/>
      <c r="I10" s="15"/>
      <c r="J10" s="15"/>
      <c r="K10" s="15"/>
      <c r="L10" s="15"/>
      <c r="M10" s="15"/>
      <c r="N10" s="15"/>
      <c r="O10" s="15"/>
      <c r="P10" s="15"/>
      <c r="Q10" s="15"/>
      <c r="R10" s="15"/>
      <c r="S10" s="15"/>
      <c r="T10" s="15"/>
      <c r="U10" s="15"/>
      <c r="V10" s="15"/>
      <c r="W10" s="15"/>
      <c r="X10" s="154"/>
      <c r="Y10" s="154"/>
      <c r="Z10" s="154"/>
      <c r="AA10" s="154"/>
      <c r="AB10" s="154"/>
    </row>
    <row r="11" spans="1:28" ht="13.5" thickBot="1">
      <c r="B11" s="571" t="s">
        <v>23</v>
      </c>
      <c r="C11" s="571"/>
      <c r="D11" s="11" t="str">
        <f>IF(AND(D6="A",D7="A",D8="A",D9="A",D10="A"),"C",IF(COUNTIF(D6:D10,"A")&gt;0,"P"," "))</f>
        <v xml:space="preserve"> </v>
      </c>
      <c r="E11" s="11" t="str">
        <f t="shared" ref="E11:S11" si="0">IF(AND(E6="A",E7="A",E8="A",E9="A",E10="A"),"C",IF(COUNTIF(E6:E10,"A")&gt;0,"P"," "))</f>
        <v xml:space="preserve"> </v>
      </c>
      <c r="F11" s="11" t="str">
        <f t="shared" si="0"/>
        <v xml:space="preserve"> </v>
      </c>
      <c r="G11" s="11" t="str">
        <f t="shared" si="0"/>
        <v xml:space="preserve"> </v>
      </c>
      <c r="H11" s="11" t="str">
        <f t="shared" si="0"/>
        <v xml:space="preserve"> </v>
      </c>
      <c r="I11" s="11" t="str">
        <f t="shared" si="0"/>
        <v xml:space="preserve"> </v>
      </c>
      <c r="J11" s="11" t="str">
        <f t="shared" si="0"/>
        <v xml:space="preserve"> </v>
      </c>
      <c r="K11" s="11" t="str">
        <f t="shared" si="0"/>
        <v xml:space="preserve"> </v>
      </c>
      <c r="L11" s="11" t="str">
        <f t="shared" si="0"/>
        <v xml:space="preserve"> </v>
      </c>
      <c r="M11" s="11" t="str">
        <f t="shared" si="0"/>
        <v xml:space="preserve"> </v>
      </c>
      <c r="N11" s="11" t="str">
        <f t="shared" si="0"/>
        <v xml:space="preserve"> </v>
      </c>
      <c r="O11" s="11" t="str">
        <f t="shared" si="0"/>
        <v xml:space="preserve"> </v>
      </c>
      <c r="P11" s="11" t="str">
        <f t="shared" si="0"/>
        <v xml:space="preserve"> </v>
      </c>
      <c r="Q11" s="11" t="str">
        <f t="shared" si="0"/>
        <v xml:space="preserve"> </v>
      </c>
      <c r="R11" s="11" t="str">
        <f t="shared" si="0"/>
        <v xml:space="preserve"> </v>
      </c>
      <c r="S11" s="11" t="str">
        <f t="shared" si="0"/>
        <v xml:space="preserve"> </v>
      </c>
      <c r="T11" s="11" t="str">
        <f t="shared" ref="T11:V11" si="1">IF(AND(T6="A",T7="A",T8="A",T9="A",T10="A"),"C",IF(COUNTIF(T6:T10,"A")&gt;0,"P"," "))</f>
        <v xml:space="preserve"> </v>
      </c>
      <c r="U11" s="11" t="str">
        <f t="shared" si="1"/>
        <v xml:space="preserve"> </v>
      </c>
      <c r="V11" s="11" t="str">
        <f t="shared" si="1"/>
        <v xml:space="preserve"> </v>
      </c>
      <c r="W11" s="11" t="str">
        <f t="shared" ref="W11" si="2">IF(AND(W6="A",W7="A",W8="A",W9="A",W10="A"),"C",IF(COUNTIF(W6:W10,"A")&gt;0,"P"," "))</f>
        <v xml:space="preserve"> </v>
      </c>
      <c r="X11" s="11" t="str">
        <f>IF(AND(X6="A",X7="A",X10="A"),"C",IF(COUNTIF(X6:X10,"A")&gt;0,"P"," "))</f>
        <v xml:space="preserve"> </v>
      </c>
      <c r="Y11" s="11" t="str">
        <f t="shared" ref="Y11:AB11" si="3">IF(AND(Y6="A",Y7="A",Y10="A"),"C",IF(COUNTIF(Y6:Y10,"A")&gt;0,"P"," "))</f>
        <v xml:space="preserve"> </v>
      </c>
      <c r="Z11" s="11" t="str">
        <f t="shared" si="3"/>
        <v xml:space="preserve"> </v>
      </c>
      <c r="AA11" s="11" t="str">
        <f t="shared" si="3"/>
        <v xml:space="preserve"> </v>
      </c>
      <c r="AB11" s="11" t="str">
        <f t="shared" si="3"/>
        <v xml:space="preserve"> </v>
      </c>
    </row>
    <row r="12" spans="1:28">
      <c r="A12" s="14"/>
      <c r="B12" s="572"/>
      <c r="C12" s="572"/>
      <c r="D12" s="573"/>
      <c r="E12" s="573"/>
      <c r="F12" s="573"/>
      <c r="G12" s="573"/>
      <c r="H12" s="573"/>
      <c r="I12" s="573"/>
      <c r="J12" s="573"/>
      <c r="K12" s="573"/>
      <c r="L12" s="573"/>
      <c r="M12" s="573"/>
      <c r="N12" s="573"/>
      <c r="O12" s="572"/>
      <c r="P12" s="572"/>
      <c r="Q12" s="572"/>
      <c r="R12" s="572"/>
      <c r="S12" s="572"/>
      <c r="T12" s="572"/>
      <c r="U12" s="572"/>
      <c r="V12" s="572"/>
      <c r="W12" s="572"/>
      <c r="X12" s="572"/>
      <c r="Y12" s="572"/>
      <c r="Z12" s="572"/>
      <c r="AA12" s="572"/>
      <c r="AB12" s="572"/>
    </row>
    <row r="13" spans="1:28">
      <c r="A13" s="2">
        <v>1</v>
      </c>
      <c r="B13" s="570" t="str">
        <f>B6</f>
        <v>Registration Papers</v>
      </c>
      <c r="C13" s="570"/>
      <c r="D13" s="15"/>
      <c r="E13" s="15"/>
      <c r="F13" s="15"/>
      <c r="G13" s="15"/>
      <c r="H13" s="15"/>
      <c r="I13" s="15"/>
      <c r="J13" s="15"/>
      <c r="K13" s="15"/>
      <c r="L13" s="15"/>
      <c r="M13" s="15"/>
      <c r="N13" s="15"/>
      <c r="O13" s="15"/>
      <c r="P13" s="15"/>
      <c r="Q13" s="15"/>
      <c r="R13" s="15"/>
      <c r="S13" s="15"/>
      <c r="T13" s="15"/>
      <c r="U13" s="15"/>
      <c r="V13" s="15"/>
      <c r="W13" s="15"/>
      <c r="X13" s="154"/>
      <c r="Y13" s="154"/>
      <c r="Z13" s="154"/>
      <c r="AA13" s="154"/>
      <c r="AB13" s="154"/>
    </row>
    <row r="14" spans="1:28">
      <c r="A14" s="2">
        <v>2</v>
      </c>
      <c r="B14" s="570" t="str">
        <f>B7</f>
        <v>Girl Scout Council Dues</v>
      </c>
      <c r="C14" s="570"/>
      <c r="D14" s="15"/>
      <c r="E14" s="15"/>
      <c r="F14" s="15"/>
      <c r="G14" s="15"/>
      <c r="H14" s="15"/>
      <c r="I14" s="15"/>
      <c r="J14" s="15"/>
      <c r="K14" s="15"/>
      <c r="L14" s="15"/>
      <c r="M14" s="15"/>
      <c r="N14" s="15"/>
      <c r="O14" s="15"/>
      <c r="P14" s="15"/>
      <c r="Q14" s="15"/>
      <c r="R14" s="15"/>
      <c r="S14" s="15"/>
      <c r="T14" s="15"/>
      <c r="U14" s="15"/>
      <c r="V14" s="15"/>
      <c r="W14" s="15"/>
      <c r="X14" s="154"/>
      <c r="Y14" s="154"/>
      <c r="Z14" s="154"/>
      <c r="AA14" s="154"/>
      <c r="AB14" s="154"/>
    </row>
    <row r="15" spans="1:28">
      <c r="A15" s="2">
        <v>3</v>
      </c>
      <c r="B15" s="570" t="str">
        <f>B8</f>
        <v>Service Unit Dues</v>
      </c>
      <c r="C15" s="570"/>
      <c r="D15" s="15"/>
      <c r="E15" s="15"/>
      <c r="F15" s="15"/>
      <c r="G15" s="15"/>
      <c r="H15" s="15"/>
      <c r="I15" s="15"/>
      <c r="J15" s="15"/>
      <c r="K15" s="15"/>
      <c r="L15" s="15"/>
      <c r="M15" s="15"/>
      <c r="N15" s="15"/>
      <c r="O15" s="15"/>
      <c r="P15" s="15"/>
      <c r="Q15" s="15"/>
      <c r="R15" s="15"/>
      <c r="S15" s="15"/>
      <c r="T15" s="15"/>
      <c r="U15" s="15"/>
      <c r="V15" s="15"/>
      <c r="W15" s="15"/>
      <c r="X15" s="42"/>
      <c r="Y15" s="43"/>
      <c r="Z15" s="43"/>
      <c r="AA15" s="43"/>
      <c r="AB15" s="43"/>
    </row>
    <row r="16" spans="1:28" ht="12.75" customHeight="1">
      <c r="A16" s="2">
        <v>4</v>
      </c>
      <c r="B16" s="568" t="str">
        <f>B9</f>
        <v>Annual Fund</v>
      </c>
      <c r="C16" s="569"/>
      <c r="D16" s="15"/>
      <c r="E16" s="15"/>
      <c r="F16" s="15"/>
      <c r="G16" s="15"/>
      <c r="H16" s="15"/>
      <c r="I16" s="15"/>
      <c r="J16" s="15"/>
      <c r="K16" s="15"/>
      <c r="L16" s="15"/>
      <c r="M16" s="15"/>
      <c r="N16" s="15"/>
      <c r="O16" s="15"/>
      <c r="P16" s="15"/>
      <c r="Q16" s="15"/>
      <c r="R16" s="15"/>
      <c r="S16" s="15"/>
      <c r="T16" s="15"/>
      <c r="U16" s="15"/>
      <c r="V16" s="15"/>
      <c r="W16" s="15"/>
      <c r="X16" s="44"/>
      <c r="Y16" s="45"/>
      <c r="Z16" s="45"/>
      <c r="AA16" s="45"/>
      <c r="AB16" s="45"/>
    </row>
    <row r="17" spans="1:28" ht="13.5" thickBot="1">
      <c r="A17" s="2">
        <v>5</v>
      </c>
      <c r="B17" s="568" t="str">
        <f>B10</f>
        <v>Health History</v>
      </c>
      <c r="C17" s="569"/>
      <c r="D17" s="15"/>
      <c r="E17" s="15"/>
      <c r="F17" s="15"/>
      <c r="G17" s="15"/>
      <c r="H17" s="15"/>
      <c r="I17" s="15"/>
      <c r="J17" s="15"/>
      <c r="K17" s="15"/>
      <c r="L17" s="15"/>
      <c r="M17" s="15"/>
      <c r="N17" s="15"/>
      <c r="O17" s="15"/>
      <c r="P17" s="15"/>
      <c r="Q17" s="15"/>
      <c r="R17" s="15"/>
      <c r="S17" s="15"/>
      <c r="T17" s="15"/>
      <c r="U17" s="15"/>
      <c r="V17" s="15"/>
      <c r="W17" s="15"/>
      <c r="X17" s="154"/>
      <c r="Y17" s="154"/>
      <c r="Z17" s="154"/>
      <c r="AA17" s="154"/>
      <c r="AB17" s="154"/>
    </row>
    <row r="18" spans="1:28" ht="13.5" thickBot="1">
      <c r="B18" s="571" t="s">
        <v>23</v>
      </c>
      <c r="C18" s="571"/>
      <c r="D18" s="11" t="str">
        <f t="shared" ref="D18:V18" si="4">IF(AND(D13="A",D14="A",D15="A",D16="A",D17="A"),"C",IF(COUNTIF(D13:D17,"A")&gt;0,"P"," "))</f>
        <v xml:space="preserve"> </v>
      </c>
      <c r="E18" s="11" t="str">
        <f t="shared" si="4"/>
        <v xml:space="preserve"> </v>
      </c>
      <c r="F18" s="11" t="str">
        <f t="shared" si="4"/>
        <v xml:space="preserve"> </v>
      </c>
      <c r="G18" s="11" t="str">
        <f t="shared" si="4"/>
        <v xml:space="preserve"> </v>
      </c>
      <c r="H18" s="11" t="str">
        <f t="shared" si="4"/>
        <v xml:space="preserve"> </v>
      </c>
      <c r="I18" s="11" t="str">
        <f t="shared" si="4"/>
        <v xml:space="preserve"> </v>
      </c>
      <c r="J18" s="11" t="str">
        <f t="shared" si="4"/>
        <v xml:space="preserve"> </v>
      </c>
      <c r="K18" s="11" t="str">
        <f t="shared" si="4"/>
        <v xml:space="preserve"> </v>
      </c>
      <c r="L18" s="11" t="str">
        <f t="shared" si="4"/>
        <v xml:space="preserve"> </v>
      </c>
      <c r="M18" s="11" t="str">
        <f t="shared" si="4"/>
        <v xml:space="preserve"> </v>
      </c>
      <c r="N18" s="11" t="str">
        <f t="shared" si="4"/>
        <v xml:space="preserve"> </v>
      </c>
      <c r="O18" s="11" t="str">
        <f t="shared" si="4"/>
        <v xml:space="preserve"> </v>
      </c>
      <c r="P18" s="11" t="str">
        <f t="shared" si="4"/>
        <v xml:space="preserve"> </v>
      </c>
      <c r="Q18" s="11" t="str">
        <f t="shared" si="4"/>
        <v xml:space="preserve"> </v>
      </c>
      <c r="R18" s="11" t="str">
        <f t="shared" si="4"/>
        <v xml:space="preserve"> </v>
      </c>
      <c r="S18" s="11" t="str">
        <f t="shared" si="4"/>
        <v xml:space="preserve"> </v>
      </c>
      <c r="T18" s="11" t="str">
        <f t="shared" si="4"/>
        <v xml:space="preserve"> </v>
      </c>
      <c r="U18" s="11" t="str">
        <f t="shared" si="4"/>
        <v xml:space="preserve"> </v>
      </c>
      <c r="V18" s="11" t="str">
        <f t="shared" si="4"/>
        <v xml:space="preserve"> </v>
      </c>
      <c r="W18" s="11" t="str">
        <f t="shared" ref="W18" si="5">IF(AND(W13="A",W14="A",W15="A",W16="A",W17="A"),"C",IF(COUNTIF(W13:W17,"A")&gt;0,"P"," "))</f>
        <v xml:space="preserve"> </v>
      </c>
      <c r="X18" s="11" t="str">
        <f t="shared" ref="X18:AB18" si="6">IF(AND(X13="A",X14="A",X17="A"),"C",IF(COUNTIF(X13:X17,"A")&gt;0,"P"," "))</f>
        <v xml:space="preserve"> </v>
      </c>
      <c r="Y18" s="11" t="str">
        <f t="shared" si="6"/>
        <v xml:space="preserve"> </v>
      </c>
      <c r="Z18" s="11" t="str">
        <f t="shared" si="6"/>
        <v xml:space="preserve"> </v>
      </c>
      <c r="AA18" s="11" t="str">
        <f t="shared" si="6"/>
        <v xml:space="preserve"> </v>
      </c>
      <c r="AB18" s="11" t="str">
        <f t="shared" si="6"/>
        <v xml:space="preserve"> </v>
      </c>
    </row>
  </sheetData>
  <sheetProtection algorithmName="SHA-512" hashValue="Q9Gqmc7W1X899qyMfMZtT3gCAY7pMYQynWaavFejvIOW5j40yr8VANx/bcxafSEdC9By2vz8zYDMrjOaQeQngw==" saltValue="QuC73JGJqzokiDp1E309pw==" spinCount="100000" sheet="1" objects="1" scenarios="1" selectLockedCells="1"/>
  <mergeCells count="41">
    <mergeCell ref="B12:AB12"/>
    <mergeCell ref="B5:AB5"/>
    <mergeCell ref="Q1:Q4"/>
    <mergeCell ref="B6:C6"/>
    <mergeCell ref="B13:C13"/>
    <mergeCell ref="T1:T4"/>
    <mergeCell ref="D1:D4"/>
    <mergeCell ref="W1:W4"/>
    <mergeCell ref="O1:O4"/>
    <mergeCell ref="V1:V4"/>
    <mergeCell ref="R1:R4"/>
    <mergeCell ref="P1:P4"/>
    <mergeCell ref="X1:X4"/>
    <mergeCell ref="A3:C3"/>
    <mergeCell ref="A4:C4"/>
    <mergeCell ref="B11:C11"/>
    <mergeCell ref="B18:C18"/>
    <mergeCell ref="B16:C16"/>
    <mergeCell ref="B17:C17"/>
    <mergeCell ref="B14:C14"/>
    <mergeCell ref="B15:C15"/>
    <mergeCell ref="B10:C10"/>
    <mergeCell ref="B9:C9"/>
    <mergeCell ref="B8:C8"/>
    <mergeCell ref="B7:C7"/>
    <mergeCell ref="S1:S4"/>
    <mergeCell ref="E1:E4"/>
    <mergeCell ref="F1:F4"/>
    <mergeCell ref="G1:G4"/>
    <mergeCell ref="H1:H4"/>
    <mergeCell ref="I1:I4"/>
    <mergeCell ref="J1:J4"/>
    <mergeCell ref="K1:K4"/>
    <mergeCell ref="L1:L4"/>
    <mergeCell ref="M1:M4"/>
    <mergeCell ref="N1:N4"/>
    <mergeCell ref="Z1:Z4"/>
    <mergeCell ref="U1:U4"/>
    <mergeCell ref="Y1:Y4"/>
    <mergeCell ref="AA1:AA4"/>
    <mergeCell ref="AB1:AB4"/>
  </mergeCells>
  <phoneticPr fontId="2" type="noConversion"/>
  <pageMargins left="0.75" right="0.7" top="1" bottom="1" header="0.5" footer="0.5"/>
  <pageSetup orientation="landscape" r:id="rId1"/>
  <headerFooter alignWithMargins="0">
    <oddHeader>&amp;C&amp;"Arial,Bold"&amp;14CadetteTrax&amp;12
Registration - &amp;D</oddHeader>
    <oddFoote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5D149-2839-4511-9F1A-EDEC55A433B8}">
  <sheetPr codeName="Sheet30">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Ambassador_15</v>
      </c>
      <c r="U1" s="430" t="str">
        <f ca="1">MID(CELL("filename",A1),FIND(IF(ISERROR(FIND("]",CELL("filename",A1))),"$","]"),CELL("filename",A1))+1,256)</f>
        <v>Ambassador_15</v>
      </c>
      <c r="W1" s="344" t="str">
        <f ca="1">IF(T1&lt;&gt;"",T1,"")</f>
        <v>Ambassador_15</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IF(Badges!$R$33="A","/","")</f>
        <v/>
      </c>
      <c r="E4" s="327" t="str">
        <f>IF(Badges!$R$37="A","/","")</f>
        <v/>
      </c>
      <c r="F4" s="327" t="str">
        <f>IF(Badges!$R$41="A","/","")</f>
        <v/>
      </c>
      <c r="G4" s="327" t="str">
        <f>IF(Badges!$R$45="A","/","")</f>
        <v/>
      </c>
      <c r="H4" s="327" t="str">
        <f>IF(Badges!$R$49="A","/","")</f>
        <v/>
      </c>
      <c r="I4" s="330" t="str">
        <f>IF(Summary!$AD$5="E","E","")</f>
        <v/>
      </c>
      <c r="J4" s="330" t="str">
        <f>IF(Summary!$AE$5="Y","R","")</f>
        <v/>
      </c>
      <c r="L4" s="639" t="str">
        <f>'Council Own'!$B6</f>
        <v>&lt;&lt;List Badge 1 Here&gt;&gt;</v>
      </c>
      <c r="M4" s="639"/>
      <c r="N4" s="327" t="str">
        <f>IF('Council Own'!$R$11="A","/","")</f>
        <v/>
      </c>
      <c r="O4" s="327" t="str">
        <f>IF('Council Own'!$R$15="A","/","")</f>
        <v/>
      </c>
      <c r="P4" s="327" t="str">
        <f>IF('Council Own'!$R$19="A","/","")</f>
        <v/>
      </c>
      <c r="Q4" s="327" t="str">
        <f>IF('Council Own'!$R$23="A","/","")</f>
        <v/>
      </c>
      <c r="R4" s="327" t="str">
        <f>IF('Council Own'!$R$27="A","/","")</f>
        <v/>
      </c>
      <c r="S4" s="326" t="str">
        <f>IF(Summary!$AD$52="E","E","")</f>
        <v/>
      </c>
      <c r="T4" s="326" t="str">
        <f>IF(Summary!$AE$52="Y","R","")</f>
        <v/>
      </c>
      <c r="U4" s="432"/>
      <c r="W4" s="387"/>
      <c r="X4" s="388"/>
      <c r="Y4" s="463"/>
      <c r="AA4" s="387"/>
      <c r="AB4" s="388"/>
      <c r="AC4" s="463"/>
    </row>
    <row r="5" spans="1:30" ht="12.95" customHeight="1">
      <c r="A5" s="342"/>
      <c r="C5" s="359" t="s">
        <v>404</v>
      </c>
      <c r="D5" s="327" t="str">
        <f>IF(Badges!$R$56="A","/","")</f>
        <v/>
      </c>
      <c r="E5" s="327" t="str">
        <f>IF(Badges!$R$60="A","/","")</f>
        <v/>
      </c>
      <c r="F5" s="327" t="str">
        <f>IF(Badges!$R$64="A","/","")</f>
        <v/>
      </c>
      <c r="G5" s="327" t="str">
        <f>IF(Badges!$R$68="A","/","")</f>
        <v/>
      </c>
      <c r="H5" s="327" t="str">
        <f>IF(Badges!$R$72="A","/","")</f>
        <v/>
      </c>
      <c r="I5" s="330" t="str">
        <f>IF(Summary!$AD$6="E","E","")</f>
        <v/>
      </c>
      <c r="J5" s="330" t="str">
        <f>IF(Summary!$AE$6="Y","R","")</f>
        <v/>
      </c>
      <c r="K5" s="360" t="str">
        <f>IF(COUNT(I39:I39)=1,MAX(I39:I39),"")</f>
        <v/>
      </c>
      <c r="L5" s="640" t="str">
        <f>'Council Own'!$B29</f>
        <v>&lt;&lt;List Badge 2 Here&gt;&gt;</v>
      </c>
      <c r="M5" s="641"/>
      <c r="N5" s="327" t="str">
        <f>IF('Council Own'!$R$34="A","/","")</f>
        <v/>
      </c>
      <c r="O5" s="327" t="str">
        <f>IF('Council Own'!$R$38="A","/","")</f>
        <v/>
      </c>
      <c r="P5" s="327" t="str">
        <f>IF('Council Own'!$R$42="A","/","")</f>
        <v/>
      </c>
      <c r="Q5" s="327" t="str">
        <f>IF('Council Own'!$R$46="A","/","")</f>
        <v/>
      </c>
      <c r="R5" s="327" t="str">
        <f>IF('Council Own'!$R$50="A","/","")</f>
        <v/>
      </c>
      <c r="S5" s="328" t="str">
        <f>IF(Summary!$AD$53="E","E","")</f>
        <v/>
      </c>
      <c r="T5" s="328" t="str">
        <f>IF(Summary!$AE$53="Y","R","")</f>
        <v/>
      </c>
      <c r="U5" s="432"/>
      <c r="W5" s="389"/>
      <c r="X5" s="390"/>
      <c r="Y5" s="464"/>
      <c r="AA5" s="389"/>
      <c r="AB5" s="390"/>
      <c r="AC5" s="464"/>
    </row>
    <row r="6" spans="1:30" ht="12.95" customHeight="1" thickBot="1">
      <c r="A6" s="342"/>
      <c r="C6" s="361" t="s">
        <v>698</v>
      </c>
      <c r="D6" s="327" t="str">
        <f>IF(Badges!$R$79="A","/","")</f>
        <v/>
      </c>
      <c r="E6" s="327" t="str">
        <f>IF(Badges!$R$83="A","/","")</f>
        <v/>
      </c>
      <c r="F6" s="327" t="str">
        <f>IF(Badges!$R$87="A","/","")</f>
        <v/>
      </c>
      <c r="G6" s="327" t="str">
        <f>IF(Badges!$R$91="A","/","")</f>
        <v/>
      </c>
      <c r="H6" s="327" t="str">
        <f>IF(Badges!$R$95="A","/","")</f>
        <v/>
      </c>
      <c r="I6" s="330" t="str">
        <f>IF(Summary!$AD$7="E","E","")</f>
        <v/>
      </c>
      <c r="J6" s="330" t="str">
        <f>IF(Summary!$AE$7="Y","R","")</f>
        <v/>
      </c>
      <c r="K6" s="360" t="str">
        <f>IF(COUNT(I40:I40)=1,MAX(I40:I40),"")</f>
        <v/>
      </c>
      <c r="L6" s="640" t="str">
        <f>'Council Own'!$B52</f>
        <v>&lt;&lt;List Badge 3 Here&gt;&gt;</v>
      </c>
      <c r="M6" s="641"/>
      <c r="N6" s="327" t="str">
        <f>IF('Council Own'!$R$57="A","/","")</f>
        <v/>
      </c>
      <c r="O6" s="327" t="str">
        <f>IF('Council Own'!$R$61="A","/","")</f>
        <v/>
      </c>
      <c r="P6" s="327" t="str">
        <f>IF('Council Own'!$R$65="A","/","")</f>
        <v/>
      </c>
      <c r="Q6" s="327" t="str">
        <f>IF('Council Own'!$R$69="A","/","")</f>
        <v/>
      </c>
      <c r="R6" s="327" t="str">
        <f>IF('Council Own'!$R$73="A","/","")</f>
        <v/>
      </c>
      <c r="S6" s="328" t="str">
        <f>IF(Summary!$AD$54="E","E","")</f>
        <v/>
      </c>
      <c r="T6" s="328" t="str">
        <f>IF(Summary!$AE$54="Y","R","")</f>
        <v/>
      </c>
      <c r="U6" s="432"/>
      <c r="W6" s="389"/>
      <c r="X6" s="390"/>
      <c r="Y6" s="464"/>
      <c r="AA6" s="389"/>
      <c r="AB6" s="390"/>
      <c r="AC6" s="464"/>
    </row>
    <row r="7" spans="1:30" ht="12.95" customHeight="1">
      <c r="A7" s="342"/>
      <c r="C7" s="363" t="s">
        <v>104</v>
      </c>
      <c r="D7" s="337" t="str">
        <f>IF(Badges!$R$102="A","/","")</f>
        <v/>
      </c>
      <c r="E7" s="337" t="str">
        <f>IF(Badges!$R$106="A","/","")</f>
        <v/>
      </c>
      <c r="F7" s="337" t="str">
        <f>IF(Badges!$R$110="A","/","")</f>
        <v/>
      </c>
      <c r="G7" s="337" t="str">
        <f>IF(Badges!$R$114="A","/","")</f>
        <v/>
      </c>
      <c r="H7" s="337" t="str">
        <f>IF(Badges!$R$118="A","/","")</f>
        <v/>
      </c>
      <c r="I7" s="338" t="str">
        <f>IF(Summary!$AD$8="E","E","")</f>
        <v/>
      </c>
      <c r="J7" s="338" t="str">
        <f>IF(Summary!$AE$8="Y","R","")</f>
        <v/>
      </c>
      <c r="K7" s="360" t="str">
        <f>IF(COUNT(I41:I41)=1,MAX(I41:I41),"")</f>
        <v/>
      </c>
      <c r="L7" s="640" t="str">
        <f>'Council Own'!$B75</f>
        <v>&lt;&lt;List Badge 4 Here&gt;&gt;</v>
      </c>
      <c r="M7" s="641"/>
      <c r="N7" s="327" t="str">
        <f>IF('Council Own'!$R$80="A","/","")</f>
        <v/>
      </c>
      <c r="O7" s="327" t="str">
        <f>IF('Council Own'!$R$84="A","/","")</f>
        <v/>
      </c>
      <c r="P7" s="327" t="str">
        <f>IF('Council Own'!$R$88="A","/","")</f>
        <v/>
      </c>
      <c r="Q7" s="327" t="str">
        <f>IF('Council Own'!$R$92="A","/","")</f>
        <v/>
      </c>
      <c r="R7" s="327" t="str">
        <f>IF('Council Own'!$R$96="A","/","")</f>
        <v/>
      </c>
      <c r="S7" s="328" t="str">
        <f>IF(Summary!$AD$55="E","E","")</f>
        <v/>
      </c>
      <c r="T7" s="328" t="str">
        <f>IF(Summary!$AE$55="Y","R","")</f>
        <v/>
      </c>
      <c r="U7" s="432"/>
      <c r="W7" s="389"/>
      <c r="X7" s="390"/>
      <c r="Y7" s="464"/>
      <c r="AA7" s="389"/>
      <c r="AB7" s="390"/>
      <c r="AC7" s="464"/>
    </row>
    <row r="8" spans="1:30" ht="12.95" customHeight="1">
      <c r="A8" s="342"/>
      <c r="C8" s="359" t="s">
        <v>422</v>
      </c>
      <c r="D8" s="327" t="str">
        <f>IF(Badges!$R$125="A","/","")</f>
        <v/>
      </c>
      <c r="E8" s="327" t="str">
        <f>IF(Badges!$R$129="A","/","")</f>
        <v/>
      </c>
      <c r="F8" s="327" t="str">
        <f>IF(Badges!$R$133="A","/","")</f>
        <v/>
      </c>
      <c r="G8" s="327" t="str">
        <f>IF(Badges!$R$137="A","/","")</f>
        <v/>
      </c>
      <c r="H8" s="327" t="str">
        <f>IF(Badges!$R$141="A","/","")</f>
        <v/>
      </c>
      <c r="I8" s="328" t="str">
        <f>IF(Summary!$AD$9="E","E","")</f>
        <v/>
      </c>
      <c r="J8" s="328" t="str">
        <f>IF(Summary!$AE$9="Y","R","")</f>
        <v/>
      </c>
      <c r="K8" s="360" t="str">
        <f>IF(COUNT(I42:I45)=4,MAX(I42:I45),"")</f>
        <v/>
      </c>
      <c r="L8" s="640" t="str">
        <f>'Council Own'!$B98</f>
        <v>&lt;&lt;List Badge 5 Here&gt;&gt;</v>
      </c>
      <c r="M8" s="641"/>
      <c r="N8" s="327" t="str">
        <f>IF('Council Own'!$R$103="A","/","")</f>
        <v/>
      </c>
      <c r="O8" s="327" t="str">
        <f>IF('Council Own'!$R$107="A","/","")</f>
        <v/>
      </c>
      <c r="P8" s="327" t="str">
        <f>IF('Council Own'!$R$111="A","/","")</f>
        <v/>
      </c>
      <c r="Q8" s="327" t="str">
        <f>IF('Council Own'!$R$115="A","/","")</f>
        <v/>
      </c>
      <c r="R8" s="327" t="str">
        <f>IF('Council Own'!$R$119="A","/","")</f>
        <v/>
      </c>
      <c r="S8" s="331" t="str">
        <f>IF(Summary!$AD$56="E","E","")</f>
        <v/>
      </c>
      <c r="T8" s="331" t="str">
        <f>IF(Summary!$AE$56="Y","R","")</f>
        <v/>
      </c>
      <c r="U8" s="432"/>
      <c r="W8" s="389"/>
      <c r="X8" s="390"/>
      <c r="Y8" s="464"/>
      <c r="AA8" s="389"/>
      <c r="AB8" s="390"/>
      <c r="AC8" s="464"/>
    </row>
    <row r="9" spans="1:30" ht="12.95" customHeight="1" thickBot="1">
      <c r="A9" s="342"/>
      <c r="C9" s="364" t="s">
        <v>699</v>
      </c>
      <c r="D9" s="313" t="str">
        <f>IF(Badges!$R$148="A","/","")</f>
        <v/>
      </c>
      <c r="E9" s="313" t="str">
        <f>IF(Badges!$R$152="A","/","")</f>
        <v/>
      </c>
      <c r="F9" s="313" t="str">
        <f>IF(Badges!$R$156="A","/","")</f>
        <v/>
      </c>
      <c r="G9" s="313" t="str">
        <f>IF(Badges!$R$160="A","/","")</f>
        <v/>
      </c>
      <c r="H9" s="313" t="str">
        <f>IF(Badges!$R$164="A","/","")</f>
        <v/>
      </c>
      <c r="I9" s="433"/>
      <c r="J9" s="434"/>
      <c r="K9" s="360"/>
      <c r="L9" s="639" t="str">
        <f>'Council Own'!$B121</f>
        <v>&lt;&lt;List Badge 6 Here&gt;&gt;</v>
      </c>
      <c r="M9" s="639"/>
      <c r="N9" s="327" t="str">
        <f>IF('Council Own'!$R$126="A","/","")</f>
        <v/>
      </c>
      <c r="O9" s="327" t="str">
        <f>IF('Council Own'!$R$130="A","/","")</f>
        <v/>
      </c>
      <c r="P9" s="327" t="str">
        <f>IF('Council Own'!$R$134="A","/","")</f>
        <v/>
      </c>
      <c r="Q9" s="327" t="str">
        <f>IF('Council Own'!$R$138="A","/","")</f>
        <v/>
      </c>
      <c r="R9" s="327" t="str">
        <f>IF('Council Own'!$R$142="A","/","")</f>
        <v/>
      </c>
      <c r="S9" s="328" t="str">
        <f>IF(Summary!$AD$57="E","E","")</f>
        <v/>
      </c>
      <c r="T9" s="328" t="str">
        <f>IF(Summary!$AE$57="Y","R","")</f>
        <v/>
      </c>
      <c r="U9" s="432"/>
      <c r="W9" s="389"/>
      <c r="X9" s="390"/>
      <c r="Y9" s="464"/>
      <c r="AA9" s="389"/>
      <c r="AB9" s="390"/>
      <c r="AC9" s="464"/>
    </row>
    <row r="10" spans="1:30" ht="12.95" customHeight="1">
      <c r="A10" s="342"/>
      <c r="C10" s="356" t="s">
        <v>606</v>
      </c>
      <c r="D10" s="332" t="str">
        <f>IF(Badges!$R$171="A","/","")</f>
        <v/>
      </c>
      <c r="E10" s="332" t="str">
        <f>IF(Badges!$R$175="A","/","")</f>
        <v/>
      </c>
      <c r="F10" s="332" t="str">
        <f>IF(Badges!$R$179="A","/","")</f>
        <v/>
      </c>
      <c r="G10" s="332" t="str">
        <f>IF(Badges!$R$183="A","/","")</f>
        <v/>
      </c>
      <c r="H10" s="332" t="str">
        <f>IF(Badges!$R$187="A","/","")</f>
        <v/>
      </c>
      <c r="I10" s="328" t="str">
        <f>IF(Summary!$AD$11="E","E","")</f>
        <v/>
      </c>
      <c r="J10" s="328" t="str">
        <f>IF(Summary!$AE$11="Y","R","")</f>
        <v/>
      </c>
      <c r="K10" s="360"/>
      <c r="L10" s="640" t="str">
        <f>'Council Own'!$B144</f>
        <v>&lt;&lt;List Badge 7 Here&gt;&gt;</v>
      </c>
      <c r="M10" s="641"/>
      <c r="N10" s="327" t="str">
        <f>IF('Council Own'!$R$149="A","/","")</f>
        <v/>
      </c>
      <c r="O10" s="327" t="str">
        <f>IF('Council Own'!$R$153="A","/","")</f>
        <v/>
      </c>
      <c r="P10" s="327" t="str">
        <f>IF('Council Own'!$R$157="A","/","")</f>
        <v/>
      </c>
      <c r="Q10" s="327" t="str">
        <f>IF('Council Own'!$R$161="A","/","")</f>
        <v/>
      </c>
      <c r="R10" s="327" t="str">
        <f>IF('Council Own'!$R$165="A","/","")</f>
        <v/>
      </c>
      <c r="S10" s="328" t="str">
        <f>IF(Summary!$AD$58="E","E","")</f>
        <v/>
      </c>
      <c r="T10" s="328" t="str">
        <f>IF(Summary!$AE$58="Y","R","")</f>
        <v/>
      </c>
      <c r="U10" s="432"/>
      <c r="W10" s="389"/>
      <c r="X10" s="390"/>
      <c r="Y10" s="464"/>
      <c r="AA10" s="389"/>
      <c r="AB10" s="390"/>
      <c r="AC10" s="464"/>
    </row>
    <row r="11" spans="1:30" ht="12.95" customHeight="1">
      <c r="A11" s="342"/>
      <c r="C11" s="359" t="s">
        <v>607</v>
      </c>
      <c r="D11" s="334" t="str">
        <f>IF(Badges!$R$194="A","/","")</f>
        <v/>
      </c>
      <c r="E11" s="334" t="str">
        <f>IF(Badges!$R$198="A","/","")</f>
        <v/>
      </c>
      <c r="F11" s="334" t="str">
        <f>IF(Badges!$R$202="A","/","")</f>
        <v/>
      </c>
      <c r="G11" s="334" t="str">
        <f>IF(Badges!$R$206="A","/","")</f>
        <v/>
      </c>
      <c r="H11" s="334" t="str">
        <f>IF(Badges!$R$210="A","/","")</f>
        <v/>
      </c>
      <c r="I11" s="331" t="str">
        <f>IF(Summary!$AD$12="E","E","")</f>
        <v/>
      </c>
      <c r="J11" s="331" t="str">
        <f>IF(Summary!$AE$12="Y","R","")</f>
        <v/>
      </c>
      <c r="K11" s="360"/>
      <c r="L11" s="640" t="str">
        <f>'Council Own'!$B167</f>
        <v>&lt;&lt;List Badge 8 Here&gt;&gt;</v>
      </c>
      <c r="M11" s="641"/>
      <c r="N11" s="327" t="str">
        <f>IF('Council Own'!$R$172="A","/","")</f>
        <v/>
      </c>
      <c r="O11" s="327" t="str">
        <f>IF('Council Own'!$R$176="A","/","")</f>
        <v/>
      </c>
      <c r="P11" s="327" t="str">
        <f>IF('Council Own'!$R$180="A","/","")</f>
        <v/>
      </c>
      <c r="Q11" s="327" t="str">
        <f>IF('Council Own'!$R$184="A","/","")</f>
        <v/>
      </c>
      <c r="R11" s="327" t="str">
        <f>IF('Council Own'!$R$188="A","/","")</f>
        <v/>
      </c>
      <c r="S11" s="328" t="str">
        <f>IF(Summary!$AD$59="E","E","")</f>
        <v/>
      </c>
      <c r="T11" s="328" t="str">
        <f>IF(Summary!$AE$59="Y","R","")</f>
        <v/>
      </c>
      <c r="U11" s="432"/>
      <c r="W11" s="389"/>
      <c r="X11" s="390"/>
      <c r="Y11" s="464"/>
      <c r="AA11" s="389"/>
      <c r="AB11" s="390"/>
      <c r="AC11" s="464"/>
    </row>
    <row r="12" spans="1:30" ht="12.95" customHeight="1" thickBot="1">
      <c r="A12" s="342"/>
      <c r="C12" s="361" t="s">
        <v>608</v>
      </c>
      <c r="D12" s="313" t="str">
        <f>IF(Badges!$R$298="A","/","")</f>
        <v/>
      </c>
      <c r="E12" s="313" t="str">
        <f>IF(Badges!$R$302="A","/","")</f>
        <v/>
      </c>
      <c r="F12" s="313" t="str">
        <f>IF(Badges!$R$306="A","/","")</f>
        <v/>
      </c>
      <c r="G12" s="313" t="str">
        <f>IF(Badges!$R$310="A","/","")</f>
        <v/>
      </c>
      <c r="H12" s="313" t="str">
        <f>IF(Badges!$R$314="A","/","")</f>
        <v/>
      </c>
      <c r="I12" s="329" t="str">
        <f>IF(Summary!$AD$17="E","E","")</f>
        <v/>
      </c>
      <c r="J12" s="329" t="str">
        <f>IF(Summary!$AE$17="Y","R","")</f>
        <v/>
      </c>
      <c r="K12" s="360" t="str">
        <f>IF(COUNT(I46:I47)=2,MAX(I46:I47),"")</f>
        <v/>
      </c>
      <c r="L12" s="640" t="str">
        <f>'Council Own'!$B190</f>
        <v>&lt;&lt;List Badge 9 Here&gt;&gt;</v>
      </c>
      <c r="M12" s="641"/>
      <c r="N12" s="327" t="str">
        <f>IF('Council Own'!$R$195="A","/","")</f>
        <v/>
      </c>
      <c r="O12" s="327" t="str">
        <f>IF('Council Own'!$R$199="A","/","")</f>
        <v/>
      </c>
      <c r="P12" s="327" t="str">
        <f>IF('Council Own'!$R$203="A","/","")</f>
        <v/>
      </c>
      <c r="Q12" s="327" t="str">
        <f>IF('Council Own'!$R$207="A","/","")</f>
        <v/>
      </c>
      <c r="R12" s="327" t="str">
        <f>IF('Council Own'!$R$211="A","/","")</f>
        <v/>
      </c>
      <c r="S12" s="328" t="str">
        <f>IF(Summary!$AD$60="E","E","")</f>
        <v/>
      </c>
      <c r="T12" s="328" t="str">
        <f>IF(Summary!$AE$60="Y","R","")</f>
        <v/>
      </c>
      <c r="U12" s="432"/>
      <c r="W12" s="389"/>
      <c r="X12" s="390"/>
      <c r="Y12" s="464"/>
      <c r="AA12" s="389"/>
      <c r="AB12" s="390"/>
      <c r="AC12" s="464"/>
    </row>
    <row r="13" spans="1:30" ht="12.95" customHeight="1">
      <c r="A13" s="342"/>
      <c r="C13" s="363" t="s">
        <v>103</v>
      </c>
      <c r="D13" s="332" t="str">
        <f>IF(Badges!$R$321="A","/","")</f>
        <v/>
      </c>
      <c r="E13" s="332" t="str">
        <f>IF(Badges!$R$325="A","/","")</f>
        <v/>
      </c>
      <c r="F13" s="332" t="str">
        <f>IF(Badges!$R$329="A","/","")</f>
        <v/>
      </c>
      <c r="G13" s="332" t="str">
        <f>IF(Badges!$R$333="A","/","")</f>
        <v/>
      </c>
      <c r="H13" s="332" t="str">
        <f>IF(Badges!$R$337="A","/","")</f>
        <v/>
      </c>
      <c r="I13" s="330" t="str">
        <f>IF(Summary!$AD$18="E","E","")</f>
        <v/>
      </c>
      <c r="J13" s="330" t="str">
        <f>IF(Summary!$AE$18="Y","R","")</f>
        <v/>
      </c>
      <c r="K13" s="360"/>
      <c r="L13" s="640" t="str">
        <f>'Council Own'!$B213</f>
        <v>&lt;&lt;List Badge 10 Here&gt;&gt;</v>
      </c>
      <c r="M13" s="641"/>
      <c r="N13" s="327" t="str">
        <f>IF('Council Own'!$R$218="A","/","")</f>
        <v/>
      </c>
      <c r="O13" s="327" t="str">
        <f>IF('Council Own'!$R$222="A","/","")</f>
        <v/>
      </c>
      <c r="P13" s="327" t="str">
        <f>IF('Council Own'!$R$226="A","/","")</f>
        <v/>
      </c>
      <c r="Q13" s="327" t="str">
        <f>IF('Council Own'!$R$230="A","/","")</f>
        <v/>
      </c>
      <c r="R13" s="327" t="str">
        <f>IF('Council Own'!$R$234="A","/","")</f>
        <v/>
      </c>
      <c r="S13" s="328" t="str">
        <f>IF(Summary!$AD$61="E","E","")</f>
        <v/>
      </c>
      <c r="T13" s="328" t="str">
        <f>IF(Summary!$AE$61="Y","R","")</f>
        <v/>
      </c>
      <c r="U13" s="432"/>
      <c r="W13" s="389"/>
      <c r="X13" s="390"/>
      <c r="Y13" s="464"/>
      <c r="AA13" s="389"/>
      <c r="AB13" s="390"/>
      <c r="AC13" s="464"/>
    </row>
    <row r="14" spans="1:30" ht="12.95" customHeight="1">
      <c r="A14" s="342"/>
      <c r="C14" s="359" t="s">
        <v>609</v>
      </c>
      <c r="D14" s="334" t="str">
        <f>IF(Badges!$R$10="A","/","")</f>
        <v/>
      </c>
      <c r="E14" s="334" t="str">
        <f>IF(Badges!$R$14="A","/","")</f>
        <v/>
      </c>
      <c r="F14" s="334" t="str">
        <f>IF(Badges!$R$18="A","/","")</f>
        <v/>
      </c>
      <c r="G14" s="334" t="str">
        <f>IF(Badges!$R$22="A","/","")</f>
        <v/>
      </c>
      <c r="H14" s="334" t="str">
        <f>IF(Badges!$R$26="A","/","")</f>
        <v/>
      </c>
      <c r="I14" s="331" t="str">
        <f>IF(Summary!$AD$4="E","E","")</f>
        <v/>
      </c>
      <c r="J14" s="331" t="str">
        <f>IF(Summary!$AE$4="Y","R","")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IF(Badges!$R$356="A","/","")</f>
        <v/>
      </c>
      <c r="E15" s="313" t="str">
        <f>IF(Badges!$R$360="A","/","")</f>
        <v/>
      </c>
      <c r="F15" s="313" t="str">
        <f>IF(Badges!$R$364="A","/","")</f>
        <v/>
      </c>
      <c r="G15" s="313" t="str">
        <f>IF(Badges!$R$368="A","/","")</f>
        <v/>
      </c>
      <c r="H15" s="313" t="str">
        <f>IF(Badges!$R$372="A","/","")</f>
        <v/>
      </c>
      <c r="I15" s="329" t="str">
        <f>IF(Summary!$AD$20="E","E","")</f>
        <v/>
      </c>
      <c r="J15" s="329" t="str">
        <f>IF(Summary!$AE$20="Y","R","")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IF(Badges!$R$379="A","/","")</f>
        <v/>
      </c>
      <c r="E16" s="332" t="str">
        <f>IF(Badges!$R$383="A","/","")</f>
        <v/>
      </c>
      <c r="F16" s="332" t="str">
        <f>IF(Badges!$R$387="A","/","")</f>
        <v/>
      </c>
      <c r="G16" s="332" t="str">
        <f>IF(Badges!$R$391="A","/","")</f>
        <v/>
      </c>
      <c r="H16" s="332" t="str">
        <f>IF(Badges!$R$395="A","/","")</f>
        <v/>
      </c>
      <c r="I16" s="333" t="str">
        <f>IF(Summary!$AD$21="E","E","")</f>
        <v/>
      </c>
      <c r="J16" s="333" t="str">
        <f>IF(Summary!$AE$21="Y","R","")</f>
        <v/>
      </c>
      <c r="K16" s="360" t="str">
        <f>IF(COUNT(I50:I51)=2,MAX(I50:I51),"")</f>
        <v/>
      </c>
      <c r="L16" s="640" t="str">
        <f>'Age-Level'!$C140</f>
        <v>Investiture</v>
      </c>
      <c r="M16" s="640"/>
      <c r="N16" s="640"/>
      <c r="O16" s="640"/>
      <c r="P16" s="640"/>
      <c r="Q16" s="640"/>
      <c r="R16" s="641"/>
      <c r="S16" s="328" t="str">
        <f>IF(Summary!$AD$79="E","E","")</f>
        <v/>
      </c>
      <c r="T16" s="328" t="str">
        <f>IF(Summary!$AE$79="Y","R","")</f>
        <v/>
      </c>
      <c r="U16" s="432"/>
      <c r="W16" s="389"/>
      <c r="X16" s="390"/>
      <c r="Y16" s="464"/>
      <c r="AA16" s="389"/>
      <c r="AB16" s="390"/>
      <c r="AC16" s="464"/>
    </row>
    <row r="17" spans="1:29" ht="12.95" customHeight="1">
      <c r="A17" s="342"/>
      <c r="C17" s="359" t="s">
        <v>611</v>
      </c>
      <c r="D17" s="334" t="str">
        <f>IF(Badges!$R$425="A","/","")</f>
        <v/>
      </c>
      <c r="E17" s="334" t="str">
        <f>IF(Badges!$R$429="A","/","")</f>
        <v/>
      </c>
      <c r="F17" s="334" t="str">
        <f>IF(Badges!$R$433="A","/","")</f>
        <v/>
      </c>
      <c r="G17" s="334" t="str">
        <f>IF(Badges!$R$437="A","/","")</f>
        <v/>
      </c>
      <c r="H17" s="334" t="str">
        <f>IF(Badges!$R$441="A","/","")</f>
        <v/>
      </c>
      <c r="I17" s="331" t="str">
        <f>IF(Summary!$AD$23="E","E","")</f>
        <v/>
      </c>
      <c r="J17" s="331" t="str">
        <f>IF(Summary!$AE$23="Y","R","")</f>
        <v/>
      </c>
      <c r="K17" s="360"/>
      <c r="L17" s="640" t="str">
        <f>'Age-Level'!$C141</f>
        <v>Rededication (1st year)</v>
      </c>
      <c r="M17" s="640"/>
      <c r="N17" s="640"/>
      <c r="O17" s="640"/>
      <c r="P17" s="640"/>
      <c r="Q17" s="640"/>
      <c r="R17" s="641"/>
      <c r="S17" s="328" t="str">
        <f>IF(Summary!$AD$80="E","E","")</f>
        <v/>
      </c>
      <c r="T17" s="328" t="str">
        <f>IF(Summary!$AE$80="Y","R","")</f>
        <v/>
      </c>
      <c r="U17" s="432"/>
      <c r="W17" s="389"/>
      <c r="X17" s="390"/>
      <c r="Y17" s="464"/>
      <c r="AA17" s="389"/>
      <c r="AB17" s="390"/>
      <c r="AC17" s="464"/>
    </row>
    <row r="18" spans="1:29" ht="12.95" customHeight="1" thickBot="1">
      <c r="C18" s="361" t="s">
        <v>612</v>
      </c>
      <c r="D18" s="313" t="str">
        <f>IF(Badges!$R$448="A","/","")</f>
        <v/>
      </c>
      <c r="E18" s="313" t="str">
        <f>IF(Badges!$R$452="A","/","")</f>
        <v/>
      </c>
      <c r="F18" s="313" t="str">
        <f>IF(Badges!$R$456="A","/","")</f>
        <v/>
      </c>
      <c r="G18" s="313" t="str">
        <f>IF(Badges!$R$460="A","/","")</f>
        <v/>
      </c>
      <c r="H18" s="313" t="str">
        <f>IF(Badges!$R$464="A","/","")</f>
        <v/>
      </c>
      <c r="I18" s="329" t="str">
        <f>IF(Summary!$AD$24="E","E","")</f>
        <v/>
      </c>
      <c r="J18" s="329" t="str">
        <f>IF(Summary!$AE$24="Y","R","")</f>
        <v/>
      </c>
      <c r="L18" s="640" t="str">
        <f>'Age-Level'!$C142</f>
        <v>Rededication (2nd year)</v>
      </c>
      <c r="M18" s="640"/>
      <c r="N18" s="640"/>
      <c r="O18" s="640"/>
      <c r="P18" s="640"/>
      <c r="Q18" s="640"/>
      <c r="R18" s="641"/>
      <c r="S18" s="328" t="str">
        <f>IF(Summary!$AD$81="E","E","")</f>
        <v/>
      </c>
      <c r="T18" s="328" t="str">
        <f>IF(Summary!$AE$81="Y","R","")</f>
        <v/>
      </c>
      <c r="U18" s="432"/>
      <c r="W18" s="389"/>
      <c r="X18" s="390"/>
      <c r="Y18" s="464"/>
      <c r="AA18" s="389"/>
      <c r="AB18" s="390"/>
      <c r="AC18" s="464"/>
    </row>
    <row r="19" spans="1:29" ht="12.95" customHeight="1">
      <c r="C19" s="368" t="s">
        <v>328</v>
      </c>
      <c r="D19" s="332" t="str">
        <f>IF(Badges!$R$467="C","/","")</f>
        <v/>
      </c>
      <c r="E19" s="332" t="str">
        <f>IF(Badges!$R$468="C","/","")</f>
        <v/>
      </c>
      <c r="F19" s="332" t="str">
        <f>IF(Badges!$R$469="C","/","")</f>
        <v/>
      </c>
      <c r="G19" s="332" t="str">
        <f>IF(Badges!$R$470="C","/","")</f>
        <v/>
      </c>
      <c r="H19" s="332" t="str">
        <f>IF(Badges!$R$471="C","/","")</f>
        <v/>
      </c>
      <c r="I19" s="333" t="str">
        <f>IF(Summary!$AD$25="E","E","")</f>
        <v/>
      </c>
      <c r="J19" s="333" t="str">
        <f>IF(Summary!$AE$25="Y","R","")</f>
        <v/>
      </c>
      <c r="L19" s="640" t="str">
        <f>'Age-Level'!$C143</f>
        <v>Rededication (3rd year)</v>
      </c>
      <c r="M19" s="640"/>
      <c r="N19" s="640"/>
      <c r="O19" s="640"/>
      <c r="P19" s="640"/>
      <c r="Q19" s="640"/>
      <c r="R19" s="641"/>
      <c r="S19" s="328" t="str">
        <f>IF(Summary!$AD$82="E","E","")</f>
        <v/>
      </c>
      <c r="T19" s="328" t="str">
        <f>IF(Summary!$AE$82="Y","R","")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IF(Summary!$AD$83="E","E","")</f>
        <v/>
      </c>
      <c r="T20" s="328" t="str">
        <f>IF(Summary!$AE$83="Y","R","")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IF(Summary!$AD$84="E","E","")</f>
        <v/>
      </c>
      <c r="T21" s="328" t="str">
        <f>IF(Summary!$AE$84="Y","R","")</f>
        <v/>
      </c>
      <c r="U21" s="432"/>
      <c r="W21" s="389"/>
      <c r="X21" s="390"/>
      <c r="Y21" s="464"/>
      <c r="AA21" s="389"/>
      <c r="AB21" s="390"/>
      <c r="AC21" s="464"/>
    </row>
    <row r="22" spans="1:29" ht="12.95" customHeight="1">
      <c r="B22" s="370"/>
      <c r="C22" s="356" t="s">
        <v>106</v>
      </c>
      <c r="D22" s="327" t="str">
        <f>IF(Badges!$R$240="A","/","")</f>
        <v/>
      </c>
      <c r="E22" s="327" t="str">
        <f>IF(Badges!$R$244="A","/","")</f>
        <v/>
      </c>
      <c r="F22" s="327" t="str">
        <f>IF(Badges!$R$248="A","/","")</f>
        <v/>
      </c>
      <c r="G22" s="327" t="str">
        <f>IF(Badges!$R$252="A","/","")</f>
        <v/>
      </c>
      <c r="H22" s="327" t="str">
        <f>IF(Badges!$R$256="A","/","")</f>
        <v/>
      </c>
      <c r="I22" s="328" t="str">
        <f>IF(Summary!$AD$14="E","E","")</f>
        <v/>
      </c>
      <c r="J22" s="328" t="str">
        <f>IF(Summary!$AE$14="Y","R","")</f>
        <v/>
      </c>
      <c r="L22" s="640" t="str">
        <f>'Age-Level'!$C146</f>
        <v>Rededication (6th year)</v>
      </c>
      <c r="M22" s="640"/>
      <c r="N22" s="640"/>
      <c r="O22" s="640"/>
      <c r="P22" s="640"/>
      <c r="Q22" s="640"/>
      <c r="R22" s="641"/>
      <c r="S22" s="328" t="str">
        <f>IF(Summary!$AD$85="E","E","")</f>
        <v/>
      </c>
      <c r="T22" s="328" t="str">
        <f>IF(Summary!$AE$85="Y","R","")</f>
        <v/>
      </c>
      <c r="U22" s="432"/>
      <c r="W22" s="389"/>
      <c r="X22" s="390"/>
      <c r="Y22" s="464"/>
      <c r="AA22" s="389"/>
      <c r="AB22" s="390"/>
      <c r="AC22" s="464"/>
    </row>
    <row r="23" spans="1:29" ht="12.95" customHeight="1" thickBot="1">
      <c r="B23" s="370"/>
      <c r="C23" s="364" t="s">
        <v>107</v>
      </c>
      <c r="D23" s="313" t="str">
        <f>IF(Badges!$R$217="A","/","")</f>
        <v/>
      </c>
      <c r="E23" s="313" t="str">
        <f>IF(Badges!$R$221="A","/","")</f>
        <v/>
      </c>
      <c r="F23" s="313" t="str">
        <f>IF(Badges!$R$225="A","/","")</f>
        <v/>
      </c>
      <c r="G23" s="313" t="str">
        <f>IF(Badges!$R$229="A","/","")</f>
        <v/>
      </c>
      <c r="H23" s="313" t="str">
        <f>IF(Badges!$R$233="A","/","")</f>
        <v/>
      </c>
      <c r="I23" s="329" t="str">
        <f>IF(Summary!$AD$13="E","E","")</f>
        <v/>
      </c>
      <c r="J23" s="329" t="str">
        <f>IF(Summary!$AE$13="Y","R","")</f>
        <v/>
      </c>
      <c r="L23" s="640" t="str">
        <f>'Age-Level'!$C147</f>
        <v>Rededication (7th year)</v>
      </c>
      <c r="M23" s="640"/>
      <c r="N23" s="640"/>
      <c r="O23" s="640"/>
      <c r="P23" s="640"/>
      <c r="Q23" s="640"/>
      <c r="R23" s="641"/>
      <c r="S23" s="328" t="str">
        <f>IF(Summary!$AD$86="E","E","")</f>
        <v/>
      </c>
      <c r="T23" s="328" t="str">
        <f>IF(Summary!$AE$86="Y","R","")</f>
        <v/>
      </c>
      <c r="U23" s="642" t="s">
        <v>761</v>
      </c>
      <c r="W23" s="389"/>
      <c r="X23" s="390"/>
      <c r="Y23" s="464"/>
      <c r="AA23" s="389"/>
      <c r="AB23" s="390"/>
      <c r="AC23" s="464"/>
    </row>
    <row r="24" spans="1:29" ht="12.95" customHeight="1">
      <c r="B24" s="370"/>
      <c r="C24" s="356" t="s">
        <v>613</v>
      </c>
      <c r="D24" s="332" t="str">
        <f>IF(Badges!$R$341="C","/","")</f>
        <v/>
      </c>
      <c r="E24" s="332" t="str">
        <f>IF(Badges!$R$343="C","/","")</f>
        <v/>
      </c>
      <c r="F24" s="332" t="str">
        <f>IF(Badges!$R$345="C","/","")</f>
        <v/>
      </c>
      <c r="G24" s="332" t="str">
        <f>IF(Badges!$R$347="C","/","")</f>
        <v/>
      </c>
      <c r="H24" s="332" t="str">
        <f>IF(Badges!$R$349="C","/","")</f>
        <v/>
      </c>
      <c r="I24" s="333" t="str">
        <f>IF(Summary!$AD$19="E","E","")</f>
        <v/>
      </c>
      <c r="J24" s="333" t="str">
        <f>IF(Summary!$AE$19="Y","R","")</f>
        <v/>
      </c>
      <c r="L24" s="640" t="str">
        <f>'Age-Level'!$C148</f>
        <v>Rededication (8th year)</v>
      </c>
      <c r="M24" s="640"/>
      <c r="N24" s="640"/>
      <c r="O24" s="640"/>
      <c r="P24" s="640"/>
      <c r="Q24" s="640"/>
      <c r="R24" s="641"/>
      <c r="S24" s="328" t="str">
        <f>IF(Summary!$AD$87="E","E","")</f>
        <v/>
      </c>
      <c r="T24" s="328" t="str">
        <f>IF(Summary!$AE$87="Y","R","")</f>
        <v/>
      </c>
      <c r="U24" s="642"/>
      <c r="W24" s="389"/>
      <c r="X24" s="390"/>
      <c r="Y24" s="464"/>
      <c r="AA24" s="389"/>
      <c r="AB24" s="390"/>
      <c r="AC24" s="464"/>
    </row>
    <row r="25" spans="1:29" ht="12.95" customHeight="1">
      <c r="B25" s="370"/>
      <c r="C25" s="361" t="s">
        <v>614</v>
      </c>
      <c r="D25" s="327" t="str">
        <f>IF(Badges!$R$283="C","/","")</f>
        <v/>
      </c>
      <c r="E25" s="327" t="str">
        <f>IF(Badges!$R$285="C","/","")</f>
        <v/>
      </c>
      <c r="F25" s="327" t="str">
        <f>IF(Badges!$R$287="C","/","")</f>
        <v/>
      </c>
      <c r="G25" s="327" t="str">
        <f>IF(Badges!$R$289="C","/","")</f>
        <v/>
      </c>
      <c r="H25" s="327" t="str">
        <f>IF(Badges!$R$291="C","/","")</f>
        <v/>
      </c>
      <c r="I25" s="331" t="str">
        <f>IF(Summary!$AD$16="E","E","")</f>
        <v/>
      </c>
      <c r="J25" s="331" t="str">
        <f>IF(Summary!$AE$16="Y","R","")</f>
        <v/>
      </c>
      <c r="L25" s="640" t="str">
        <f>'Age-Level'!$C149</f>
        <v>Rededication (9th year)</v>
      </c>
      <c r="M25" s="640"/>
      <c r="N25" s="640"/>
      <c r="O25" s="640"/>
      <c r="P25" s="640"/>
      <c r="Q25" s="640"/>
      <c r="R25" s="641"/>
      <c r="S25" s="328" t="str">
        <f>IF(Summary!$AD$88="E","E","")</f>
        <v/>
      </c>
      <c r="T25" s="328" t="str">
        <f>IF(Summary!$AE$88="Y","R","")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IF(Summary!$AD$89="E","E","")</f>
        <v/>
      </c>
      <c r="T26" s="328" t="str">
        <f>IF(Summary!$AE$89="Y","R","")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IF(Summary!$AD$90="E","E","")</f>
        <v/>
      </c>
      <c r="T27" s="328" t="str">
        <f>IF(Summary!$AE$90="Y","R","")</f>
        <v/>
      </c>
      <c r="U27" s="642"/>
      <c r="W27" s="389"/>
      <c r="X27" s="390"/>
      <c r="Y27" s="464"/>
      <c r="AA27" s="389"/>
      <c r="AB27" s="390"/>
      <c r="AC27" s="464"/>
    </row>
    <row r="28" spans="1:29" ht="12.95" customHeight="1">
      <c r="B28" s="370"/>
      <c r="C28" s="371" t="s">
        <v>615</v>
      </c>
      <c r="D28" s="327" t="str">
        <f>IF(Badges!$R$500="C","/","")</f>
        <v/>
      </c>
      <c r="E28" s="327" t="str">
        <f>IF(Badges!$R$501="C","/","")</f>
        <v/>
      </c>
      <c r="F28" s="327" t="str">
        <f>IF(Badges!$R$502="C","/","")</f>
        <v/>
      </c>
      <c r="G28" s="327" t="str">
        <f>IF(Badges!$R$503="C","/","")</f>
        <v/>
      </c>
      <c r="H28" s="327" t="str">
        <f>IF(Badges!$R$504="C","/","")</f>
        <v/>
      </c>
      <c r="I28" s="328" t="str">
        <f>IF(Summary!$AD$28="E","E","")</f>
        <v/>
      </c>
      <c r="J28" s="328" t="str">
        <f>IF(Summary!$AE$28="Y","R","")</f>
        <v/>
      </c>
      <c r="L28" s="640" t="str">
        <f>'Age-Level'!$C152</f>
        <v>Rededication (12th year)</v>
      </c>
      <c r="M28" s="640"/>
      <c r="N28" s="640"/>
      <c r="O28" s="640"/>
      <c r="P28" s="640"/>
      <c r="Q28" s="640"/>
      <c r="R28" s="641"/>
      <c r="S28" s="328" t="str">
        <f>IF(Summary!$AD$91="E","E","")</f>
        <v/>
      </c>
      <c r="T28" s="328" t="str">
        <f>IF(Summary!$AE$91="Y","R","")</f>
        <v/>
      </c>
      <c r="U28" s="642"/>
      <c r="W28" s="389"/>
      <c r="X28" s="390"/>
      <c r="Y28" s="464"/>
      <c r="AA28" s="389"/>
      <c r="AB28" s="390"/>
      <c r="AC28" s="464"/>
    </row>
    <row r="29" spans="1:29" ht="12.95" customHeight="1">
      <c r="B29" s="370"/>
      <c r="C29" s="372" t="s">
        <v>616</v>
      </c>
      <c r="D29" s="327" t="str">
        <f>IF(Badges!$R$507="C","/","")</f>
        <v/>
      </c>
      <c r="E29" s="327" t="str">
        <f>IF(Badges!$R$508="C","/","")</f>
        <v/>
      </c>
      <c r="F29" s="327" t="str">
        <f>IF(Badges!$R$509="C","/","")</f>
        <v/>
      </c>
      <c r="G29" s="327" t="str">
        <f>IF(Badges!$R$510="C","/","")</f>
        <v/>
      </c>
      <c r="H29" s="327" t="str">
        <f>IF(Badges!$R$511="C","/","")</f>
        <v/>
      </c>
      <c r="I29" s="328" t="str">
        <f>IF(Summary!$AD$29="E","E","")</f>
        <v/>
      </c>
      <c r="J29" s="328" t="str">
        <f>IF(Summary!$AE$29="Y","R","")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IF(Badges!$R$514="C","/","")</f>
        <v/>
      </c>
      <c r="E30" s="313" t="str">
        <f>IF(Badges!$R$515="C","/","")</f>
        <v/>
      </c>
      <c r="F30" s="313" t="str">
        <f>IF(Badges!$R$516="C","/","")</f>
        <v/>
      </c>
      <c r="G30" s="313" t="str">
        <f>IF(Badges!$R$517="C","/","")</f>
        <v/>
      </c>
      <c r="H30" s="313" t="str">
        <f>IF(Badges!$R$518="C","/","")</f>
        <v/>
      </c>
      <c r="I30" s="329" t="str">
        <f>IF(Summary!$AD$30="E","E","")</f>
        <v/>
      </c>
      <c r="J30" s="329" t="str">
        <f>IF(Summary!$AE$30="Y","R","")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IF(Badges!$R$522="C","/","")</f>
        <v/>
      </c>
      <c r="E31" s="332" t="str">
        <f>IF(Badges!$R$523="C","/","")</f>
        <v/>
      </c>
      <c r="F31" s="332" t="str">
        <f>IF(Badges!$R$524="C","/","")</f>
        <v/>
      </c>
      <c r="G31" s="332" t="str">
        <f>IF(Badges!$R$525="C","/","")</f>
        <v/>
      </c>
      <c r="H31" s="332" t="str">
        <f>IF(Badges!$R$526="C","/","")</f>
        <v/>
      </c>
      <c r="I31" s="330" t="str">
        <f>IF(Summary!$AD$32="E","E","")</f>
        <v/>
      </c>
      <c r="J31" s="330" t="str">
        <f>IF(Summary!$AE$32="Y","R","")</f>
        <v/>
      </c>
      <c r="L31" s="640" t="str">
        <f>'Fun Patches'!$C5</f>
        <v>&lt;LIST PATCH HERE&gt;</v>
      </c>
      <c r="M31" s="640"/>
      <c r="N31" s="640"/>
      <c r="O31" s="640"/>
      <c r="P31" s="640"/>
      <c r="Q31" s="640"/>
      <c r="R31" s="641"/>
      <c r="S31" s="328" t="str">
        <f>IF(Summary!$AD$95="E","E","")</f>
        <v/>
      </c>
      <c r="T31" s="328" t="str">
        <f>IF(Summary!$AE$95="Y","R","")</f>
        <v/>
      </c>
      <c r="U31" s="642"/>
      <c r="W31" s="389"/>
      <c r="X31" s="390"/>
      <c r="Y31" s="464"/>
      <c r="AA31" s="389"/>
      <c r="AB31" s="390"/>
      <c r="AC31" s="464"/>
    </row>
    <row r="32" spans="1:29" ht="12.95" customHeight="1">
      <c r="B32" s="370"/>
      <c r="C32" s="372" t="s">
        <v>619</v>
      </c>
      <c r="D32" s="327" t="str">
        <f>IF(Badges!$R$529="C","/","")</f>
        <v/>
      </c>
      <c r="E32" s="327" t="str">
        <f>IF(Badges!$R$530="C","/","")</f>
        <v/>
      </c>
      <c r="F32" s="327" t="str">
        <f>IF(Badges!$R$531="C","/","")</f>
        <v/>
      </c>
      <c r="G32" s="327" t="str">
        <f>IF(Badges!$R$532="C","/","")</f>
        <v/>
      </c>
      <c r="H32" s="327" t="str">
        <f>IF(Badges!$R$533="C","/","")</f>
        <v/>
      </c>
      <c r="I32" s="328" t="str">
        <f>IF(Summary!$AD$33="E","E","")</f>
        <v/>
      </c>
      <c r="J32" s="328" t="str">
        <f>IF(Summary!$AE$33="Y","R","")</f>
        <v/>
      </c>
      <c r="L32" s="640" t="str">
        <f>'Fun Patches'!$C6</f>
        <v>&lt;LIST PATCH HERE&gt;</v>
      </c>
      <c r="M32" s="640"/>
      <c r="N32" s="640"/>
      <c r="O32" s="640"/>
      <c r="P32" s="640"/>
      <c r="Q32" s="640"/>
      <c r="R32" s="641"/>
      <c r="S32" s="328" t="str">
        <f>IF(Summary!$AD$96="E","E","")</f>
        <v/>
      </c>
      <c r="T32" s="328" t="str">
        <f>IF(Summary!$AE$96="Y","R","")</f>
        <v/>
      </c>
      <c r="U32" s="642"/>
      <c r="W32" s="389"/>
      <c r="X32" s="390"/>
      <c r="Y32" s="464"/>
      <c r="AA32" s="389"/>
      <c r="AB32" s="390"/>
      <c r="AC32" s="464"/>
    </row>
    <row r="33" spans="2:29" ht="12.95" customHeight="1" thickBot="1">
      <c r="B33" s="370"/>
      <c r="C33" s="373" t="s">
        <v>620</v>
      </c>
      <c r="D33" s="313" t="str">
        <f>IF(Badges!$R$536="C","/","")</f>
        <v/>
      </c>
      <c r="E33" s="313" t="str">
        <f>IF(Badges!$R$537="C","/","")</f>
        <v/>
      </c>
      <c r="F33" s="313" t="str">
        <f>IF(Badges!$R$538="C","/","")</f>
        <v/>
      </c>
      <c r="G33" s="313" t="str">
        <f>IF(Badges!$R$539="C","/","")</f>
        <v/>
      </c>
      <c r="H33" s="313" t="str">
        <f>IF(Badges!$R$540="C","/","")</f>
        <v/>
      </c>
      <c r="I33" s="329" t="str">
        <f>IF(Summary!$AD$34="E","E","")</f>
        <v/>
      </c>
      <c r="J33" s="329" t="str">
        <f>IF(Summary!$AE$34="Y","R","")</f>
        <v/>
      </c>
      <c r="L33" s="640" t="str">
        <f>'Fun Patches'!$C7</f>
        <v>&lt;LIST PATCH HERE&gt;</v>
      </c>
      <c r="M33" s="640"/>
      <c r="N33" s="640"/>
      <c r="O33" s="640"/>
      <c r="P33" s="640"/>
      <c r="Q33" s="640"/>
      <c r="R33" s="641"/>
      <c r="S33" s="328" t="str">
        <f>IF(Summary!$AD$97="E","E","")</f>
        <v/>
      </c>
      <c r="T33" s="328" t="str">
        <f>IF(Summary!$AE$97="Y","R","")</f>
        <v/>
      </c>
      <c r="U33" s="642"/>
      <c r="W33" s="389"/>
      <c r="X33" s="390"/>
      <c r="Y33" s="464"/>
      <c r="AA33" s="389"/>
      <c r="AB33" s="390"/>
      <c r="AC33" s="464"/>
    </row>
    <row r="34" spans="2:29" ht="12.95" customHeight="1">
      <c r="B34" s="370"/>
      <c r="C34" s="371" t="s">
        <v>621</v>
      </c>
      <c r="D34" s="332" t="str">
        <f>IF(Badges!$R$544="C","/","")</f>
        <v/>
      </c>
      <c r="E34" s="332" t="str">
        <f>IF(Badges!$R$545="C","/","")</f>
        <v/>
      </c>
      <c r="F34" s="332" t="str">
        <f>IF(Badges!$R$546="C","/","")</f>
        <v/>
      </c>
      <c r="G34" s="332" t="str">
        <f>IF(Badges!$R$547="C","/","")</f>
        <v/>
      </c>
      <c r="H34" s="332" t="str">
        <f>IF(Badges!$R$548="C","/","")</f>
        <v/>
      </c>
      <c r="I34" s="330" t="str">
        <f>IF(Summary!$AD$36="E","E","")</f>
        <v/>
      </c>
      <c r="J34" s="330" t="str">
        <f>IF(Summary!$AE$36="Y","R","")</f>
        <v/>
      </c>
      <c r="L34" s="640" t="str">
        <f>'Fun Patches'!$C8</f>
        <v>&lt;LIST PATCH HERE&gt;</v>
      </c>
      <c r="M34" s="640"/>
      <c r="N34" s="640"/>
      <c r="O34" s="640"/>
      <c r="P34" s="640"/>
      <c r="Q34" s="640"/>
      <c r="R34" s="641"/>
      <c r="S34" s="328" t="str">
        <f>IF(Summary!$AD$98="E","E","")</f>
        <v/>
      </c>
      <c r="T34" s="328" t="str">
        <f>IF(Summary!$AE$98="Y","R","")</f>
        <v/>
      </c>
      <c r="U34" s="642"/>
      <c r="W34" s="389"/>
      <c r="X34" s="390"/>
      <c r="Y34" s="464"/>
      <c r="AA34" s="389"/>
      <c r="AB34" s="390"/>
      <c r="AC34" s="464"/>
    </row>
    <row r="35" spans="2:29" ht="12.95" customHeight="1">
      <c r="B35" s="370"/>
      <c r="C35" s="372" t="s">
        <v>622</v>
      </c>
      <c r="D35" s="327" t="str">
        <f>IF(Badges!$R$551="C","/","")</f>
        <v/>
      </c>
      <c r="E35" s="327" t="str">
        <f>IF(Badges!$R$552="C","/","")</f>
        <v/>
      </c>
      <c r="F35" s="327" t="str">
        <f>IF(Badges!$R$553="C","/","")</f>
        <v/>
      </c>
      <c r="G35" s="327" t="str">
        <f>IF(Badges!$R$554="C","/","")</f>
        <v/>
      </c>
      <c r="H35" s="327" t="str">
        <f>IF(Badges!$R$555="C","/","")</f>
        <v/>
      </c>
      <c r="I35" s="328" t="str">
        <f>IF(Summary!$AD$37="E","E","")</f>
        <v/>
      </c>
      <c r="J35" s="328" t="str">
        <f>IF(Summary!$AE$37="Y","R","")</f>
        <v/>
      </c>
      <c r="L35" s="640" t="str">
        <f>'Fun Patches'!$C9</f>
        <v>&lt;LIST PATCH HERE&gt;</v>
      </c>
      <c r="M35" s="640"/>
      <c r="N35" s="640"/>
      <c r="O35" s="640"/>
      <c r="P35" s="640"/>
      <c r="Q35" s="640"/>
      <c r="R35" s="641"/>
      <c r="S35" s="328" t="str">
        <f>IF(Summary!$AD$99="E","E","")</f>
        <v/>
      </c>
      <c r="T35" s="328" t="str">
        <f>IF(Summary!$AE$99="Y","R","")</f>
        <v/>
      </c>
      <c r="U35" s="642"/>
      <c r="W35" s="389"/>
      <c r="X35" s="390"/>
      <c r="Y35" s="464"/>
      <c r="AA35" s="389"/>
      <c r="AB35" s="390"/>
      <c r="AC35" s="464"/>
    </row>
    <row r="36" spans="2:29" ht="12.95" customHeight="1">
      <c r="B36" s="370"/>
      <c r="C36" s="374" t="s">
        <v>623</v>
      </c>
      <c r="D36" s="327" t="str">
        <f>IF(Badges!$R$558="C","/","")</f>
        <v/>
      </c>
      <c r="E36" s="327" t="str">
        <f>IF(Badges!$R$559="C","/","")</f>
        <v/>
      </c>
      <c r="F36" s="327" t="str">
        <f>IF(Badges!$R$560="C","/","")</f>
        <v/>
      </c>
      <c r="G36" s="327" t="str">
        <f>IF(Badges!$R$561="C","/","")</f>
        <v/>
      </c>
      <c r="H36" s="327" t="str">
        <f>IF(Badges!$R$562="C","/","")</f>
        <v/>
      </c>
      <c r="I36" s="328" t="str">
        <f>IF(Summary!$AD$38="E","E","")</f>
        <v/>
      </c>
      <c r="J36" s="328" t="str">
        <f>IF(Summary!$AE$38="Y","R","")</f>
        <v/>
      </c>
      <c r="L36" s="640" t="str">
        <f>'Fun Patches'!$C10</f>
        <v>&lt;LIST PATCH HERE&gt;</v>
      </c>
      <c r="M36" s="640"/>
      <c r="N36" s="640"/>
      <c r="O36" s="640"/>
      <c r="P36" s="640"/>
      <c r="Q36" s="640"/>
      <c r="R36" s="641"/>
      <c r="S36" s="328" t="str">
        <f>IF(Summary!$AD$100="E","E","")</f>
        <v/>
      </c>
      <c r="T36" s="328" t="str">
        <f>IF(Summary!$AE$100="Y","R","")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IF(Summary!$AD$101="E","E","")</f>
        <v/>
      </c>
      <c r="T37" s="328" t="str">
        <f>IF(Summary!$AE$101="Y","R","")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IF(Summary!$AD$102="E","E","")</f>
        <v/>
      </c>
      <c r="T38" s="328" t="str">
        <f>IF(Summary!$AE$102="Y","R","")</f>
        <v/>
      </c>
      <c r="U38" s="642"/>
      <c r="W38" s="389"/>
      <c r="X38" s="390"/>
      <c r="Y38" s="464"/>
      <c r="AA38" s="389"/>
      <c r="AB38" s="390"/>
      <c r="AC38" s="464"/>
    </row>
    <row r="39" spans="2:29" ht="12.95" customHeight="1">
      <c r="B39" s="370"/>
      <c r="C39" s="375" t="s">
        <v>595</v>
      </c>
      <c r="D39" s="435"/>
      <c r="E39" s="435"/>
      <c r="F39" s="435"/>
      <c r="G39" s="435"/>
      <c r="H39" s="436"/>
      <c r="I39" s="326" t="str">
        <f>IF(Summary!$AD$40="E","E","")</f>
        <v/>
      </c>
      <c r="J39" s="326" t="str">
        <f>IF(Summary!$AE$40="Y","R","")</f>
        <v/>
      </c>
      <c r="K39" s="360" t="str">
        <f>IF(I39="E","C"," ")</f>
        <v xml:space="preserve"> </v>
      </c>
      <c r="L39" s="640" t="str">
        <f>'Fun Patches'!$C13</f>
        <v>&lt;LIST PATCH HERE&gt;</v>
      </c>
      <c r="M39" s="640"/>
      <c r="N39" s="640"/>
      <c r="O39" s="640"/>
      <c r="P39" s="640"/>
      <c r="Q39" s="640"/>
      <c r="R39" s="641"/>
      <c r="S39" s="328" t="str">
        <f>IF(Summary!$AD$103="E","E","")</f>
        <v/>
      </c>
      <c r="T39" s="328" t="str">
        <f>IF(Summary!$AE$103="Y","R","")</f>
        <v/>
      </c>
      <c r="U39" s="642"/>
      <c r="W39" s="389"/>
      <c r="X39" s="390"/>
      <c r="Y39" s="464"/>
      <c r="AA39" s="389"/>
      <c r="AB39" s="390"/>
      <c r="AC39" s="464"/>
    </row>
    <row r="40" spans="2:29" ht="12.95" customHeight="1">
      <c r="B40" s="370"/>
      <c r="C40" s="376" t="s">
        <v>596</v>
      </c>
      <c r="D40" s="437"/>
      <c r="E40" s="437"/>
      <c r="F40" s="437"/>
      <c r="G40" s="437"/>
      <c r="H40" s="438"/>
      <c r="I40" s="328" t="str">
        <f>IF(Summary!$AD$41="E","E","")</f>
        <v/>
      </c>
      <c r="J40" s="328" t="str">
        <f>IF(Summary!$AE$41="Y","R","")</f>
        <v/>
      </c>
      <c r="K40" s="360" t="str">
        <f>IF(I40="E","C"," ")</f>
        <v xml:space="preserve"> </v>
      </c>
      <c r="L40" s="640" t="str">
        <f>'Fun Patches'!$C14</f>
        <v>&lt;LIST PATCH HERE&gt;</v>
      </c>
      <c r="M40" s="640"/>
      <c r="N40" s="640"/>
      <c r="O40" s="640"/>
      <c r="P40" s="640"/>
      <c r="Q40" s="640"/>
      <c r="R40" s="641"/>
      <c r="S40" s="328" t="str">
        <f>IF(Summary!$AD$104="E","E","")</f>
        <v/>
      </c>
      <c r="T40" s="328" t="str">
        <f>IF(Summary!$AE$104="Y","R","")</f>
        <v/>
      </c>
      <c r="U40" s="642"/>
      <c r="W40" s="389"/>
      <c r="X40" s="390"/>
      <c r="Y40" s="464"/>
      <c r="AA40" s="389"/>
      <c r="AB40" s="390"/>
      <c r="AC40" s="464"/>
    </row>
    <row r="41" spans="2:29" ht="12.95" customHeight="1" thickBot="1">
      <c r="B41" s="370"/>
      <c r="C41" s="377" t="s">
        <v>597</v>
      </c>
      <c r="D41" s="439"/>
      <c r="E41" s="439"/>
      <c r="F41" s="439"/>
      <c r="G41" s="439"/>
      <c r="H41" s="440"/>
      <c r="I41" s="329" t="str">
        <f>IF(Summary!$AD$42="E","E","")</f>
        <v/>
      </c>
      <c r="J41" s="329" t="str">
        <f>IF(Summary!$AE$42="Y","R","")</f>
        <v/>
      </c>
      <c r="K41" s="360" t="str">
        <f>IF(I41="E","C"," ")</f>
        <v xml:space="preserve"> </v>
      </c>
      <c r="L41" s="640" t="str">
        <f>'Fun Patches'!$C15</f>
        <v>&lt;LIST PATCH HERE&gt;</v>
      </c>
      <c r="M41" s="640"/>
      <c r="N41" s="640"/>
      <c r="O41" s="640"/>
      <c r="P41" s="640"/>
      <c r="Q41" s="640"/>
      <c r="R41" s="641"/>
      <c r="S41" s="328" t="str">
        <f>IF(Summary!$AD$105="E","E","")</f>
        <v/>
      </c>
      <c r="T41" s="328" t="str">
        <f>IF(Summary!$AE$105="Y","R","")</f>
        <v/>
      </c>
      <c r="U41" s="642"/>
      <c r="W41" s="389"/>
      <c r="X41" s="390"/>
      <c r="Y41" s="464"/>
      <c r="AA41" s="389"/>
      <c r="AB41" s="390"/>
      <c r="AC41" s="464"/>
    </row>
    <row r="42" spans="2:29" ht="12.95" customHeight="1">
      <c r="B42" s="370"/>
      <c r="C42" s="378" t="s">
        <v>598</v>
      </c>
      <c r="D42" s="327" t="str">
        <f>IF(Badges!$R$263="A","/","")</f>
        <v/>
      </c>
      <c r="E42" s="327" t="str">
        <f>IF(Badges!$R$267="A","/","")</f>
        <v/>
      </c>
      <c r="F42" s="327" t="str">
        <f>IF(Badges!$R$271="A","/","")</f>
        <v/>
      </c>
      <c r="G42" s="327" t="str">
        <f>IF(Badges!$R$275="A","/","")</f>
        <v/>
      </c>
      <c r="H42" s="327" t="str">
        <f>IF(Badges!$R$279="A","/","")</f>
        <v/>
      </c>
      <c r="I42" s="330" t="str">
        <f>IF(Summary!$AD$15="E","E","")</f>
        <v/>
      </c>
      <c r="J42" s="330" t="str">
        <f>IF(Summary!$AE$15="Y","R","")</f>
        <v/>
      </c>
      <c r="K42" s="360"/>
      <c r="L42" s="640" t="str">
        <f>'Fun Patches'!$C16</f>
        <v>&lt;LIST PATCH HERE&gt;</v>
      </c>
      <c r="M42" s="640"/>
      <c r="N42" s="640"/>
      <c r="O42" s="640"/>
      <c r="P42" s="640"/>
      <c r="Q42" s="640"/>
      <c r="R42" s="641"/>
      <c r="S42" s="328" t="str">
        <f>IF(Summary!$AD$106="E","E","")</f>
        <v/>
      </c>
      <c r="T42" s="328" t="str">
        <f>IF(Summary!$AE$106="Y","R","")</f>
        <v/>
      </c>
      <c r="U42" s="642"/>
      <c r="W42" s="389"/>
      <c r="X42" s="390"/>
      <c r="Y42" s="464"/>
      <c r="AA42" s="389"/>
      <c r="AB42" s="390"/>
      <c r="AC42" s="464"/>
    </row>
    <row r="43" spans="2:29" ht="12.95" customHeight="1">
      <c r="B43" s="370"/>
      <c r="C43" s="379" t="s">
        <v>599</v>
      </c>
      <c r="D43" s="327" t="str">
        <f>IF(Badges!$R$478="A","/","")</f>
        <v/>
      </c>
      <c r="E43" s="327" t="str">
        <f>IF(Badges!$R$482="A","/","")</f>
        <v/>
      </c>
      <c r="F43" s="327" t="str">
        <f>IF(Badges!$R$486="A","/","")</f>
        <v/>
      </c>
      <c r="G43" s="327" t="str">
        <f>IF(Badges!$R$490="A","/","")</f>
        <v/>
      </c>
      <c r="H43" s="327" t="str">
        <f>IF(Badges!$R$494="A","/","")</f>
        <v/>
      </c>
      <c r="I43" s="328" t="str">
        <f>IF(Summary!$AD$26="E","E","")</f>
        <v/>
      </c>
      <c r="J43" s="328" t="str">
        <f>IF(Summary!$AE$26="Y","R","")</f>
        <v/>
      </c>
      <c r="K43" s="360"/>
      <c r="L43" s="640" t="str">
        <f>'Fun Patches'!$C17</f>
        <v>&lt;LIST PATCH HERE&gt;</v>
      </c>
      <c r="M43" s="640"/>
      <c r="N43" s="640"/>
      <c r="O43" s="640"/>
      <c r="P43" s="640"/>
      <c r="Q43" s="640"/>
      <c r="R43" s="641"/>
      <c r="S43" s="328" t="str">
        <f>IF(Summary!$AD$107="E","E","")</f>
        <v/>
      </c>
      <c r="T43" s="328" t="str">
        <f>IF(Summary!$AE$107="Y","R","")</f>
        <v/>
      </c>
      <c r="U43" s="642"/>
      <c r="W43" s="389"/>
      <c r="X43" s="390"/>
      <c r="Y43" s="464"/>
      <c r="AA43" s="389"/>
      <c r="AB43" s="390"/>
      <c r="AC43" s="464"/>
    </row>
    <row r="44" spans="2:29" ht="12.95" customHeight="1">
      <c r="B44" s="370"/>
      <c r="C44" s="379" t="s">
        <v>600</v>
      </c>
      <c r="D44" s="327" t="str">
        <f>IF(Badges!$R$402="A","/","")</f>
        <v/>
      </c>
      <c r="E44" s="327" t="str">
        <f>IF(Badges!$R$406="A","/","")</f>
        <v/>
      </c>
      <c r="F44" s="327" t="str">
        <f>IF(Badges!$R$410="A","/","")</f>
        <v/>
      </c>
      <c r="G44" s="327" t="str">
        <f>IF(Badges!$R$414="A","/","")</f>
        <v/>
      </c>
      <c r="H44" s="327" t="str">
        <f>IF(Badges!$R$418="A","/","")</f>
        <v/>
      </c>
      <c r="I44" s="328" t="str">
        <f>IF(Summary!$AD$22="E","E","")</f>
        <v/>
      </c>
      <c r="J44" s="328" t="str">
        <f>IF(Summary!$AE$22="Y","R","")</f>
        <v/>
      </c>
      <c r="K44" s="360"/>
      <c r="L44" s="640" t="str">
        <f>'Fun Patches'!$C18</f>
        <v>&lt;LIST PATCH HERE&gt;</v>
      </c>
      <c r="M44" s="640"/>
      <c r="N44" s="640"/>
      <c r="O44" s="640"/>
      <c r="P44" s="640"/>
      <c r="Q44" s="640"/>
      <c r="R44" s="641"/>
      <c r="S44" s="328" t="str">
        <f>IF(Summary!$AD$108="E","E","")</f>
        <v/>
      </c>
      <c r="T44" s="328" t="str">
        <f>IF(Summary!$AE$108="Y","R","")</f>
        <v/>
      </c>
      <c r="U44" s="642"/>
      <c r="W44" s="389"/>
      <c r="X44" s="390"/>
      <c r="Y44" s="464"/>
      <c r="AA44" s="389"/>
      <c r="AB44" s="390"/>
      <c r="AC44" s="464"/>
    </row>
    <row r="45" spans="2:29" ht="12.95" customHeight="1" thickBot="1">
      <c r="B45" s="370"/>
      <c r="C45" s="441" t="s">
        <v>601</v>
      </c>
      <c r="D45" s="442"/>
      <c r="E45" s="442"/>
      <c r="F45" s="442"/>
      <c r="G45" s="442"/>
      <c r="H45" s="443"/>
      <c r="I45" s="329" t="str">
        <f>IF(Summary!$AD$44="E","E","")</f>
        <v/>
      </c>
      <c r="J45" s="329" t="str">
        <f>IF(Summary!$AE$44="Y","R","")</f>
        <v/>
      </c>
      <c r="K45" s="360" t="str">
        <f>IF(COUNTIF(I42:I45,"E")=4,"C"," ")</f>
        <v xml:space="preserve"> </v>
      </c>
      <c r="L45" s="640" t="str">
        <f>'Fun Patches'!$C19</f>
        <v>&lt;LIST PATCH HERE&gt;</v>
      </c>
      <c r="M45" s="640"/>
      <c r="N45" s="640"/>
      <c r="O45" s="640"/>
      <c r="P45" s="640"/>
      <c r="Q45" s="640"/>
      <c r="R45" s="641"/>
      <c r="S45" s="328" t="str">
        <f>IF(Summary!$AD$109="E","E","")</f>
        <v/>
      </c>
      <c r="T45" s="328" t="str">
        <f>IF(Summary!$AE$109="Y","R","")</f>
        <v/>
      </c>
      <c r="U45" s="642"/>
      <c r="W45" s="389"/>
      <c r="X45" s="390"/>
      <c r="Y45" s="464"/>
      <c r="AA45" s="389"/>
      <c r="AB45" s="390"/>
      <c r="AC45" s="464"/>
    </row>
    <row r="46" spans="2:29" ht="12.95" customHeight="1">
      <c r="B46" s="370"/>
      <c r="C46" s="444" t="s">
        <v>602</v>
      </c>
      <c r="D46" s="445"/>
      <c r="E46" s="445"/>
      <c r="F46" s="445"/>
      <c r="G46" s="445"/>
      <c r="H46" s="446"/>
      <c r="I46" s="330" t="str">
        <f>IF(Summary!$AD$45="E","E","")</f>
        <v/>
      </c>
      <c r="J46" s="330" t="str">
        <f>IF(Summary!$AE$45="Y","R","")</f>
        <v/>
      </c>
      <c r="K46" s="360"/>
      <c r="L46" s="640" t="str">
        <f>'Fun Patches'!$C20</f>
        <v>&lt;LIST PATCH HERE&gt;</v>
      </c>
      <c r="M46" s="640"/>
      <c r="N46" s="640"/>
      <c r="O46" s="640"/>
      <c r="P46" s="640"/>
      <c r="Q46" s="640"/>
      <c r="R46" s="641"/>
      <c r="S46" s="328" t="str">
        <f>IF(Summary!$AD$110="E","E","")</f>
        <v/>
      </c>
      <c r="T46" s="328" t="str">
        <f>IF(Summary!$AE$110="Y","R","")</f>
        <v/>
      </c>
      <c r="U46" s="642"/>
      <c r="W46" s="389"/>
      <c r="X46" s="390"/>
      <c r="Y46" s="464"/>
      <c r="AA46" s="389"/>
      <c r="AB46" s="390"/>
      <c r="AC46" s="464"/>
    </row>
    <row r="47" spans="2:29" ht="12.95" customHeight="1" thickBot="1">
      <c r="B47" s="370"/>
      <c r="C47" s="447" t="s">
        <v>603</v>
      </c>
      <c r="D47" s="448"/>
      <c r="E47" s="448"/>
      <c r="F47" s="448"/>
      <c r="G47" s="448"/>
      <c r="H47" s="449"/>
      <c r="I47" s="329" t="str">
        <f>IF(Summary!$AD$46="E","E","")</f>
        <v/>
      </c>
      <c r="J47" s="329" t="str">
        <f>IF(Summary!$AE$46="Y","R","")</f>
        <v/>
      </c>
      <c r="K47" s="360" t="str">
        <f>IF(COUNTIF(I46:I47,"E")=2,"C"," ")</f>
        <v xml:space="preserve"> </v>
      </c>
      <c r="L47" s="640" t="str">
        <f>'Fun Patches'!$C21</f>
        <v>&lt;LIST PATCH HERE&gt;</v>
      </c>
      <c r="M47" s="640"/>
      <c r="N47" s="640"/>
      <c r="O47" s="640"/>
      <c r="P47" s="640"/>
      <c r="Q47" s="640"/>
      <c r="R47" s="641"/>
      <c r="S47" s="328" t="str">
        <f>IF(Summary!$AD$111="E","E","")</f>
        <v/>
      </c>
      <c r="T47" s="328" t="str">
        <f>IF(Summary!$AE$111="Y","R","")</f>
        <v/>
      </c>
      <c r="U47" s="642"/>
      <c r="W47" s="389"/>
      <c r="X47" s="390"/>
      <c r="Y47" s="464"/>
      <c r="AA47" s="389"/>
      <c r="AB47" s="390"/>
      <c r="AC47" s="464"/>
    </row>
    <row r="48" spans="2:29" ht="12.95" customHeight="1">
      <c r="B48" s="370"/>
      <c r="C48" s="444" t="s">
        <v>462</v>
      </c>
      <c r="D48" s="445"/>
      <c r="E48" s="445"/>
      <c r="F48" s="445"/>
      <c r="G48" s="445"/>
      <c r="H48" s="446"/>
      <c r="I48" s="330" t="str">
        <f>IF(Summary!$AD$47="E","E","")</f>
        <v/>
      </c>
      <c r="J48" s="330" t="str">
        <f>IF(Summary!$AE$47="Y","R","")</f>
        <v/>
      </c>
      <c r="K48" s="360"/>
      <c r="L48" s="640" t="str">
        <f>'Fun Patches'!$C22</f>
        <v>&lt;LIST PATCH HERE&gt;</v>
      </c>
      <c r="M48" s="640"/>
      <c r="N48" s="640"/>
      <c r="O48" s="640"/>
      <c r="P48" s="640"/>
      <c r="Q48" s="640"/>
      <c r="R48" s="641"/>
      <c r="S48" s="328" t="str">
        <f>IF(Summary!$AD$112="E","E","")</f>
        <v/>
      </c>
      <c r="T48" s="328" t="str">
        <f>IF(Summary!$AE$112="Y","R","")</f>
        <v/>
      </c>
      <c r="U48" s="642"/>
      <c r="W48" s="389"/>
      <c r="X48" s="390"/>
      <c r="Y48" s="464"/>
      <c r="AA48" s="389"/>
      <c r="AB48" s="390"/>
      <c r="AC48" s="464"/>
    </row>
    <row r="49" spans="2:29" ht="12.95" customHeight="1" thickBot="1">
      <c r="B49" s="370"/>
      <c r="C49" s="447" t="s">
        <v>604</v>
      </c>
      <c r="D49" s="448"/>
      <c r="E49" s="448"/>
      <c r="F49" s="448"/>
      <c r="G49" s="448"/>
      <c r="H49" s="449"/>
      <c r="I49" s="329" t="str">
        <f>IF(Summary!$AD$48="E","E","")</f>
        <v/>
      </c>
      <c r="J49" s="329" t="str">
        <f>IF(Summary!$AE$48="Y","R","")</f>
        <v/>
      </c>
      <c r="K49" s="360" t="str">
        <f>IF(COUNTIF(I48:I49,"E")=2,"C"," ")</f>
        <v xml:space="preserve"> </v>
      </c>
      <c r="L49" s="640" t="str">
        <f>'Fun Patches'!$C23</f>
        <v>&lt;LIST PATCH HERE&gt;</v>
      </c>
      <c r="M49" s="640"/>
      <c r="N49" s="640"/>
      <c r="O49" s="640"/>
      <c r="P49" s="640"/>
      <c r="Q49" s="640"/>
      <c r="R49" s="641"/>
      <c r="S49" s="328" t="str">
        <f>IF(Summary!$AD$113="E","E","")</f>
        <v/>
      </c>
      <c r="T49" s="328" t="str">
        <f>IF(Summary!$AE$113="Y","R","")</f>
        <v/>
      </c>
      <c r="U49" s="642"/>
      <c r="W49" s="389"/>
      <c r="X49" s="390"/>
      <c r="Y49" s="464"/>
      <c r="AA49" s="389"/>
      <c r="AB49" s="390"/>
      <c r="AC49" s="464"/>
    </row>
    <row r="50" spans="2:29" ht="12.95" customHeight="1">
      <c r="B50" s="370"/>
      <c r="C50" s="375" t="s">
        <v>560</v>
      </c>
      <c r="D50" s="435"/>
      <c r="E50" s="435"/>
      <c r="F50" s="435"/>
      <c r="G50" s="435"/>
      <c r="H50" s="436"/>
      <c r="I50" s="330" t="str">
        <f>IF(Summary!$AD$49="E","E","")</f>
        <v/>
      </c>
      <c r="J50" s="330" t="str">
        <f>IF(Summary!$AE$49="Y","R","")</f>
        <v/>
      </c>
      <c r="K50" s="360"/>
      <c r="L50" s="640" t="str">
        <f>'Fun Patches'!$C24</f>
        <v>&lt;LIST PATCH HERE&gt;</v>
      </c>
      <c r="M50" s="640"/>
      <c r="N50" s="640"/>
      <c r="O50" s="640"/>
      <c r="P50" s="640"/>
      <c r="Q50" s="640"/>
      <c r="R50" s="641"/>
      <c r="S50" s="328" t="str">
        <f>IF(Summary!$AD$114="E","E","")</f>
        <v/>
      </c>
      <c r="T50" s="328" t="str">
        <f>IF(Summary!$AE$114="Y","R","")</f>
        <v/>
      </c>
      <c r="U50" s="642"/>
      <c r="W50" s="389"/>
      <c r="X50" s="390"/>
      <c r="Y50" s="464"/>
      <c r="AA50" s="389"/>
      <c r="AB50" s="390"/>
      <c r="AC50" s="464"/>
    </row>
    <row r="51" spans="2:29" ht="12.95" customHeight="1">
      <c r="B51" s="370"/>
      <c r="C51" s="380" t="s">
        <v>605</v>
      </c>
      <c r="H51" s="450"/>
      <c r="I51" s="330" t="str">
        <f>IF(Summary!$AD$50="E","E","")</f>
        <v/>
      </c>
      <c r="J51" s="330" t="str">
        <f>IF(Summary!$AE$50="Y","R","")</f>
        <v/>
      </c>
      <c r="K51" s="360" t="str">
        <f>IF(COUNTIF(I50:I51,"E")=2,"C"," ")</f>
        <v xml:space="preserve"> </v>
      </c>
      <c r="L51" s="640" t="str">
        <f>'Fun Patches'!$C25</f>
        <v>&lt;LIST PATCH HERE&gt;</v>
      </c>
      <c r="M51" s="640"/>
      <c r="N51" s="640"/>
      <c r="O51" s="640"/>
      <c r="P51" s="640"/>
      <c r="Q51" s="640"/>
      <c r="R51" s="641"/>
      <c r="S51" s="328" t="str">
        <f>IF(Summary!$AD$115="E","E","")</f>
        <v/>
      </c>
      <c r="T51" s="328" t="str">
        <f>IF(Summary!$AE$115="Y","R","")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IF(Summary!$AD$116="E","E","")</f>
        <v/>
      </c>
      <c r="T52" s="328" t="str">
        <f>IF(Summary!$AE$116="Y","R","")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IF(Summary!$AD$117="E","E","")</f>
        <v/>
      </c>
      <c r="T53" s="328" t="str">
        <f>IF(Summary!$AE$117="Y","R","")</f>
        <v/>
      </c>
      <c r="U53" s="642"/>
      <c r="W53" s="389"/>
      <c r="X53" s="390"/>
      <c r="Y53" s="464"/>
      <c r="AA53" s="389"/>
      <c r="AB53" s="390"/>
      <c r="AC53" s="464"/>
    </row>
    <row r="54" spans="2:29" ht="12.95" customHeight="1">
      <c r="B54" s="381"/>
      <c r="C54" s="382" t="s">
        <v>624</v>
      </c>
      <c r="D54" s="327" t="str">
        <f>IF('Age-Level'!$R$6="C","/","")</f>
        <v/>
      </c>
      <c r="E54" s="327" t="str">
        <f>IF('Age-Level'!$R$7="C","/","")</f>
        <v/>
      </c>
      <c r="F54" s="327" t="str">
        <f>IF('Age-Level'!$R$8="C","/","")</f>
        <v/>
      </c>
      <c r="G54" s="327" t="str">
        <f>IF('Age-Level'!$R$9="C","/","")</f>
        <v/>
      </c>
      <c r="H54" s="327" t="str">
        <f>IF('Age-Level'!$R$10="C","/","")</f>
        <v/>
      </c>
      <c r="I54" s="328" t="str">
        <f>IF(Summary!$AD$63="E","E","")</f>
        <v/>
      </c>
      <c r="J54" s="328" t="str">
        <f>IF(Summary!$AE$63="Y","R","")</f>
        <v/>
      </c>
      <c r="L54" s="640" t="str">
        <f>'Fun Patches'!$C28</f>
        <v>&lt;LIST PATCH HERE&gt;</v>
      </c>
      <c r="M54" s="640"/>
      <c r="N54" s="640"/>
      <c r="O54" s="640"/>
      <c r="P54" s="640"/>
      <c r="Q54" s="640"/>
      <c r="R54" s="641"/>
      <c r="S54" s="328" t="str">
        <f>IF(Summary!$AD$118="E","E","")</f>
        <v/>
      </c>
      <c r="T54" s="328" t="str">
        <f>IF(Summary!$AE$118="Y","R","")</f>
        <v/>
      </c>
      <c r="U54" s="642"/>
      <c r="W54" s="389"/>
      <c r="X54" s="390"/>
      <c r="Y54" s="464"/>
      <c r="AA54" s="389"/>
      <c r="AB54" s="390"/>
      <c r="AC54" s="464"/>
    </row>
    <row r="55" spans="2:29" ht="12.95" customHeight="1" thickBot="1">
      <c r="B55" s="381"/>
      <c r="C55" s="383" t="s">
        <v>625</v>
      </c>
      <c r="D55" s="313" t="str">
        <f>IF('Age-Level'!$R$13="C","/","")</f>
        <v/>
      </c>
      <c r="E55" s="313" t="str">
        <f>IF('Age-Level'!$R$14="C","/","")</f>
        <v/>
      </c>
      <c r="F55" s="313" t="str">
        <f>IF('Age-Level'!$R$15="C","/","")</f>
        <v/>
      </c>
      <c r="G55" s="313" t="str">
        <f>IF('Age-Level'!$R$16="C","/","")</f>
        <v/>
      </c>
      <c r="H55" s="313" t="str">
        <f>IF('Age-Level'!$R$17="C","/","")</f>
        <v/>
      </c>
      <c r="I55" s="329" t="str">
        <f>IF(Summary!$AD$64="E","E","")</f>
        <v/>
      </c>
      <c r="J55" s="329" t="str">
        <f>IF(Summary!$AE$64="Y","R","")</f>
        <v/>
      </c>
      <c r="L55" s="640" t="str">
        <f>'Fun Patches'!$C29</f>
        <v>&lt;LIST PATCH HERE&gt;</v>
      </c>
      <c r="M55" s="640"/>
      <c r="N55" s="640"/>
      <c r="O55" s="640"/>
      <c r="P55" s="640"/>
      <c r="Q55" s="640"/>
      <c r="R55" s="641"/>
      <c r="S55" s="328" t="str">
        <f>IF(Summary!$AD$119="E","E","")</f>
        <v/>
      </c>
      <c r="T55" s="328" t="str">
        <f>IF(Summary!$AE$119="Y","R","")</f>
        <v/>
      </c>
      <c r="U55" s="642"/>
      <c r="W55" s="389"/>
      <c r="X55" s="390"/>
      <c r="Y55" s="464"/>
      <c r="AA55" s="389"/>
      <c r="AB55" s="390"/>
      <c r="AC55" s="464"/>
    </row>
    <row r="56" spans="2:29" ht="12.95" customHeight="1">
      <c r="B56" s="381"/>
      <c r="C56" s="384" t="s">
        <v>626</v>
      </c>
      <c r="D56" s="332" t="str">
        <f>IF('Age-Level'!$R$20="C","/","")</f>
        <v/>
      </c>
      <c r="E56" s="332" t="str">
        <f>IF('Age-Level'!$R$21="C","/","")</f>
        <v/>
      </c>
      <c r="F56" s="332" t="str">
        <f>IF('Age-Level'!$R$22="C","/","")</f>
        <v/>
      </c>
      <c r="G56" s="332" t="str">
        <f>IF('Age-Level'!$R$23="C","/","")</f>
        <v/>
      </c>
      <c r="H56" s="332" t="str">
        <f>IF('Age-Level'!$R$24="C","/","")</f>
        <v/>
      </c>
      <c r="I56" s="333" t="str">
        <f>IF(Summary!$AD$65="E","E","")</f>
        <v/>
      </c>
      <c r="J56" s="333" t="str">
        <f>IF(Summary!$AE$65="Y","R","")</f>
        <v/>
      </c>
      <c r="L56" s="640" t="str">
        <f>'Fun Patches'!$C30</f>
        <v>&lt;LIST PATCH HERE&gt;</v>
      </c>
      <c r="M56" s="640"/>
      <c r="N56" s="640"/>
      <c r="O56" s="640"/>
      <c r="P56" s="640"/>
      <c r="Q56" s="640"/>
      <c r="R56" s="641"/>
      <c r="S56" s="328" t="str">
        <f>IF(Summary!$AD$120="E","E","")</f>
        <v/>
      </c>
      <c r="T56" s="328" t="str">
        <f>IF(Summary!$AE$120="Y","R","")</f>
        <v/>
      </c>
      <c r="U56" s="642"/>
      <c r="W56" s="389"/>
      <c r="X56" s="390"/>
      <c r="Y56" s="464"/>
      <c r="AA56" s="389"/>
      <c r="AB56" s="390"/>
      <c r="AC56" s="464"/>
    </row>
    <row r="57" spans="2:29" ht="12.95" customHeight="1" thickBot="1">
      <c r="B57" s="381"/>
      <c r="C57" s="385" t="s">
        <v>627</v>
      </c>
      <c r="D57" s="313" t="str">
        <f>IF('Age-Level'!$R$27="C","/","")</f>
        <v/>
      </c>
      <c r="E57" s="313" t="str">
        <f>IF('Age-Level'!$R$28="C","/","")</f>
        <v/>
      </c>
      <c r="F57" s="313" t="str">
        <f>IF('Age-Level'!$R$29="C","/","")</f>
        <v/>
      </c>
      <c r="G57" s="313" t="str">
        <f>IF('Age-Level'!$R$30="C","/","")</f>
        <v/>
      </c>
      <c r="H57" s="313" t="str">
        <f>IF('Age-Level'!$R$31="C","/","")</f>
        <v/>
      </c>
      <c r="I57" s="329" t="str">
        <f>IF(Summary!$AD$66="E","E","")</f>
        <v/>
      </c>
      <c r="J57" s="329" t="str">
        <f>IF(Summary!$AE$66="Y","R","")</f>
        <v/>
      </c>
      <c r="L57" s="640" t="str">
        <f>'Fun Patches'!$C31</f>
        <v>&lt;LIST PATCH HERE&gt;</v>
      </c>
      <c r="M57" s="640"/>
      <c r="N57" s="640"/>
      <c r="O57" s="640"/>
      <c r="P57" s="640"/>
      <c r="Q57" s="640"/>
      <c r="R57" s="641"/>
      <c r="S57" s="328" t="str">
        <f>IF(Summary!$AD$121="E","E","")</f>
        <v/>
      </c>
      <c r="T57" s="328" t="str">
        <f>IF(Summary!$AE$121="Y","R","")</f>
        <v/>
      </c>
      <c r="U57" s="642"/>
      <c r="W57" s="389"/>
      <c r="X57" s="390"/>
      <c r="Y57" s="464"/>
      <c r="AA57" s="389"/>
      <c r="AB57" s="390"/>
      <c r="AC57" s="464"/>
    </row>
    <row r="58" spans="2:29" ht="12.95" customHeight="1">
      <c r="B58" s="370"/>
      <c r="C58" s="382" t="s">
        <v>628</v>
      </c>
      <c r="D58" s="451"/>
      <c r="E58" s="451"/>
      <c r="F58" s="451"/>
      <c r="G58" s="451"/>
      <c r="H58" s="452"/>
      <c r="I58" s="333" t="str">
        <f>IF(Summary!$AD$67="E","E","")</f>
        <v/>
      </c>
      <c r="J58" s="333" t="str">
        <f>IF(Summary!$AE$67="Y","R","")</f>
        <v/>
      </c>
      <c r="L58" s="640" t="str">
        <f>'Fun Patches'!$C32</f>
        <v>&lt;LIST PATCH HERE&gt;</v>
      </c>
      <c r="M58" s="640"/>
      <c r="N58" s="640"/>
      <c r="O58" s="640"/>
      <c r="P58" s="640"/>
      <c r="Q58" s="640"/>
      <c r="R58" s="641"/>
      <c r="S58" s="328" t="str">
        <f>IF(Summary!$AD$122="E","E","")</f>
        <v/>
      </c>
      <c r="T58" s="328" t="str">
        <f>IF(Summary!$AE$122="Y","R","")</f>
        <v/>
      </c>
      <c r="U58" s="642"/>
      <c r="W58" s="389"/>
      <c r="X58" s="390"/>
      <c r="Y58" s="464"/>
      <c r="AA58" s="389"/>
      <c r="AB58" s="390"/>
      <c r="AC58" s="464"/>
    </row>
    <row r="59" spans="2:29" ht="12.95" customHeight="1" thickBot="1">
      <c r="B59" s="370"/>
      <c r="C59" s="383" t="s">
        <v>629</v>
      </c>
      <c r="D59" s="453"/>
      <c r="E59" s="453"/>
      <c r="F59" s="453"/>
      <c r="G59" s="453"/>
      <c r="H59" s="454"/>
      <c r="I59" s="329" t="str">
        <f>IF(Summary!$AD$68="E","E","")</f>
        <v/>
      </c>
      <c r="J59" s="329" t="str">
        <f>IF(Summary!$AE$68="Y","R","")</f>
        <v/>
      </c>
      <c r="L59" s="640" t="str">
        <f>'Fun Patches'!$C33</f>
        <v>&lt;LIST PATCH HERE&gt;</v>
      </c>
      <c r="M59" s="640"/>
      <c r="N59" s="640"/>
      <c r="O59" s="640"/>
      <c r="P59" s="640"/>
      <c r="Q59" s="640"/>
      <c r="R59" s="641"/>
      <c r="S59" s="328" t="str">
        <f>IF(Summary!$AD$123="E","E","")</f>
        <v/>
      </c>
      <c r="T59" s="328" t="str">
        <f>IF(Summary!$AE$123="Y","R","")</f>
        <v/>
      </c>
      <c r="U59" s="642"/>
      <c r="W59" s="389"/>
      <c r="X59" s="390"/>
      <c r="Y59" s="464"/>
      <c r="AA59" s="389"/>
      <c r="AB59" s="390"/>
      <c r="AC59" s="464"/>
    </row>
    <row r="60" spans="2:29" ht="12.95" customHeight="1">
      <c r="B60" s="370"/>
      <c r="C60" s="384" t="s">
        <v>630</v>
      </c>
      <c r="D60" s="455"/>
      <c r="E60" s="455"/>
      <c r="F60" s="455"/>
      <c r="G60" s="455"/>
      <c r="H60" s="456"/>
      <c r="I60" s="333" t="str">
        <f>IF(Summary!$AD$69="E","E","")</f>
        <v/>
      </c>
      <c r="J60" s="333" t="str">
        <f>IF(Summary!$AE$69="Y","R","")</f>
        <v/>
      </c>
      <c r="L60" s="640" t="str">
        <f>'Fun Patches'!$C34</f>
        <v>&lt;LIST PATCH HERE&gt;</v>
      </c>
      <c r="M60" s="640"/>
      <c r="N60" s="640"/>
      <c r="O60" s="640"/>
      <c r="P60" s="640"/>
      <c r="Q60" s="640"/>
      <c r="R60" s="641"/>
      <c r="S60" s="331" t="str">
        <f>IF(Summary!$AD$124="E","E","")</f>
        <v/>
      </c>
      <c r="T60" s="331" t="str">
        <f>IF(Summary!$AE$124="Y","R","")</f>
        <v/>
      </c>
      <c r="U60" s="642"/>
      <c r="W60" s="389"/>
      <c r="X60" s="390"/>
      <c r="Y60" s="464"/>
      <c r="AA60" s="389"/>
      <c r="AB60" s="390"/>
      <c r="AC60" s="464"/>
    </row>
    <row r="61" spans="2:29" ht="12.95" customHeight="1">
      <c r="B61" s="370"/>
      <c r="C61" s="386" t="s">
        <v>631</v>
      </c>
      <c r="D61" s="457"/>
      <c r="E61" s="457"/>
      <c r="F61" s="457"/>
      <c r="G61" s="457"/>
      <c r="H61" s="458"/>
      <c r="I61" s="331" t="str">
        <f>IF(Summary!$AD$70="E","E","")</f>
        <v/>
      </c>
      <c r="J61" s="331" t="str">
        <f>IF(Summary!$AE$70="Y","R","")</f>
        <v/>
      </c>
      <c r="L61" s="640" t="str">
        <f>'Fun Patches'!$C35</f>
        <v>&lt;LIST PATCH HERE&gt;</v>
      </c>
      <c r="M61" s="640"/>
      <c r="N61" s="640"/>
      <c r="O61" s="640"/>
      <c r="P61" s="640"/>
      <c r="Q61" s="640"/>
      <c r="R61" s="641"/>
      <c r="S61" s="331" t="str">
        <f>IF(Summary!$AD$125="E","E","")</f>
        <v/>
      </c>
      <c r="T61" s="331" t="str">
        <f>IF(Summary!$AE$125="Y","R","")</f>
        <v/>
      </c>
      <c r="U61" s="642"/>
      <c r="W61" s="389"/>
      <c r="X61" s="390"/>
      <c r="Y61" s="464"/>
      <c r="AA61" s="389"/>
      <c r="AB61" s="390"/>
      <c r="AC61" s="464"/>
    </row>
    <row r="62" spans="2:29" ht="12.95" customHeight="1" thickBot="1">
      <c r="B62" s="370"/>
      <c r="C62" s="385" t="s">
        <v>632</v>
      </c>
      <c r="D62" s="459"/>
      <c r="E62" s="459"/>
      <c r="F62" s="459"/>
      <c r="G62" s="459"/>
      <c r="H62" s="460"/>
      <c r="I62" s="329" t="str">
        <f>IF(Summary!$AD$71="E","E","")</f>
        <v/>
      </c>
      <c r="J62" s="329" t="str">
        <f>IF(Summary!$AE$71="Y","R","")</f>
        <v/>
      </c>
      <c r="L62" s="640" t="str">
        <f>'Fun Patches'!$C36</f>
        <v>&lt;LIST PATCH HERE&gt;</v>
      </c>
      <c r="M62" s="640"/>
      <c r="N62" s="640"/>
      <c r="O62" s="640"/>
      <c r="P62" s="640"/>
      <c r="Q62" s="640"/>
      <c r="R62" s="641"/>
      <c r="S62" s="331" t="str">
        <f>IF(Summary!$AD$126="E","E","")</f>
        <v/>
      </c>
      <c r="T62" s="331" t="str">
        <f>IF(Summary!$AE$126="Y","R","")</f>
        <v/>
      </c>
      <c r="U62" s="642"/>
      <c r="W62" s="389"/>
      <c r="X62" s="390"/>
      <c r="Y62" s="464"/>
      <c r="AA62" s="389"/>
      <c r="AB62" s="390"/>
      <c r="AC62" s="464"/>
    </row>
    <row r="63" spans="2:29" ht="12.95" customHeight="1">
      <c r="B63" s="370"/>
      <c r="C63" s="380" t="s">
        <v>93</v>
      </c>
      <c r="D63" s="334" t="str">
        <f>IF('Age-Level'!$R$53="C","/","")</f>
        <v/>
      </c>
      <c r="E63" s="334" t="str">
        <f>IF('Age-Level'!$R$54="C","/","")</f>
        <v/>
      </c>
      <c r="F63" s="334" t="str">
        <f>IF('Age-Level'!$R$55="C","/","")</f>
        <v/>
      </c>
      <c r="G63" s="327" t="str">
        <f>IF('Age-Level'!$R$56="C","/","")</f>
        <v/>
      </c>
      <c r="H63" s="327" t="str">
        <f>IF('Age-Level'!$R$57="C","/","")</f>
        <v/>
      </c>
      <c r="I63" s="333" t="str">
        <f>IF(Summary!$AD$72="E","E","")</f>
        <v/>
      </c>
      <c r="J63" s="333" t="str">
        <f>IF(Summary!$AE$72="Y","R","")</f>
        <v/>
      </c>
      <c r="L63" s="640" t="str">
        <f>'Fun Patches'!$C37</f>
        <v>&lt;LIST PATCH HERE&gt;</v>
      </c>
      <c r="M63" s="640"/>
      <c r="N63" s="640"/>
      <c r="O63" s="640"/>
      <c r="P63" s="640"/>
      <c r="Q63" s="640"/>
      <c r="R63" s="641"/>
      <c r="S63" s="331" t="str">
        <f>IF(Summary!$AD$127="E","E","")</f>
        <v/>
      </c>
      <c r="T63" s="331" t="str">
        <f>IF(Summary!$AE$127="Y","R","")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IF(Summary!$AD$73="E","E","")</f>
        <v/>
      </c>
      <c r="J64" s="329" t="str">
        <f>IF(Summary!$AE$73="Y","R","")</f>
        <v/>
      </c>
      <c r="L64" s="640" t="str">
        <f>'Fun Patches'!$C38</f>
        <v>&lt;LIST PATCH HERE&gt;</v>
      </c>
      <c r="M64" s="640"/>
      <c r="N64" s="640"/>
      <c r="O64" s="640"/>
      <c r="P64" s="640"/>
      <c r="Q64" s="640"/>
      <c r="R64" s="641"/>
      <c r="S64" s="331" t="str">
        <f>IF(Summary!$AD$128="E","E","")</f>
        <v/>
      </c>
      <c r="T64" s="331" t="str">
        <f>IF(Summary!$AE$128="Y","R","")</f>
        <v/>
      </c>
      <c r="U64" s="642"/>
      <c r="W64" s="389"/>
      <c r="X64" s="390"/>
      <c r="Y64" s="464"/>
      <c r="AA64" s="389"/>
      <c r="AB64" s="390"/>
      <c r="AC64" s="464"/>
    </row>
    <row r="65" spans="1:29" ht="12.95" customHeight="1">
      <c r="B65" s="370"/>
      <c r="C65" s="382" t="s">
        <v>634</v>
      </c>
      <c r="D65" s="451"/>
      <c r="E65" s="451"/>
      <c r="F65" s="451"/>
      <c r="G65" s="451"/>
      <c r="H65" s="452"/>
      <c r="I65" s="333" t="str">
        <f>IF(Summary!$AD$74="E","E","")</f>
        <v/>
      </c>
      <c r="J65" s="333" t="str">
        <f>IF(Summary!$AE$74="Y","R","")</f>
        <v/>
      </c>
      <c r="L65" s="640" t="str">
        <f>'Fun Patches'!$C39</f>
        <v>&lt;LIST PATCH HERE&gt;</v>
      </c>
      <c r="M65" s="640"/>
      <c r="N65" s="640"/>
      <c r="O65" s="640"/>
      <c r="P65" s="640"/>
      <c r="Q65" s="640"/>
      <c r="R65" s="641"/>
      <c r="S65" s="331" t="str">
        <f>IF(Summary!$AD$129="E","E","")</f>
        <v/>
      </c>
      <c r="T65" s="331" t="str">
        <f>IF(Summary!$AE$129="Y","R","")</f>
        <v/>
      </c>
      <c r="U65" s="642"/>
      <c r="W65" s="389"/>
      <c r="X65" s="390"/>
      <c r="Y65" s="464"/>
      <c r="AA65" s="389"/>
      <c r="AB65" s="390"/>
      <c r="AC65" s="464"/>
    </row>
    <row r="66" spans="1:29" ht="12.95" customHeight="1">
      <c r="B66" s="370"/>
      <c r="C66" s="376" t="s">
        <v>635</v>
      </c>
      <c r="D66" s="457"/>
      <c r="E66" s="457"/>
      <c r="F66" s="457"/>
      <c r="G66" s="457"/>
      <c r="H66" s="458"/>
      <c r="I66" s="328" t="str">
        <f>IF(Summary!$AD$92="E","E","")</f>
        <v/>
      </c>
      <c r="J66" s="328" t="str">
        <f>IF(Summary!$AE$92="Y","R","")</f>
        <v/>
      </c>
      <c r="L66" s="640" t="str">
        <f>'Fun Patches'!$C40</f>
        <v>&lt;LIST PATCH HERE&gt;</v>
      </c>
      <c r="M66" s="640"/>
      <c r="N66" s="640"/>
      <c r="O66" s="640"/>
      <c r="P66" s="640"/>
      <c r="Q66" s="640"/>
      <c r="R66" s="641"/>
      <c r="S66" s="331" t="str">
        <f>IF(Summary!$AD$130="E","E","")</f>
        <v/>
      </c>
      <c r="T66" s="331" t="str">
        <f>IF(Summary!$AE$130="Y","R","")</f>
        <v/>
      </c>
      <c r="U66" s="642"/>
      <c r="W66" s="389"/>
      <c r="X66" s="390"/>
      <c r="Y66" s="464"/>
      <c r="AA66" s="389"/>
      <c r="AB66" s="390"/>
      <c r="AC66" s="464"/>
    </row>
    <row r="67" spans="1:29" ht="12.95" customHeight="1">
      <c r="B67" s="370"/>
      <c r="C67" s="461" t="s">
        <v>636</v>
      </c>
      <c r="D67" s="462"/>
      <c r="E67" s="462"/>
      <c r="F67" s="332" t="str">
        <f>IF(Bridging!$R$10="A","/","")</f>
        <v/>
      </c>
      <c r="G67" s="332" t="str">
        <f>IF(Bridging!$R$14="A","/","")</f>
        <v/>
      </c>
      <c r="H67" s="332" t="str">
        <f>IF(Bridging!$R$16="A","/","")</f>
        <v/>
      </c>
      <c r="I67" s="333" t="str">
        <f>IF(Summary!$AD$93="E","E","")</f>
        <v/>
      </c>
      <c r="J67" s="333" t="str">
        <f>IF(Summary!$AE$93="Y","R","")</f>
        <v/>
      </c>
      <c r="L67" s="640" t="str">
        <f>'Fun Patches'!$C41</f>
        <v>&lt;LIST PATCH HERE&gt;</v>
      </c>
      <c r="M67" s="640"/>
      <c r="N67" s="640"/>
      <c r="O67" s="640"/>
      <c r="P67" s="640"/>
      <c r="Q67" s="640"/>
      <c r="R67" s="641"/>
      <c r="S67" s="331" t="str">
        <f>IF(Summary!$AD$131="E","E","")</f>
        <v/>
      </c>
      <c r="T67" s="331" t="str">
        <f>IF(Summary!$AE$131="Y","R","")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IF(Summary!$AD$132="E","E","")</f>
        <v/>
      </c>
      <c r="T68" s="331" t="str">
        <f>IF(Summary!$AE$132="Y","R","")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IF(Summary!$AD$133="E","E","")</f>
        <v/>
      </c>
      <c r="T69" s="331" t="str">
        <f>IF(Summary!$AE$133="Y","R","")</f>
        <v/>
      </c>
      <c r="U69" s="642"/>
      <c r="V69" s="351"/>
      <c r="W69" s="389"/>
      <c r="X69" s="390"/>
      <c r="Y69" s="464"/>
      <c r="Z69" s="352"/>
      <c r="AA69" s="389"/>
      <c r="AB69" s="390"/>
      <c r="AC69" s="464"/>
    </row>
    <row r="70" spans="1:29" s="355" customFormat="1" ht="12.95" customHeight="1">
      <c r="A70" s="351"/>
      <c r="B70" s="370"/>
      <c r="C70" s="382" t="s">
        <v>637</v>
      </c>
      <c r="D70" s="327" t="str">
        <f>IF('Age-Level'!$R$67="A","/","")</f>
        <v/>
      </c>
      <c r="E70" s="327" t="str">
        <f>IF('Age-Level'!$R$71="A","/","")</f>
        <v/>
      </c>
      <c r="F70" s="327" t="str">
        <f>IF('Age-Level'!$R$75="A","/","")</f>
        <v/>
      </c>
      <c r="G70" s="327" t="str">
        <f>IF('Age-Level'!$R$80="A","/","")</f>
        <v/>
      </c>
      <c r="H70" s="327" t="str">
        <f>IF('Age-Level'!$R$82="A","/","")</f>
        <v/>
      </c>
      <c r="I70" s="328" t="str">
        <f>IF(Summary!$AD$75="E","E","")</f>
        <v/>
      </c>
      <c r="J70" s="328" t="str">
        <f>IF(Summary!$AE$75="Y","R","")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IF('Age-Level'!$R$85="A","/","")</f>
        <v/>
      </c>
      <c r="E71" s="313" t="str">
        <f>IF('Age-Level'!$R$89="A","/","")</f>
        <v/>
      </c>
      <c r="F71" s="313" t="str">
        <f>IF('Age-Level'!$R$93="A","/","")</f>
        <v/>
      </c>
      <c r="G71" s="313" t="str">
        <f>IF('Age-Level'!$R$98="A","/","")</f>
        <v/>
      </c>
      <c r="H71" s="313" t="str">
        <f>IF('Age-Level'!$R$100="A","/","")</f>
        <v/>
      </c>
      <c r="I71" s="329" t="str">
        <f>IF(Summary!$AD$76="E","E","")</f>
        <v/>
      </c>
      <c r="J71" s="329" t="str">
        <f>IF(Summary!$AE$76="Y","R","")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IF('Age-Level'!$R$103="A","/","")</f>
        <v/>
      </c>
      <c r="E72" s="332" t="str">
        <f>IF('Age-Level'!$R$107="A","/","")</f>
        <v/>
      </c>
      <c r="F72" s="332" t="str">
        <f>IF('Age-Level'!$R$111="A","/","")</f>
        <v/>
      </c>
      <c r="G72" s="332" t="str">
        <f>IF('Age-Level'!$R$116="A","/","")</f>
        <v/>
      </c>
      <c r="H72" s="332" t="str">
        <f>IF('Age-Level'!$R$118="A","/","")</f>
        <v/>
      </c>
      <c r="I72" s="333" t="str">
        <f>IF(Summary!$AD$77="E","E","")</f>
        <v/>
      </c>
      <c r="J72" s="333" t="str">
        <f>IF(Summary!$AE$77="Y","R","")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IF('Age-Level'!$R$121="A","/","")</f>
        <v/>
      </c>
      <c r="E73" s="327" t="str">
        <f>IF('Age-Level'!$R$125="A","/","")</f>
        <v/>
      </c>
      <c r="F73" s="327" t="str">
        <f>IF('Age-Level'!$R$129="A","/","")</f>
        <v/>
      </c>
      <c r="G73" s="327" t="str">
        <f>IF('Age-Level'!$R$134="A","/","")</f>
        <v/>
      </c>
      <c r="H73" s="327" t="str">
        <f>IF('Age-Level'!$R$136="A","/","")</f>
        <v/>
      </c>
      <c r="I73" s="331" t="str">
        <f>IF(Summary!$AD$78="E","E","")</f>
        <v/>
      </c>
      <c r="J73" s="331" t="str">
        <f>IF(Summary!$AE$78="Y","R","")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gnsgM1yj9gj3eFk28S68tUsBKEYjbxX73n23RbFLz1DygIf+fJZXlHKmA7f+M/2yy9e38ViX4+rKY2tLJkrSLA==" saltValue="d8PIdYQDMjPanMd2/wPR8g=="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29" priority="2">
      <formula>LEFT($U$1,11)="Ambassador_"</formula>
    </cfRule>
  </conditionalFormatting>
  <conditionalFormatting sqref="H45:H51 H1:H41">
    <cfRule type="expression" dxfId="28" priority="1">
      <formula>LEFT($U$1,11)&lt;&gt;"Ambassador_"</formula>
    </cfRule>
  </conditionalFormatting>
  <conditionalFormatting sqref="I1:T2">
    <cfRule type="expression" dxfId="27" priority="3">
      <formula>LEFT($U$1,11)&lt;&gt;"Ambassador_"</formula>
    </cfRule>
  </conditionalFormatting>
  <conditionalFormatting sqref="L16:L28">
    <cfRule type="duplicateValues" dxfId="26" priority="4"/>
  </conditionalFormatting>
  <conditionalFormatting sqref="L29:L30 L14:L15 W4:W73 AA4:AA73">
    <cfRule type="duplicateValues" dxfId="25" priority="5"/>
  </conditionalFormatting>
  <pageMargins left="0.5" right="0.3" top="0.3" bottom="0.3" header="0.3" footer="0.3"/>
  <pageSetup scale="75" fitToWidth="2" orientation="portrait" r:id="rId1"/>
  <colBreaks count="1" manualBreakCount="1">
    <brk id="21" max="72"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CE4C6-6717-4EA0-9616-B100777702E6}">
  <sheetPr codeName="Sheet31">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Ambassador_16</v>
      </c>
      <c r="U1" s="430" t="str">
        <f ca="1">MID(CELL("filename",A1),FIND(IF(ISERROR(FIND("]",CELL("filename",A1))),"$","]"),CELL("filename",A1))+1,256)</f>
        <v>Ambassador_16</v>
      </c>
      <c r="W1" s="344" t="str">
        <f ca="1">IF(T1&lt;&gt;"",T1,"")</f>
        <v>Ambassador_16</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IF(Badges!$S$33="A","/","")</f>
        <v/>
      </c>
      <c r="E4" s="327" t="str">
        <f>IF(Badges!$S$37="A","/","")</f>
        <v/>
      </c>
      <c r="F4" s="327" t="str">
        <f>IF(Badges!$S$41="A","/","")</f>
        <v/>
      </c>
      <c r="G4" s="327" t="str">
        <f>IF(Badges!$S$45="A","/","")</f>
        <v/>
      </c>
      <c r="H4" s="327" t="str">
        <f>IF(Badges!$S$49="A","/","")</f>
        <v/>
      </c>
      <c r="I4" s="330" t="str">
        <f>IF(Summary!$AF$5="E","E","")</f>
        <v/>
      </c>
      <c r="J4" s="330" t="str">
        <f>IF(Summary!$AG$5="Y","R","")</f>
        <v/>
      </c>
      <c r="L4" s="639" t="str">
        <f>'Council Own'!$B6</f>
        <v>&lt;&lt;List Badge 1 Here&gt;&gt;</v>
      </c>
      <c r="M4" s="639"/>
      <c r="N4" s="327" t="str">
        <f>IF('Council Own'!$S$11="A","/","")</f>
        <v/>
      </c>
      <c r="O4" s="327" t="str">
        <f>IF('Council Own'!$S$15="A","/","")</f>
        <v/>
      </c>
      <c r="P4" s="327" t="str">
        <f>IF('Council Own'!$S$19="A","/","")</f>
        <v/>
      </c>
      <c r="Q4" s="327" t="str">
        <f>IF('Council Own'!$S$23="A","/","")</f>
        <v/>
      </c>
      <c r="R4" s="327" t="str">
        <f>IF('Council Own'!$S$27="A","/","")</f>
        <v/>
      </c>
      <c r="S4" s="326" t="str">
        <f>IF(Summary!$AF$52="E","E","")</f>
        <v/>
      </c>
      <c r="T4" s="326" t="str">
        <f>IF(Summary!$AG$52="Y","R","")</f>
        <v/>
      </c>
      <c r="U4" s="432"/>
      <c r="W4" s="387"/>
      <c r="X4" s="388"/>
      <c r="Y4" s="463"/>
      <c r="AA4" s="387"/>
      <c r="AB4" s="388"/>
      <c r="AC4" s="463"/>
    </row>
    <row r="5" spans="1:30" ht="12.95" customHeight="1">
      <c r="A5" s="342"/>
      <c r="C5" s="359" t="s">
        <v>404</v>
      </c>
      <c r="D5" s="327" t="str">
        <f>IF(Badges!$S$56="A","/","")</f>
        <v/>
      </c>
      <c r="E5" s="327" t="str">
        <f>IF(Badges!$S$60="A","/","")</f>
        <v/>
      </c>
      <c r="F5" s="327" t="str">
        <f>IF(Badges!$S$64="A","/","")</f>
        <v/>
      </c>
      <c r="G5" s="327" t="str">
        <f>IF(Badges!$S$68="A","/","")</f>
        <v/>
      </c>
      <c r="H5" s="327" t="str">
        <f>IF(Badges!$S$72="A","/","")</f>
        <v/>
      </c>
      <c r="I5" s="330" t="str">
        <f>IF(Summary!$AF$6="E","E","")</f>
        <v/>
      </c>
      <c r="J5" s="330" t="str">
        <f>IF(Summary!$AG$6="Y","R","")</f>
        <v/>
      </c>
      <c r="K5" s="360" t="str">
        <f>IF(COUNT(I39:I39)=1,MAX(I39:I39),"")</f>
        <v/>
      </c>
      <c r="L5" s="640" t="str">
        <f>'Council Own'!$B29</f>
        <v>&lt;&lt;List Badge 2 Here&gt;&gt;</v>
      </c>
      <c r="M5" s="641"/>
      <c r="N5" s="327" t="str">
        <f>IF('Council Own'!$S$34="A","/","")</f>
        <v/>
      </c>
      <c r="O5" s="327" t="str">
        <f>IF('Council Own'!$S$38="A","/","")</f>
        <v/>
      </c>
      <c r="P5" s="327" t="str">
        <f>IF('Council Own'!$S$42="A","/","")</f>
        <v/>
      </c>
      <c r="Q5" s="327" t="str">
        <f>IF('Council Own'!$S$46="A","/","")</f>
        <v/>
      </c>
      <c r="R5" s="327" t="str">
        <f>IF('Council Own'!$S$50="A","/","")</f>
        <v/>
      </c>
      <c r="S5" s="328" t="str">
        <f>IF(Summary!$AF$53="E","E","")</f>
        <v/>
      </c>
      <c r="T5" s="328" t="str">
        <f>IF(Summary!$AG$53="Y","R","")</f>
        <v/>
      </c>
      <c r="U5" s="432"/>
      <c r="W5" s="389"/>
      <c r="X5" s="390"/>
      <c r="Y5" s="464"/>
      <c r="AA5" s="389"/>
      <c r="AB5" s="390"/>
      <c r="AC5" s="464"/>
    </row>
    <row r="6" spans="1:30" ht="12.95" customHeight="1" thickBot="1">
      <c r="A6" s="342"/>
      <c r="C6" s="361" t="s">
        <v>698</v>
      </c>
      <c r="D6" s="327" t="str">
        <f>IF(Badges!$S$79="A","/","")</f>
        <v/>
      </c>
      <c r="E6" s="327" t="str">
        <f>IF(Badges!$S$83="A","/","")</f>
        <v/>
      </c>
      <c r="F6" s="327" t="str">
        <f>IF(Badges!$S$87="A","/","")</f>
        <v/>
      </c>
      <c r="G6" s="327" t="str">
        <f>IF(Badges!$S$91="A","/","")</f>
        <v/>
      </c>
      <c r="H6" s="327" t="str">
        <f>IF(Badges!$S$95="A","/","")</f>
        <v/>
      </c>
      <c r="I6" s="330" t="str">
        <f>IF(Summary!$AF$7="E","E","")</f>
        <v/>
      </c>
      <c r="J6" s="330" t="str">
        <f>IF(Summary!$AG$7="Y","R","")</f>
        <v/>
      </c>
      <c r="K6" s="360" t="str">
        <f>IF(COUNT(I40:I40)=1,MAX(I40:I40),"")</f>
        <v/>
      </c>
      <c r="L6" s="640" t="str">
        <f>'Council Own'!$B52</f>
        <v>&lt;&lt;List Badge 3 Here&gt;&gt;</v>
      </c>
      <c r="M6" s="641"/>
      <c r="N6" s="327" t="str">
        <f>IF('Council Own'!$S$57="A","/","")</f>
        <v/>
      </c>
      <c r="O6" s="327" t="str">
        <f>IF('Council Own'!$S$61="A","/","")</f>
        <v/>
      </c>
      <c r="P6" s="327" t="str">
        <f>IF('Council Own'!$S$65="A","/","")</f>
        <v/>
      </c>
      <c r="Q6" s="327" t="str">
        <f>IF('Council Own'!$S$69="A","/","")</f>
        <v/>
      </c>
      <c r="R6" s="327" t="str">
        <f>IF('Council Own'!$S$73="A","/","")</f>
        <v/>
      </c>
      <c r="S6" s="328" t="str">
        <f>IF(Summary!$AF$54="E","E","")</f>
        <v/>
      </c>
      <c r="T6" s="328" t="str">
        <f>IF(Summary!$AG$54="Y","R","")</f>
        <v/>
      </c>
      <c r="U6" s="432"/>
      <c r="W6" s="389"/>
      <c r="X6" s="390"/>
      <c r="Y6" s="464"/>
      <c r="AA6" s="389"/>
      <c r="AB6" s="390"/>
      <c r="AC6" s="464"/>
    </row>
    <row r="7" spans="1:30" ht="12.95" customHeight="1">
      <c r="A7" s="342"/>
      <c r="C7" s="363" t="s">
        <v>104</v>
      </c>
      <c r="D7" s="337" t="str">
        <f>IF(Badges!$S$102="A","/","")</f>
        <v/>
      </c>
      <c r="E7" s="337" t="str">
        <f>IF(Badges!$S$106="A","/","")</f>
        <v/>
      </c>
      <c r="F7" s="337" t="str">
        <f>IF(Badges!$S$110="A","/","")</f>
        <v/>
      </c>
      <c r="G7" s="337" t="str">
        <f>IF(Badges!$S$114="A","/","")</f>
        <v/>
      </c>
      <c r="H7" s="337" t="str">
        <f>IF(Badges!$S$118="A","/","")</f>
        <v/>
      </c>
      <c r="I7" s="338" t="str">
        <f>IF(Summary!$AF$8="E","E","")</f>
        <v/>
      </c>
      <c r="J7" s="338" t="str">
        <f>IF(Summary!$AG$8="Y","R","")</f>
        <v/>
      </c>
      <c r="K7" s="360" t="str">
        <f>IF(COUNT(I41:I41)=1,MAX(I41:I41),"")</f>
        <v/>
      </c>
      <c r="L7" s="640" t="str">
        <f>'Council Own'!$B75</f>
        <v>&lt;&lt;List Badge 4 Here&gt;&gt;</v>
      </c>
      <c r="M7" s="641"/>
      <c r="N7" s="327" t="str">
        <f>IF('Council Own'!$S$80="A","/","")</f>
        <v/>
      </c>
      <c r="O7" s="327" t="str">
        <f>IF('Council Own'!$S$84="A","/","")</f>
        <v/>
      </c>
      <c r="P7" s="327" t="str">
        <f>IF('Council Own'!$S$88="A","/","")</f>
        <v/>
      </c>
      <c r="Q7" s="327" t="str">
        <f>IF('Council Own'!$S$92="A","/","")</f>
        <v/>
      </c>
      <c r="R7" s="327" t="str">
        <f>IF('Council Own'!$S$96="A","/","")</f>
        <v/>
      </c>
      <c r="S7" s="328" t="str">
        <f>IF(Summary!$AF$55="E","E","")</f>
        <v/>
      </c>
      <c r="T7" s="328" t="str">
        <f>IF(Summary!$AG$55="Y","R","")</f>
        <v/>
      </c>
      <c r="U7" s="432"/>
      <c r="W7" s="389"/>
      <c r="X7" s="390"/>
      <c r="Y7" s="464"/>
      <c r="AA7" s="389"/>
      <c r="AB7" s="390"/>
      <c r="AC7" s="464"/>
    </row>
    <row r="8" spans="1:30" ht="12.95" customHeight="1">
      <c r="A8" s="342"/>
      <c r="C8" s="359" t="s">
        <v>422</v>
      </c>
      <c r="D8" s="327" t="str">
        <f>IF(Badges!$S$125="A","/","")</f>
        <v/>
      </c>
      <c r="E8" s="327" t="str">
        <f>IF(Badges!$S$129="A","/","")</f>
        <v/>
      </c>
      <c r="F8" s="327" t="str">
        <f>IF(Badges!$S$133="A","/","")</f>
        <v/>
      </c>
      <c r="G8" s="327" t="str">
        <f>IF(Badges!$S$137="A","/","")</f>
        <v/>
      </c>
      <c r="H8" s="327" t="str">
        <f>IF(Badges!$S$141="A","/","")</f>
        <v/>
      </c>
      <c r="I8" s="328" t="str">
        <f>IF(Summary!$AF$9="E","E","")</f>
        <v/>
      </c>
      <c r="J8" s="328" t="str">
        <f>IF(Summary!$AG$9="Y","R","")</f>
        <v/>
      </c>
      <c r="K8" s="360" t="str">
        <f>IF(COUNT(I42:I45)=4,MAX(I42:I45),"")</f>
        <v/>
      </c>
      <c r="L8" s="640" t="str">
        <f>'Council Own'!$B98</f>
        <v>&lt;&lt;List Badge 5 Here&gt;&gt;</v>
      </c>
      <c r="M8" s="641"/>
      <c r="N8" s="327" t="str">
        <f>IF('Council Own'!$S$103="A","/","")</f>
        <v/>
      </c>
      <c r="O8" s="327" t="str">
        <f>IF('Council Own'!$S$107="A","/","")</f>
        <v/>
      </c>
      <c r="P8" s="327" t="str">
        <f>IF('Council Own'!$S$111="A","/","")</f>
        <v/>
      </c>
      <c r="Q8" s="327" t="str">
        <f>IF('Council Own'!$S$115="A","/","")</f>
        <v/>
      </c>
      <c r="R8" s="327" t="str">
        <f>IF('Council Own'!$S$119="A","/","")</f>
        <v/>
      </c>
      <c r="S8" s="331" t="str">
        <f>IF(Summary!$AF$56="E","E","")</f>
        <v/>
      </c>
      <c r="T8" s="331" t="str">
        <f>IF(Summary!$AG$56="Y","R","")</f>
        <v/>
      </c>
      <c r="U8" s="432"/>
      <c r="W8" s="389"/>
      <c r="X8" s="390"/>
      <c r="Y8" s="464"/>
      <c r="AA8" s="389"/>
      <c r="AB8" s="390"/>
      <c r="AC8" s="464"/>
    </row>
    <row r="9" spans="1:30" ht="12.95" customHeight="1" thickBot="1">
      <c r="A9" s="342"/>
      <c r="C9" s="364" t="s">
        <v>699</v>
      </c>
      <c r="D9" s="313" t="str">
        <f>IF(Badges!$S$148="A","/","")</f>
        <v/>
      </c>
      <c r="E9" s="313" t="str">
        <f>IF(Badges!$S$152="A","/","")</f>
        <v/>
      </c>
      <c r="F9" s="313" t="str">
        <f>IF(Badges!$S$156="A","/","")</f>
        <v/>
      </c>
      <c r="G9" s="313" t="str">
        <f>IF(Badges!$S$160="A","/","")</f>
        <v/>
      </c>
      <c r="H9" s="313" t="str">
        <f>IF(Badges!$S$164="A","/","")</f>
        <v/>
      </c>
      <c r="I9" s="433"/>
      <c r="J9" s="434"/>
      <c r="K9" s="360"/>
      <c r="L9" s="639" t="str">
        <f>'Council Own'!$B121</f>
        <v>&lt;&lt;List Badge 6 Here&gt;&gt;</v>
      </c>
      <c r="M9" s="639"/>
      <c r="N9" s="327" t="str">
        <f>IF('Council Own'!$S$126="A","/","")</f>
        <v/>
      </c>
      <c r="O9" s="327" t="str">
        <f>IF('Council Own'!$S$130="A","/","")</f>
        <v/>
      </c>
      <c r="P9" s="327" t="str">
        <f>IF('Council Own'!$S$134="A","/","")</f>
        <v/>
      </c>
      <c r="Q9" s="327" t="str">
        <f>IF('Council Own'!$S$138="A","/","")</f>
        <v/>
      </c>
      <c r="R9" s="327" t="str">
        <f>IF('Council Own'!$S$142="A","/","")</f>
        <v/>
      </c>
      <c r="S9" s="328" t="str">
        <f>IF(Summary!$AF$57="E","E","")</f>
        <v/>
      </c>
      <c r="T9" s="328" t="str">
        <f>IF(Summary!$AG$57="Y","R","")</f>
        <v/>
      </c>
      <c r="U9" s="432"/>
      <c r="W9" s="389"/>
      <c r="X9" s="390"/>
      <c r="Y9" s="464"/>
      <c r="AA9" s="389"/>
      <c r="AB9" s="390"/>
      <c r="AC9" s="464"/>
    </row>
    <row r="10" spans="1:30" ht="12.95" customHeight="1">
      <c r="A10" s="342"/>
      <c r="C10" s="356" t="s">
        <v>606</v>
      </c>
      <c r="D10" s="332" t="str">
        <f>IF(Badges!$S$171="A","/","")</f>
        <v/>
      </c>
      <c r="E10" s="332" t="str">
        <f>IF(Badges!$S$175="A","/","")</f>
        <v/>
      </c>
      <c r="F10" s="332" t="str">
        <f>IF(Badges!$S$179="A","/","")</f>
        <v/>
      </c>
      <c r="G10" s="332" t="str">
        <f>IF(Badges!$S$183="A","/","")</f>
        <v/>
      </c>
      <c r="H10" s="332" t="str">
        <f>IF(Badges!$S$187="A","/","")</f>
        <v/>
      </c>
      <c r="I10" s="328" t="str">
        <f>IF(Summary!$AF$11="E","E","")</f>
        <v/>
      </c>
      <c r="J10" s="328" t="str">
        <f>IF(Summary!$AG$11="Y","R","")</f>
        <v/>
      </c>
      <c r="K10" s="360"/>
      <c r="L10" s="640" t="str">
        <f>'Council Own'!$B144</f>
        <v>&lt;&lt;List Badge 7 Here&gt;&gt;</v>
      </c>
      <c r="M10" s="641"/>
      <c r="N10" s="327" t="str">
        <f>IF('Council Own'!$S$149="A","/","")</f>
        <v/>
      </c>
      <c r="O10" s="327" t="str">
        <f>IF('Council Own'!$S$153="A","/","")</f>
        <v/>
      </c>
      <c r="P10" s="327" t="str">
        <f>IF('Council Own'!$S$157="A","/","")</f>
        <v/>
      </c>
      <c r="Q10" s="327" t="str">
        <f>IF('Council Own'!$S$161="A","/","")</f>
        <v/>
      </c>
      <c r="R10" s="327" t="str">
        <f>IF('Council Own'!$S$165="A","/","")</f>
        <v/>
      </c>
      <c r="S10" s="328" t="str">
        <f>IF(Summary!$AF$58="E","E","")</f>
        <v/>
      </c>
      <c r="T10" s="328" t="str">
        <f>IF(Summary!$AG$58="Y","R","")</f>
        <v/>
      </c>
      <c r="U10" s="432"/>
      <c r="W10" s="389"/>
      <c r="X10" s="390"/>
      <c r="Y10" s="464"/>
      <c r="AA10" s="389"/>
      <c r="AB10" s="390"/>
      <c r="AC10" s="464"/>
    </row>
    <row r="11" spans="1:30" ht="12.95" customHeight="1">
      <c r="A11" s="342"/>
      <c r="C11" s="359" t="s">
        <v>607</v>
      </c>
      <c r="D11" s="334" t="str">
        <f>IF(Badges!$S$194="A","/","")</f>
        <v/>
      </c>
      <c r="E11" s="334" t="str">
        <f>IF(Badges!$S$198="A","/","")</f>
        <v/>
      </c>
      <c r="F11" s="334" t="str">
        <f>IF(Badges!$S$202="A","/","")</f>
        <v/>
      </c>
      <c r="G11" s="334" t="str">
        <f>IF(Badges!$S$206="A","/","")</f>
        <v/>
      </c>
      <c r="H11" s="334" t="str">
        <f>IF(Badges!$S$210="A","/","")</f>
        <v/>
      </c>
      <c r="I11" s="331" t="str">
        <f>IF(Summary!$AF$12="E","E","")</f>
        <v/>
      </c>
      <c r="J11" s="331" t="str">
        <f>IF(Summary!$AG$12="Y","R","")</f>
        <v/>
      </c>
      <c r="K11" s="360"/>
      <c r="L11" s="640" t="str">
        <f>'Council Own'!$B167</f>
        <v>&lt;&lt;List Badge 8 Here&gt;&gt;</v>
      </c>
      <c r="M11" s="641"/>
      <c r="N11" s="327" t="str">
        <f>IF('Council Own'!$S$172="A","/","")</f>
        <v/>
      </c>
      <c r="O11" s="327" t="str">
        <f>IF('Council Own'!$S$176="A","/","")</f>
        <v/>
      </c>
      <c r="P11" s="327" t="str">
        <f>IF('Council Own'!$S$180="A","/","")</f>
        <v/>
      </c>
      <c r="Q11" s="327" t="str">
        <f>IF('Council Own'!$S$184="A","/","")</f>
        <v/>
      </c>
      <c r="R11" s="327" t="str">
        <f>IF('Council Own'!$S$188="A","/","")</f>
        <v/>
      </c>
      <c r="S11" s="328" t="str">
        <f>IF(Summary!$AF$59="E","E","")</f>
        <v/>
      </c>
      <c r="T11" s="328" t="str">
        <f>IF(Summary!$AG$59="Y","R","")</f>
        <v/>
      </c>
      <c r="U11" s="432"/>
      <c r="W11" s="389"/>
      <c r="X11" s="390"/>
      <c r="Y11" s="464"/>
      <c r="AA11" s="389"/>
      <c r="AB11" s="390"/>
      <c r="AC11" s="464"/>
    </row>
    <row r="12" spans="1:30" ht="12.95" customHeight="1" thickBot="1">
      <c r="A12" s="342"/>
      <c r="C12" s="361" t="s">
        <v>608</v>
      </c>
      <c r="D12" s="313" t="str">
        <f>IF(Badges!$S$298="A","/","")</f>
        <v/>
      </c>
      <c r="E12" s="313" t="str">
        <f>IF(Badges!$S$302="A","/","")</f>
        <v/>
      </c>
      <c r="F12" s="313" t="str">
        <f>IF(Badges!$S$306="A","/","")</f>
        <v/>
      </c>
      <c r="G12" s="313" t="str">
        <f>IF(Badges!$S$310="A","/","")</f>
        <v/>
      </c>
      <c r="H12" s="313" t="str">
        <f>IF(Badges!$S$314="A","/","")</f>
        <v/>
      </c>
      <c r="I12" s="329" t="str">
        <f>IF(Summary!$AF$17="E","E","")</f>
        <v/>
      </c>
      <c r="J12" s="329" t="str">
        <f>IF(Summary!$AG$17="Y","R","")</f>
        <v/>
      </c>
      <c r="K12" s="360" t="str">
        <f>IF(COUNT(I46:I47)=2,MAX(I46:I47),"")</f>
        <v/>
      </c>
      <c r="L12" s="640" t="str">
        <f>'Council Own'!$B190</f>
        <v>&lt;&lt;List Badge 9 Here&gt;&gt;</v>
      </c>
      <c r="M12" s="641"/>
      <c r="N12" s="327" t="str">
        <f>IF('Council Own'!$S$195="A","/","")</f>
        <v/>
      </c>
      <c r="O12" s="327" t="str">
        <f>IF('Council Own'!$S$199="A","/","")</f>
        <v/>
      </c>
      <c r="P12" s="327" t="str">
        <f>IF('Council Own'!$S$203="A","/","")</f>
        <v/>
      </c>
      <c r="Q12" s="327" t="str">
        <f>IF('Council Own'!$S$207="A","/","")</f>
        <v/>
      </c>
      <c r="R12" s="327" t="str">
        <f>IF('Council Own'!$S$211="A","/","")</f>
        <v/>
      </c>
      <c r="S12" s="328" t="str">
        <f>IF(Summary!$AF$60="E","E","")</f>
        <v/>
      </c>
      <c r="T12" s="328" t="str">
        <f>IF(Summary!$AG$60="Y","R","")</f>
        <v/>
      </c>
      <c r="U12" s="432"/>
      <c r="W12" s="389"/>
      <c r="X12" s="390"/>
      <c r="Y12" s="464"/>
      <c r="AA12" s="389"/>
      <c r="AB12" s="390"/>
      <c r="AC12" s="464"/>
    </row>
    <row r="13" spans="1:30" ht="12.95" customHeight="1">
      <c r="A13" s="342"/>
      <c r="C13" s="363" t="s">
        <v>103</v>
      </c>
      <c r="D13" s="332" t="str">
        <f>IF(Badges!$S$321="A","/","")</f>
        <v/>
      </c>
      <c r="E13" s="332" t="str">
        <f>IF(Badges!$S$325="A","/","")</f>
        <v/>
      </c>
      <c r="F13" s="332" t="str">
        <f>IF(Badges!$S$329="A","/","")</f>
        <v/>
      </c>
      <c r="G13" s="332" t="str">
        <f>IF(Badges!$S$333="A","/","")</f>
        <v/>
      </c>
      <c r="H13" s="332" t="str">
        <f>IF(Badges!$S$337="A","/","")</f>
        <v/>
      </c>
      <c r="I13" s="330" t="str">
        <f>IF(Summary!$AF$18="E","E","")</f>
        <v/>
      </c>
      <c r="J13" s="330" t="str">
        <f>IF(Summary!$AG$18="Y","R","")</f>
        <v/>
      </c>
      <c r="K13" s="360"/>
      <c r="L13" s="640" t="str">
        <f>'Council Own'!$B213</f>
        <v>&lt;&lt;List Badge 10 Here&gt;&gt;</v>
      </c>
      <c r="M13" s="641"/>
      <c r="N13" s="327" t="str">
        <f>IF('Council Own'!$S$218="A","/","")</f>
        <v/>
      </c>
      <c r="O13" s="327" t="str">
        <f>IF('Council Own'!$S$222="A","/","")</f>
        <v/>
      </c>
      <c r="P13" s="327" t="str">
        <f>IF('Council Own'!$S$226="A","/","")</f>
        <v/>
      </c>
      <c r="Q13" s="327" t="str">
        <f>IF('Council Own'!$S$230="A","/","")</f>
        <v/>
      </c>
      <c r="R13" s="327" t="str">
        <f>IF('Council Own'!$S$234="A","/","")</f>
        <v/>
      </c>
      <c r="S13" s="328" t="str">
        <f>IF(Summary!$AF$61="E","E","")</f>
        <v/>
      </c>
      <c r="T13" s="328" t="str">
        <f>IF(Summary!$AG$61="Y","R","")</f>
        <v/>
      </c>
      <c r="U13" s="432"/>
      <c r="W13" s="389"/>
      <c r="X13" s="390"/>
      <c r="Y13" s="464"/>
      <c r="AA13" s="389"/>
      <c r="AB13" s="390"/>
      <c r="AC13" s="464"/>
    </row>
    <row r="14" spans="1:30" ht="12.95" customHeight="1">
      <c r="A14" s="342"/>
      <c r="C14" s="359" t="s">
        <v>609</v>
      </c>
      <c r="D14" s="334" t="str">
        <f>IF(Badges!$S$10="A","/","")</f>
        <v/>
      </c>
      <c r="E14" s="334" t="str">
        <f>IF(Badges!$S$14="A","/","")</f>
        <v/>
      </c>
      <c r="F14" s="334" t="str">
        <f>IF(Badges!$S$18="A","/","")</f>
        <v/>
      </c>
      <c r="G14" s="334" t="str">
        <f>IF(Badges!$S$22="A","/","")</f>
        <v/>
      </c>
      <c r="H14" s="334" t="str">
        <f>IF(Badges!$S$26="A","/","")</f>
        <v/>
      </c>
      <c r="I14" s="331" t="str">
        <f>IF(Summary!$AF$4="E","E","")</f>
        <v/>
      </c>
      <c r="J14" s="331" t="str">
        <f>IF(Summary!$AG$4="Y","R","")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IF(Badges!$S$356="A","/","")</f>
        <v/>
      </c>
      <c r="E15" s="313" t="str">
        <f>IF(Badges!$S$360="A","/","")</f>
        <v/>
      </c>
      <c r="F15" s="313" t="str">
        <f>IF(Badges!$S$364="A","/","")</f>
        <v/>
      </c>
      <c r="G15" s="313" t="str">
        <f>IF(Badges!$S$368="A","/","")</f>
        <v/>
      </c>
      <c r="H15" s="313" t="str">
        <f>IF(Badges!$S$372="A","/","")</f>
        <v/>
      </c>
      <c r="I15" s="329" t="str">
        <f>IF(Summary!$AF$20="E","E","")</f>
        <v/>
      </c>
      <c r="J15" s="329" t="str">
        <f>IF(Summary!$AG$20="Y","R","")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IF(Badges!$S$379="A","/","")</f>
        <v/>
      </c>
      <c r="E16" s="332" t="str">
        <f>IF(Badges!$S$383="A","/","")</f>
        <v/>
      </c>
      <c r="F16" s="332" t="str">
        <f>IF(Badges!$S$387="A","/","")</f>
        <v/>
      </c>
      <c r="G16" s="332" t="str">
        <f>IF(Badges!$S$391="A","/","")</f>
        <v/>
      </c>
      <c r="H16" s="332" t="str">
        <f>IF(Badges!$S$395="A","/","")</f>
        <v/>
      </c>
      <c r="I16" s="333" t="str">
        <f>IF(Summary!$AF$21="E","E","")</f>
        <v/>
      </c>
      <c r="J16" s="333" t="str">
        <f>IF(Summary!$AG$21="Y","R","")</f>
        <v/>
      </c>
      <c r="K16" s="360" t="str">
        <f>IF(COUNT(I50:I51)=2,MAX(I50:I51),"")</f>
        <v/>
      </c>
      <c r="L16" s="640" t="str">
        <f>'Age-Level'!$C140</f>
        <v>Investiture</v>
      </c>
      <c r="M16" s="640"/>
      <c r="N16" s="640"/>
      <c r="O16" s="640"/>
      <c r="P16" s="640"/>
      <c r="Q16" s="640"/>
      <c r="R16" s="641"/>
      <c r="S16" s="328" t="str">
        <f>IF(Summary!$AF$79="E","E","")</f>
        <v/>
      </c>
      <c r="T16" s="328" t="str">
        <f>IF(Summary!$AG$79="Y","R","")</f>
        <v/>
      </c>
      <c r="U16" s="432"/>
      <c r="W16" s="389"/>
      <c r="X16" s="390"/>
      <c r="Y16" s="464"/>
      <c r="AA16" s="389"/>
      <c r="AB16" s="390"/>
      <c r="AC16" s="464"/>
    </row>
    <row r="17" spans="1:29" ht="12.95" customHeight="1">
      <c r="A17" s="342"/>
      <c r="C17" s="359" t="s">
        <v>611</v>
      </c>
      <c r="D17" s="334" t="str">
        <f>IF(Badges!$S$425="A","/","")</f>
        <v/>
      </c>
      <c r="E17" s="334" t="str">
        <f>IF(Badges!$S$429="A","/","")</f>
        <v/>
      </c>
      <c r="F17" s="334" t="str">
        <f>IF(Badges!$S$433="A","/","")</f>
        <v/>
      </c>
      <c r="G17" s="334" t="str">
        <f>IF(Badges!$S$437="A","/","")</f>
        <v/>
      </c>
      <c r="H17" s="334" t="str">
        <f>IF(Badges!$S$441="A","/","")</f>
        <v/>
      </c>
      <c r="I17" s="331" t="str">
        <f>IF(Summary!$AF$23="E","E","")</f>
        <v/>
      </c>
      <c r="J17" s="331" t="str">
        <f>IF(Summary!$AG$23="Y","R","")</f>
        <v/>
      </c>
      <c r="K17" s="360"/>
      <c r="L17" s="640" t="str">
        <f>'Age-Level'!$C141</f>
        <v>Rededication (1st year)</v>
      </c>
      <c r="M17" s="640"/>
      <c r="N17" s="640"/>
      <c r="O17" s="640"/>
      <c r="P17" s="640"/>
      <c r="Q17" s="640"/>
      <c r="R17" s="641"/>
      <c r="S17" s="328" t="str">
        <f>IF(Summary!$AF$80="E","E","")</f>
        <v/>
      </c>
      <c r="T17" s="328" t="str">
        <f>IF(Summary!$AG$80="Y","R","")</f>
        <v/>
      </c>
      <c r="U17" s="432"/>
      <c r="W17" s="389"/>
      <c r="X17" s="390"/>
      <c r="Y17" s="464"/>
      <c r="AA17" s="389"/>
      <c r="AB17" s="390"/>
      <c r="AC17" s="464"/>
    </row>
    <row r="18" spans="1:29" ht="12.95" customHeight="1" thickBot="1">
      <c r="C18" s="361" t="s">
        <v>612</v>
      </c>
      <c r="D18" s="313" t="str">
        <f>IF(Badges!$S$448="A","/","")</f>
        <v/>
      </c>
      <c r="E18" s="313" t="str">
        <f>IF(Badges!$S$452="A","/","")</f>
        <v/>
      </c>
      <c r="F18" s="313" t="str">
        <f>IF(Badges!$S$456="A","/","")</f>
        <v/>
      </c>
      <c r="G18" s="313" t="str">
        <f>IF(Badges!$S$460="A","/","")</f>
        <v/>
      </c>
      <c r="H18" s="313" t="str">
        <f>IF(Badges!$S$464="A","/","")</f>
        <v/>
      </c>
      <c r="I18" s="329" t="str">
        <f>IF(Summary!$AF$24="E","E","")</f>
        <v/>
      </c>
      <c r="J18" s="329" t="str">
        <f>IF(Summary!$AG$24="Y","R","")</f>
        <v/>
      </c>
      <c r="L18" s="640" t="str">
        <f>'Age-Level'!$C142</f>
        <v>Rededication (2nd year)</v>
      </c>
      <c r="M18" s="640"/>
      <c r="N18" s="640"/>
      <c r="O18" s="640"/>
      <c r="P18" s="640"/>
      <c r="Q18" s="640"/>
      <c r="R18" s="641"/>
      <c r="S18" s="328" t="str">
        <f>IF(Summary!$AF$81="E","E","")</f>
        <v/>
      </c>
      <c r="T18" s="328" t="str">
        <f>IF(Summary!$AG$81="Y","R","")</f>
        <v/>
      </c>
      <c r="U18" s="432"/>
      <c r="W18" s="389"/>
      <c r="X18" s="390"/>
      <c r="Y18" s="464"/>
      <c r="AA18" s="389"/>
      <c r="AB18" s="390"/>
      <c r="AC18" s="464"/>
    </row>
    <row r="19" spans="1:29" ht="12.95" customHeight="1">
      <c r="C19" s="368" t="s">
        <v>328</v>
      </c>
      <c r="D19" s="332" t="str">
        <f>IF(Badges!$S$467="C","/","")</f>
        <v/>
      </c>
      <c r="E19" s="332" t="str">
        <f>IF(Badges!$S$468="C","/","")</f>
        <v/>
      </c>
      <c r="F19" s="332" t="str">
        <f>IF(Badges!$S$469="C","/","")</f>
        <v/>
      </c>
      <c r="G19" s="332" t="str">
        <f>IF(Badges!$S$470="C","/","")</f>
        <v/>
      </c>
      <c r="H19" s="332" t="str">
        <f>IF(Badges!$S$471="C","/","")</f>
        <v/>
      </c>
      <c r="I19" s="333" t="str">
        <f>IF(Summary!$AF$25="E","E","")</f>
        <v/>
      </c>
      <c r="J19" s="333" t="str">
        <f>IF(Summary!$AG$25="Y","R","")</f>
        <v/>
      </c>
      <c r="L19" s="640" t="str">
        <f>'Age-Level'!$C143</f>
        <v>Rededication (3rd year)</v>
      </c>
      <c r="M19" s="640"/>
      <c r="N19" s="640"/>
      <c r="O19" s="640"/>
      <c r="P19" s="640"/>
      <c r="Q19" s="640"/>
      <c r="R19" s="641"/>
      <c r="S19" s="328" t="str">
        <f>IF(Summary!$AF$82="E","E","")</f>
        <v/>
      </c>
      <c r="T19" s="328" t="str">
        <f>IF(Summary!$AG$82="Y","R","")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IF(Summary!$AF$83="E","E","")</f>
        <v/>
      </c>
      <c r="T20" s="328" t="str">
        <f>IF(Summary!$AG$83="Y","R","")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IF(Summary!$AF$84="E","E","")</f>
        <v/>
      </c>
      <c r="T21" s="328" t="str">
        <f>IF(Summary!$AG$84="Y","R","")</f>
        <v/>
      </c>
      <c r="U21" s="432"/>
      <c r="W21" s="389"/>
      <c r="X21" s="390"/>
      <c r="Y21" s="464"/>
      <c r="AA21" s="389"/>
      <c r="AB21" s="390"/>
      <c r="AC21" s="464"/>
    </row>
    <row r="22" spans="1:29" ht="12.95" customHeight="1">
      <c r="B22" s="370"/>
      <c r="C22" s="356" t="s">
        <v>106</v>
      </c>
      <c r="D22" s="327" t="str">
        <f>IF(Badges!$S$240="A","/","")</f>
        <v/>
      </c>
      <c r="E22" s="327" t="str">
        <f>IF(Badges!$S$244="A","/","")</f>
        <v/>
      </c>
      <c r="F22" s="327" t="str">
        <f>IF(Badges!$S$248="A","/","")</f>
        <v/>
      </c>
      <c r="G22" s="327" t="str">
        <f>IF(Badges!$S$252="A","/","")</f>
        <v/>
      </c>
      <c r="H22" s="327" t="str">
        <f>IF(Badges!$S$256="A","/","")</f>
        <v/>
      </c>
      <c r="I22" s="328" t="str">
        <f>IF(Summary!$AF$14="E","E","")</f>
        <v/>
      </c>
      <c r="J22" s="328" t="str">
        <f>IF(Summary!$AG$14="Y","R","")</f>
        <v/>
      </c>
      <c r="L22" s="640" t="str">
        <f>'Age-Level'!$C146</f>
        <v>Rededication (6th year)</v>
      </c>
      <c r="M22" s="640"/>
      <c r="N22" s="640"/>
      <c r="O22" s="640"/>
      <c r="P22" s="640"/>
      <c r="Q22" s="640"/>
      <c r="R22" s="641"/>
      <c r="S22" s="328" t="str">
        <f>IF(Summary!$AF$85="E","E","")</f>
        <v/>
      </c>
      <c r="T22" s="328" t="str">
        <f>IF(Summary!$AG$85="Y","R","")</f>
        <v/>
      </c>
      <c r="U22" s="432"/>
      <c r="W22" s="389"/>
      <c r="X22" s="390"/>
      <c r="Y22" s="464"/>
      <c r="AA22" s="389"/>
      <c r="AB22" s="390"/>
      <c r="AC22" s="464"/>
    </row>
    <row r="23" spans="1:29" ht="12.95" customHeight="1" thickBot="1">
      <c r="B23" s="370"/>
      <c r="C23" s="364" t="s">
        <v>107</v>
      </c>
      <c r="D23" s="313" t="str">
        <f>IF(Badges!$S$217="A","/","")</f>
        <v/>
      </c>
      <c r="E23" s="313" t="str">
        <f>IF(Badges!$S$221="A","/","")</f>
        <v/>
      </c>
      <c r="F23" s="313" t="str">
        <f>IF(Badges!$S$225="A","/","")</f>
        <v/>
      </c>
      <c r="G23" s="313" t="str">
        <f>IF(Badges!$S$229="A","/","")</f>
        <v/>
      </c>
      <c r="H23" s="313" t="str">
        <f>IF(Badges!$S$233="A","/","")</f>
        <v/>
      </c>
      <c r="I23" s="329" t="str">
        <f>IF(Summary!$AF$13="E","E","")</f>
        <v/>
      </c>
      <c r="J23" s="329" t="str">
        <f>IF(Summary!$AG$13="Y","R","")</f>
        <v/>
      </c>
      <c r="L23" s="640" t="str">
        <f>'Age-Level'!$C147</f>
        <v>Rededication (7th year)</v>
      </c>
      <c r="M23" s="640"/>
      <c r="N23" s="640"/>
      <c r="O23" s="640"/>
      <c r="P23" s="640"/>
      <c r="Q23" s="640"/>
      <c r="R23" s="641"/>
      <c r="S23" s="328" t="str">
        <f>IF(Summary!$AF$86="E","E","")</f>
        <v/>
      </c>
      <c r="T23" s="328" t="str">
        <f>IF(Summary!$AG$86="Y","R","")</f>
        <v/>
      </c>
      <c r="U23" s="642" t="s">
        <v>761</v>
      </c>
      <c r="W23" s="389"/>
      <c r="X23" s="390"/>
      <c r="Y23" s="464"/>
      <c r="AA23" s="389"/>
      <c r="AB23" s="390"/>
      <c r="AC23" s="464"/>
    </row>
    <row r="24" spans="1:29" ht="12.95" customHeight="1">
      <c r="B24" s="370"/>
      <c r="C24" s="356" t="s">
        <v>613</v>
      </c>
      <c r="D24" s="332" t="str">
        <f>IF(Badges!$S$341="C","/","")</f>
        <v/>
      </c>
      <c r="E24" s="332" t="str">
        <f>IF(Badges!$S$343="C","/","")</f>
        <v/>
      </c>
      <c r="F24" s="332" t="str">
        <f>IF(Badges!$S$345="C","/","")</f>
        <v/>
      </c>
      <c r="G24" s="332" t="str">
        <f>IF(Badges!$S$347="C","/","")</f>
        <v/>
      </c>
      <c r="H24" s="332" t="str">
        <f>IF(Badges!$S$349="C","/","")</f>
        <v/>
      </c>
      <c r="I24" s="333" t="str">
        <f>IF(Summary!$AF$19="E","E","")</f>
        <v/>
      </c>
      <c r="J24" s="333" t="str">
        <f>IF(Summary!$AG$19="Y","R","")</f>
        <v/>
      </c>
      <c r="L24" s="640" t="str">
        <f>'Age-Level'!$C148</f>
        <v>Rededication (8th year)</v>
      </c>
      <c r="M24" s="640"/>
      <c r="N24" s="640"/>
      <c r="O24" s="640"/>
      <c r="P24" s="640"/>
      <c r="Q24" s="640"/>
      <c r="R24" s="641"/>
      <c r="S24" s="328" t="str">
        <f>IF(Summary!$AF$87="E","E","")</f>
        <v/>
      </c>
      <c r="T24" s="328" t="str">
        <f>IF(Summary!$AG$87="Y","R","")</f>
        <v/>
      </c>
      <c r="U24" s="642"/>
      <c r="W24" s="389"/>
      <c r="X24" s="390"/>
      <c r="Y24" s="464"/>
      <c r="AA24" s="389"/>
      <c r="AB24" s="390"/>
      <c r="AC24" s="464"/>
    </row>
    <row r="25" spans="1:29" ht="12.95" customHeight="1">
      <c r="B25" s="370"/>
      <c r="C25" s="361" t="s">
        <v>614</v>
      </c>
      <c r="D25" s="327" t="str">
        <f>IF(Badges!$S$283="C","/","")</f>
        <v/>
      </c>
      <c r="E25" s="327" t="str">
        <f>IF(Badges!$S$285="C","/","")</f>
        <v/>
      </c>
      <c r="F25" s="327" t="str">
        <f>IF(Badges!$S$287="C","/","")</f>
        <v/>
      </c>
      <c r="G25" s="327" t="str">
        <f>IF(Badges!$S$289="C","/","")</f>
        <v/>
      </c>
      <c r="H25" s="327" t="str">
        <f>IF(Badges!$S$291="C","/","")</f>
        <v/>
      </c>
      <c r="I25" s="331" t="str">
        <f>IF(Summary!$AF$16="E","E","")</f>
        <v/>
      </c>
      <c r="J25" s="331" t="str">
        <f>IF(Summary!$AG$16="Y","R","")</f>
        <v/>
      </c>
      <c r="L25" s="640" t="str">
        <f>'Age-Level'!$C149</f>
        <v>Rededication (9th year)</v>
      </c>
      <c r="M25" s="640"/>
      <c r="N25" s="640"/>
      <c r="O25" s="640"/>
      <c r="P25" s="640"/>
      <c r="Q25" s="640"/>
      <c r="R25" s="641"/>
      <c r="S25" s="328" t="str">
        <f>IF(Summary!$AF$88="E","E","")</f>
        <v/>
      </c>
      <c r="T25" s="328" t="str">
        <f>IF(Summary!$AG$88="Y","R","")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IF(Summary!$AF$89="E","E","")</f>
        <v/>
      </c>
      <c r="T26" s="328" t="str">
        <f>IF(Summary!$AG$89="Y","R","")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IF(Summary!$AF$90="E","E","")</f>
        <v/>
      </c>
      <c r="T27" s="328" t="str">
        <f>IF(Summary!$AG$90="Y","R","")</f>
        <v/>
      </c>
      <c r="U27" s="642"/>
      <c r="W27" s="389"/>
      <c r="X27" s="390"/>
      <c r="Y27" s="464"/>
      <c r="AA27" s="389"/>
      <c r="AB27" s="390"/>
      <c r="AC27" s="464"/>
    </row>
    <row r="28" spans="1:29" ht="12.95" customHeight="1">
      <c r="B28" s="370"/>
      <c r="C28" s="371" t="s">
        <v>615</v>
      </c>
      <c r="D28" s="327" t="str">
        <f>IF(Badges!$S$500="C","/","")</f>
        <v/>
      </c>
      <c r="E28" s="327" t="str">
        <f>IF(Badges!$S$501="C","/","")</f>
        <v/>
      </c>
      <c r="F28" s="327" t="str">
        <f>IF(Badges!$S$502="C","/","")</f>
        <v/>
      </c>
      <c r="G28" s="327" t="str">
        <f>IF(Badges!$S$503="C","/","")</f>
        <v/>
      </c>
      <c r="H28" s="327" t="str">
        <f>IF(Badges!$S$504="C","/","")</f>
        <v/>
      </c>
      <c r="I28" s="328" t="str">
        <f>IF(Summary!$AF$28="E","E","")</f>
        <v/>
      </c>
      <c r="J28" s="328" t="str">
        <f>IF(Summary!$AG$28="Y","R","")</f>
        <v/>
      </c>
      <c r="L28" s="640" t="str">
        <f>'Age-Level'!$C152</f>
        <v>Rededication (12th year)</v>
      </c>
      <c r="M28" s="640"/>
      <c r="N28" s="640"/>
      <c r="O28" s="640"/>
      <c r="P28" s="640"/>
      <c r="Q28" s="640"/>
      <c r="R28" s="641"/>
      <c r="S28" s="328" t="str">
        <f>IF(Summary!$AF$91="E","E","")</f>
        <v/>
      </c>
      <c r="T28" s="328" t="str">
        <f>IF(Summary!$AG$91="Y","R","")</f>
        <v/>
      </c>
      <c r="U28" s="642"/>
      <c r="W28" s="389"/>
      <c r="X28" s="390"/>
      <c r="Y28" s="464"/>
      <c r="AA28" s="389"/>
      <c r="AB28" s="390"/>
      <c r="AC28" s="464"/>
    </row>
    <row r="29" spans="1:29" ht="12.95" customHeight="1">
      <c r="B29" s="370"/>
      <c r="C29" s="372" t="s">
        <v>616</v>
      </c>
      <c r="D29" s="327" t="str">
        <f>IF(Badges!$S$507="C","/","")</f>
        <v/>
      </c>
      <c r="E29" s="327" t="str">
        <f>IF(Badges!$S$508="C","/","")</f>
        <v/>
      </c>
      <c r="F29" s="327" t="str">
        <f>IF(Badges!$S$509="C","/","")</f>
        <v/>
      </c>
      <c r="G29" s="327" t="str">
        <f>IF(Badges!$S$510="C","/","")</f>
        <v/>
      </c>
      <c r="H29" s="327" t="str">
        <f>IF(Badges!$S$511="C","/","")</f>
        <v/>
      </c>
      <c r="I29" s="328" t="str">
        <f>IF(Summary!$AF$29="E","E","")</f>
        <v/>
      </c>
      <c r="J29" s="328" t="str">
        <f>IF(Summary!$AG$29="Y","R","")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IF(Badges!$S$514="C","/","")</f>
        <v/>
      </c>
      <c r="E30" s="313" t="str">
        <f>IF(Badges!$S$515="C","/","")</f>
        <v/>
      </c>
      <c r="F30" s="313" t="str">
        <f>IF(Badges!$S$516="C","/","")</f>
        <v/>
      </c>
      <c r="G30" s="313" t="str">
        <f>IF(Badges!$S$517="C","/","")</f>
        <v/>
      </c>
      <c r="H30" s="313" t="str">
        <f>IF(Badges!$S$518="C","/","")</f>
        <v/>
      </c>
      <c r="I30" s="329" t="str">
        <f>IF(Summary!$AF$30="E","E","")</f>
        <v/>
      </c>
      <c r="J30" s="329" t="str">
        <f>IF(Summary!$AG$30="Y","R","")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IF(Badges!$S$522="C","/","")</f>
        <v/>
      </c>
      <c r="E31" s="332" t="str">
        <f>IF(Badges!$S$523="C","/","")</f>
        <v/>
      </c>
      <c r="F31" s="332" t="str">
        <f>IF(Badges!$S$524="C","/","")</f>
        <v/>
      </c>
      <c r="G31" s="332" t="str">
        <f>IF(Badges!$S$525="C","/","")</f>
        <v/>
      </c>
      <c r="H31" s="332" t="str">
        <f>IF(Badges!$S$526="C","/","")</f>
        <v/>
      </c>
      <c r="I31" s="330" t="str">
        <f>IF(Summary!$AF$32="E","E","")</f>
        <v/>
      </c>
      <c r="J31" s="330" t="str">
        <f>IF(Summary!$AG$32="Y","R","")</f>
        <v/>
      </c>
      <c r="L31" s="640" t="str">
        <f>'Fun Patches'!$C5</f>
        <v>&lt;LIST PATCH HERE&gt;</v>
      </c>
      <c r="M31" s="640"/>
      <c r="N31" s="640"/>
      <c r="O31" s="640"/>
      <c r="P31" s="640"/>
      <c r="Q31" s="640"/>
      <c r="R31" s="641"/>
      <c r="S31" s="328" t="str">
        <f>IF(Summary!$AF$95="E","E","")</f>
        <v/>
      </c>
      <c r="T31" s="328" t="str">
        <f>IF(Summary!$AG$95="Y","R","")</f>
        <v/>
      </c>
      <c r="U31" s="642"/>
      <c r="W31" s="389"/>
      <c r="X31" s="390"/>
      <c r="Y31" s="464"/>
      <c r="AA31" s="389"/>
      <c r="AB31" s="390"/>
      <c r="AC31" s="464"/>
    </row>
    <row r="32" spans="1:29" ht="12.95" customHeight="1">
      <c r="B32" s="370"/>
      <c r="C32" s="372" t="s">
        <v>619</v>
      </c>
      <c r="D32" s="327" t="str">
        <f>IF(Badges!$S$529="C","/","")</f>
        <v/>
      </c>
      <c r="E32" s="327" t="str">
        <f>IF(Badges!$S$530="C","/","")</f>
        <v/>
      </c>
      <c r="F32" s="327" t="str">
        <f>IF(Badges!$S$531="C","/","")</f>
        <v/>
      </c>
      <c r="G32" s="327" t="str">
        <f>IF(Badges!$S$532="C","/","")</f>
        <v/>
      </c>
      <c r="H32" s="327" t="str">
        <f>IF(Badges!$S$533="C","/","")</f>
        <v/>
      </c>
      <c r="I32" s="328" t="str">
        <f>IF(Summary!$AF$33="E","E","")</f>
        <v/>
      </c>
      <c r="J32" s="328" t="str">
        <f>IF(Summary!$AG$33="Y","R","")</f>
        <v/>
      </c>
      <c r="L32" s="640" t="str">
        <f>'Fun Patches'!$C6</f>
        <v>&lt;LIST PATCH HERE&gt;</v>
      </c>
      <c r="M32" s="640"/>
      <c r="N32" s="640"/>
      <c r="O32" s="640"/>
      <c r="P32" s="640"/>
      <c r="Q32" s="640"/>
      <c r="R32" s="641"/>
      <c r="S32" s="328" t="str">
        <f>IF(Summary!$AF$96="E","E","")</f>
        <v/>
      </c>
      <c r="T32" s="328" t="str">
        <f>IF(Summary!$AG$96="Y","R","")</f>
        <v/>
      </c>
      <c r="U32" s="642"/>
      <c r="W32" s="389"/>
      <c r="X32" s="390"/>
      <c r="Y32" s="464"/>
      <c r="AA32" s="389"/>
      <c r="AB32" s="390"/>
      <c r="AC32" s="464"/>
    </row>
    <row r="33" spans="2:29" ht="12.95" customHeight="1" thickBot="1">
      <c r="B33" s="370"/>
      <c r="C33" s="373" t="s">
        <v>620</v>
      </c>
      <c r="D33" s="313" t="str">
        <f>IF(Badges!$S$536="C","/","")</f>
        <v/>
      </c>
      <c r="E33" s="313" t="str">
        <f>IF(Badges!$S$537="C","/","")</f>
        <v/>
      </c>
      <c r="F33" s="313" t="str">
        <f>IF(Badges!$S$538="C","/","")</f>
        <v/>
      </c>
      <c r="G33" s="313" t="str">
        <f>IF(Badges!$S$539="C","/","")</f>
        <v/>
      </c>
      <c r="H33" s="313" t="str">
        <f>IF(Badges!$S$540="C","/","")</f>
        <v/>
      </c>
      <c r="I33" s="329" t="str">
        <f>IF(Summary!$AF$34="E","E","")</f>
        <v/>
      </c>
      <c r="J33" s="329" t="str">
        <f>IF(Summary!$AG$34="Y","R","")</f>
        <v/>
      </c>
      <c r="L33" s="640" t="str">
        <f>'Fun Patches'!$C7</f>
        <v>&lt;LIST PATCH HERE&gt;</v>
      </c>
      <c r="M33" s="640"/>
      <c r="N33" s="640"/>
      <c r="O33" s="640"/>
      <c r="P33" s="640"/>
      <c r="Q33" s="640"/>
      <c r="R33" s="641"/>
      <c r="S33" s="328" t="str">
        <f>IF(Summary!$AF$97="E","E","")</f>
        <v/>
      </c>
      <c r="T33" s="328" t="str">
        <f>IF(Summary!$AG$97="Y","R","")</f>
        <v/>
      </c>
      <c r="U33" s="642"/>
      <c r="W33" s="389"/>
      <c r="X33" s="390"/>
      <c r="Y33" s="464"/>
      <c r="AA33" s="389"/>
      <c r="AB33" s="390"/>
      <c r="AC33" s="464"/>
    </row>
    <row r="34" spans="2:29" ht="12.95" customHeight="1">
      <c r="B34" s="370"/>
      <c r="C34" s="371" t="s">
        <v>621</v>
      </c>
      <c r="D34" s="332" t="str">
        <f>IF(Badges!$S$544="C","/","")</f>
        <v/>
      </c>
      <c r="E34" s="332" t="str">
        <f>IF(Badges!$S$545="C","/","")</f>
        <v/>
      </c>
      <c r="F34" s="332" t="str">
        <f>IF(Badges!$S$546="C","/","")</f>
        <v/>
      </c>
      <c r="G34" s="332" t="str">
        <f>IF(Badges!$S$547="C","/","")</f>
        <v/>
      </c>
      <c r="H34" s="332" t="str">
        <f>IF(Badges!$S$548="C","/","")</f>
        <v/>
      </c>
      <c r="I34" s="330" t="str">
        <f>IF(Summary!$AF$36="E","E","")</f>
        <v/>
      </c>
      <c r="J34" s="330" t="str">
        <f>IF(Summary!$AG$36="Y","R","")</f>
        <v/>
      </c>
      <c r="L34" s="640" t="str">
        <f>'Fun Patches'!$C8</f>
        <v>&lt;LIST PATCH HERE&gt;</v>
      </c>
      <c r="M34" s="640"/>
      <c r="N34" s="640"/>
      <c r="O34" s="640"/>
      <c r="P34" s="640"/>
      <c r="Q34" s="640"/>
      <c r="R34" s="641"/>
      <c r="S34" s="328" t="str">
        <f>IF(Summary!$AF$98="E","E","")</f>
        <v/>
      </c>
      <c r="T34" s="328" t="str">
        <f>IF(Summary!$AG$98="Y","R","")</f>
        <v/>
      </c>
      <c r="U34" s="642"/>
      <c r="W34" s="389"/>
      <c r="X34" s="390"/>
      <c r="Y34" s="464"/>
      <c r="AA34" s="389"/>
      <c r="AB34" s="390"/>
      <c r="AC34" s="464"/>
    </row>
    <row r="35" spans="2:29" ht="12.95" customHeight="1">
      <c r="B35" s="370"/>
      <c r="C35" s="372" t="s">
        <v>622</v>
      </c>
      <c r="D35" s="327" t="str">
        <f>IF(Badges!$S$551="C","/","")</f>
        <v/>
      </c>
      <c r="E35" s="327" t="str">
        <f>IF(Badges!$S$552="C","/","")</f>
        <v/>
      </c>
      <c r="F35" s="327" t="str">
        <f>IF(Badges!$S$553="C","/","")</f>
        <v/>
      </c>
      <c r="G35" s="327" t="str">
        <f>IF(Badges!$S$554="C","/","")</f>
        <v/>
      </c>
      <c r="H35" s="327" t="str">
        <f>IF(Badges!$S$555="C","/","")</f>
        <v/>
      </c>
      <c r="I35" s="328" t="str">
        <f>IF(Summary!$AF$37="E","E","")</f>
        <v/>
      </c>
      <c r="J35" s="328" t="str">
        <f>IF(Summary!$AG$37="Y","R","")</f>
        <v/>
      </c>
      <c r="L35" s="640" t="str">
        <f>'Fun Patches'!$C9</f>
        <v>&lt;LIST PATCH HERE&gt;</v>
      </c>
      <c r="M35" s="640"/>
      <c r="N35" s="640"/>
      <c r="O35" s="640"/>
      <c r="P35" s="640"/>
      <c r="Q35" s="640"/>
      <c r="R35" s="641"/>
      <c r="S35" s="328" t="str">
        <f>IF(Summary!$AF$99="E","E","")</f>
        <v/>
      </c>
      <c r="T35" s="328" t="str">
        <f>IF(Summary!$AG$99="Y","R","")</f>
        <v/>
      </c>
      <c r="U35" s="642"/>
      <c r="W35" s="389"/>
      <c r="X35" s="390"/>
      <c r="Y35" s="464"/>
      <c r="AA35" s="389"/>
      <c r="AB35" s="390"/>
      <c r="AC35" s="464"/>
    </row>
    <row r="36" spans="2:29" ht="12.95" customHeight="1">
      <c r="B36" s="370"/>
      <c r="C36" s="374" t="s">
        <v>623</v>
      </c>
      <c r="D36" s="327" t="str">
        <f>IF(Badges!$S$558="C","/","")</f>
        <v/>
      </c>
      <c r="E36" s="327" t="str">
        <f>IF(Badges!$S$559="C","/","")</f>
        <v/>
      </c>
      <c r="F36" s="327" t="str">
        <f>IF(Badges!$S$560="C","/","")</f>
        <v/>
      </c>
      <c r="G36" s="327" t="str">
        <f>IF(Badges!$S$561="C","/","")</f>
        <v/>
      </c>
      <c r="H36" s="327" t="str">
        <f>IF(Badges!$S$562="C","/","")</f>
        <v/>
      </c>
      <c r="I36" s="328" t="str">
        <f>IF(Summary!$AF$38="E","E","")</f>
        <v/>
      </c>
      <c r="J36" s="328" t="str">
        <f>IF(Summary!$AG$38="Y","R","")</f>
        <v/>
      </c>
      <c r="L36" s="640" t="str">
        <f>'Fun Patches'!$C10</f>
        <v>&lt;LIST PATCH HERE&gt;</v>
      </c>
      <c r="M36" s="640"/>
      <c r="N36" s="640"/>
      <c r="O36" s="640"/>
      <c r="P36" s="640"/>
      <c r="Q36" s="640"/>
      <c r="R36" s="641"/>
      <c r="S36" s="328" t="str">
        <f>IF(Summary!$AF$100="E","E","")</f>
        <v/>
      </c>
      <c r="T36" s="328" t="str">
        <f>IF(Summary!$AG$100="Y","R","")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IF(Summary!$AF$101="E","E","")</f>
        <v/>
      </c>
      <c r="T37" s="328" t="str">
        <f>IF(Summary!$AG$101="Y","R","")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IF(Summary!$AF$102="E","E","")</f>
        <v/>
      </c>
      <c r="T38" s="328" t="str">
        <f>IF(Summary!$AG$102="Y","R","")</f>
        <v/>
      </c>
      <c r="U38" s="642"/>
      <c r="W38" s="389"/>
      <c r="X38" s="390"/>
      <c r="Y38" s="464"/>
      <c r="AA38" s="389"/>
      <c r="AB38" s="390"/>
      <c r="AC38" s="464"/>
    </row>
    <row r="39" spans="2:29" ht="12.95" customHeight="1">
      <c r="B39" s="370"/>
      <c r="C39" s="375" t="s">
        <v>595</v>
      </c>
      <c r="D39" s="435"/>
      <c r="E39" s="435"/>
      <c r="F39" s="435"/>
      <c r="G39" s="435"/>
      <c r="H39" s="436"/>
      <c r="I39" s="326" t="str">
        <f>IF(Summary!$AF$40="E","E","")</f>
        <v/>
      </c>
      <c r="J39" s="326" t="str">
        <f>IF(Summary!$AG$40="Y","R","")</f>
        <v/>
      </c>
      <c r="K39" s="360" t="str">
        <f>IF(I39="E","C"," ")</f>
        <v xml:space="preserve"> </v>
      </c>
      <c r="L39" s="640" t="str">
        <f>'Fun Patches'!$C13</f>
        <v>&lt;LIST PATCH HERE&gt;</v>
      </c>
      <c r="M39" s="640"/>
      <c r="N39" s="640"/>
      <c r="O39" s="640"/>
      <c r="P39" s="640"/>
      <c r="Q39" s="640"/>
      <c r="R39" s="641"/>
      <c r="S39" s="328" t="str">
        <f>IF(Summary!$AF$103="E","E","")</f>
        <v/>
      </c>
      <c r="T39" s="328" t="str">
        <f>IF(Summary!$AG$103="Y","R","")</f>
        <v/>
      </c>
      <c r="U39" s="642"/>
      <c r="W39" s="389"/>
      <c r="X39" s="390"/>
      <c r="Y39" s="464"/>
      <c r="AA39" s="389"/>
      <c r="AB39" s="390"/>
      <c r="AC39" s="464"/>
    </row>
    <row r="40" spans="2:29" ht="12.95" customHeight="1">
      <c r="B40" s="370"/>
      <c r="C40" s="376" t="s">
        <v>596</v>
      </c>
      <c r="D40" s="437"/>
      <c r="E40" s="437"/>
      <c r="F40" s="437"/>
      <c r="G40" s="437"/>
      <c r="H40" s="438"/>
      <c r="I40" s="328" t="str">
        <f>IF(Summary!$AF$41="E","E","")</f>
        <v/>
      </c>
      <c r="J40" s="328" t="str">
        <f>IF(Summary!$AG$41="Y","R","")</f>
        <v/>
      </c>
      <c r="K40" s="360" t="str">
        <f>IF(I40="E","C"," ")</f>
        <v xml:space="preserve"> </v>
      </c>
      <c r="L40" s="640" t="str">
        <f>'Fun Patches'!$C14</f>
        <v>&lt;LIST PATCH HERE&gt;</v>
      </c>
      <c r="M40" s="640"/>
      <c r="N40" s="640"/>
      <c r="O40" s="640"/>
      <c r="P40" s="640"/>
      <c r="Q40" s="640"/>
      <c r="R40" s="641"/>
      <c r="S40" s="328" t="str">
        <f>IF(Summary!$AF$104="E","E","")</f>
        <v/>
      </c>
      <c r="T40" s="328" t="str">
        <f>IF(Summary!$AG$104="Y","R","")</f>
        <v/>
      </c>
      <c r="U40" s="642"/>
      <c r="W40" s="389"/>
      <c r="X40" s="390"/>
      <c r="Y40" s="464"/>
      <c r="AA40" s="389"/>
      <c r="AB40" s="390"/>
      <c r="AC40" s="464"/>
    </row>
    <row r="41" spans="2:29" ht="12.95" customHeight="1" thickBot="1">
      <c r="B41" s="370"/>
      <c r="C41" s="377" t="s">
        <v>597</v>
      </c>
      <c r="D41" s="439"/>
      <c r="E41" s="439"/>
      <c r="F41" s="439"/>
      <c r="G41" s="439"/>
      <c r="H41" s="440"/>
      <c r="I41" s="329" t="str">
        <f>IF(Summary!$AF$42="E","E","")</f>
        <v/>
      </c>
      <c r="J41" s="329" t="str">
        <f>IF(Summary!$AG$42="Y","R","")</f>
        <v/>
      </c>
      <c r="K41" s="360" t="str">
        <f>IF(I41="E","C"," ")</f>
        <v xml:space="preserve"> </v>
      </c>
      <c r="L41" s="640" t="str">
        <f>'Fun Patches'!$C15</f>
        <v>&lt;LIST PATCH HERE&gt;</v>
      </c>
      <c r="M41" s="640"/>
      <c r="N41" s="640"/>
      <c r="O41" s="640"/>
      <c r="P41" s="640"/>
      <c r="Q41" s="640"/>
      <c r="R41" s="641"/>
      <c r="S41" s="328" t="str">
        <f>IF(Summary!$AF$105="E","E","")</f>
        <v/>
      </c>
      <c r="T41" s="328" t="str">
        <f>IF(Summary!$AG$105="Y","R","")</f>
        <v/>
      </c>
      <c r="U41" s="642"/>
      <c r="W41" s="389"/>
      <c r="X41" s="390"/>
      <c r="Y41" s="464"/>
      <c r="AA41" s="389"/>
      <c r="AB41" s="390"/>
      <c r="AC41" s="464"/>
    </row>
    <row r="42" spans="2:29" ht="12.95" customHeight="1">
      <c r="B42" s="370"/>
      <c r="C42" s="378" t="s">
        <v>598</v>
      </c>
      <c r="D42" s="327" t="str">
        <f>IF(Badges!$S$263="A","/","")</f>
        <v/>
      </c>
      <c r="E42" s="327" t="str">
        <f>IF(Badges!$S$267="A","/","")</f>
        <v/>
      </c>
      <c r="F42" s="327" t="str">
        <f>IF(Badges!$S$271="A","/","")</f>
        <v/>
      </c>
      <c r="G42" s="327" t="str">
        <f>IF(Badges!$S$275="A","/","")</f>
        <v/>
      </c>
      <c r="H42" s="327" t="str">
        <f>IF(Badges!$S$279="A","/","")</f>
        <v/>
      </c>
      <c r="I42" s="330" t="str">
        <f>IF(Summary!$AF$15="E","E","")</f>
        <v/>
      </c>
      <c r="J42" s="330" t="str">
        <f>IF(Summary!$AG$15="Y","R","")</f>
        <v/>
      </c>
      <c r="K42" s="360"/>
      <c r="L42" s="640" t="str">
        <f>'Fun Patches'!$C16</f>
        <v>&lt;LIST PATCH HERE&gt;</v>
      </c>
      <c r="M42" s="640"/>
      <c r="N42" s="640"/>
      <c r="O42" s="640"/>
      <c r="P42" s="640"/>
      <c r="Q42" s="640"/>
      <c r="R42" s="641"/>
      <c r="S42" s="328" t="str">
        <f>IF(Summary!$AF$106="E","E","")</f>
        <v/>
      </c>
      <c r="T42" s="328" t="str">
        <f>IF(Summary!$AG$106="Y","R","")</f>
        <v/>
      </c>
      <c r="U42" s="642"/>
      <c r="W42" s="389"/>
      <c r="X42" s="390"/>
      <c r="Y42" s="464"/>
      <c r="AA42" s="389"/>
      <c r="AB42" s="390"/>
      <c r="AC42" s="464"/>
    </row>
    <row r="43" spans="2:29" ht="12.95" customHeight="1">
      <c r="B43" s="370"/>
      <c r="C43" s="379" t="s">
        <v>599</v>
      </c>
      <c r="D43" s="327" t="str">
        <f>IF(Badges!$S$478="A","/","")</f>
        <v/>
      </c>
      <c r="E43" s="327" t="str">
        <f>IF(Badges!$S$482="A","/","")</f>
        <v/>
      </c>
      <c r="F43" s="327" t="str">
        <f>IF(Badges!$S$486="A","/","")</f>
        <v/>
      </c>
      <c r="G43" s="327" t="str">
        <f>IF(Badges!$S$490="A","/","")</f>
        <v/>
      </c>
      <c r="H43" s="327" t="str">
        <f>IF(Badges!$S$494="A","/","")</f>
        <v/>
      </c>
      <c r="I43" s="328" t="str">
        <f>IF(Summary!$AF$26="E","E","")</f>
        <v/>
      </c>
      <c r="J43" s="328" t="str">
        <f>IF(Summary!$AG$26="Y","R","")</f>
        <v/>
      </c>
      <c r="K43" s="360"/>
      <c r="L43" s="640" t="str">
        <f>'Fun Patches'!$C17</f>
        <v>&lt;LIST PATCH HERE&gt;</v>
      </c>
      <c r="M43" s="640"/>
      <c r="N43" s="640"/>
      <c r="O43" s="640"/>
      <c r="P43" s="640"/>
      <c r="Q43" s="640"/>
      <c r="R43" s="641"/>
      <c r="S43" s="328" t="str">
        <f>IF(Summary!$AF$107="E","E","")</f>
        <v/>
      </c>
      <c r="T43" s="328" t="str">
        <f>IF(Summary!$AG$107="Y","R","")</f>
        <v/>
      </c>
      <c r="U43" s="642"/>
      <c r="W43" s="389"/>
      <c r="X43" s="390"/>
      <c r="Y43" s="464"/>
      <c r="AA43" s="389"/>
      <c r="AB43" s="390"/>
      <c r="AC43" s="464"/>
    </row>
    <row r="44" spans="2:29" ht="12.95" customHeight="1">
      <c r="B44" s="370"/>
      <c r="C44" s="379" t="s">
        <v>600</v>
      </c>
      <c r="D44" s="327" t="str">
        <f>IF(Badges!$S$402="A","/","")</f>
        <v/>
      </c>
      <c r="E44" s="327" t="str">
        <f>IF(Badges!$S$406="A","/","")</f>
        <v/>
      </c>
      <c r="F44" s="327" t="str">
        <f>IF(Badges!$S$410="A","/","")</f>
        <v/>
      </c>
      <c r="G44" s="327" t="str">
        <f>IF(Badges!$S$414="A","/","")</f>
        <v/>
      </c>
      <c r="H44" s="327" t="str">
        <f>IF(Badges!$S$418="A","/","")</f>
        <v/>
      </c>
      <c r="I44" s="328" t="str">
        <f>IF(Summary!$AF$22="E","E","")</f>
        <v/>
      </c>
      <c r="J44" s="328" t="str">
        <f>IF(Summary!$AG$22="Y","R","")</f>
        <v/>
      </c>
      <c r="K44" s="360"/>
      <c r="L44" s="640" t="str">
        <f>'Fun Patches'!$C18</f>
        <v>&lt;LIST PATCH HERE&gt;</v>
      </c>
      <c r="M44" s="640"/>
      <c r="N44" s="640"/>
      <c r="O44" s="640"/>
      <c r="P44" s="640"/>
      <c r="Q44" s="640"/>
      <c r="R44" s="641"/>
      <c r="S44" s="328" t="str">
        <f>IF(Summary!$AF$108="E","E","")</f>
        <v/>
      </c>
      <c r="T44" s="328" t="str">
        <f>IF(Summary!$AG$108="Y","R","")</f>
        <v/>
      </c>
      <c r="U44" s="642"/>
      <c r="W44" s="389"/>
      <c r="X44" s="390"/>
      <c r="Y44" s="464"/>
      <c r="AA44" s="389"/>
      <c r="AB44" s="390"/>
      <c r="AC44" s="464"/>
    </row>
    <row r="45" spans="2:29" ht="12.95" customHeight="1" thickBot="1">
      <c r="B45" s="370"/>
      <c r="C45" s="441" t="s">
        <v>601</v>
      </c>
      <c r="D45" s="442"/>
      <c r="E45" s="442"/>
      <c r="F45" s="442"/>
      <c r="G45" s="442"/>
      <c r="H45" s="443"/>
      <c r="I45" s="329" t="str">
        <f>IF(Summary!$AF$44="E","E","")</f>
        <v/>
      </c>
      <c r="J45" s="329" t="str">
        <f>IF(Summary!$AG$44="Y","R","")</f>
        <v/>
      </c>
      <c r="K45" s="360" t="str">
        <f>IF(COUNTIF(I42:I45,"E")=4,"C"," ")</f>
        <v xml:space="preserve"> </v>
      </c>
      <c r="L45" s="640" t="str">
        <f>'Fun Patches'!$C19</f>
        <v>&lt;LIST PATCH HERE&gt;</v>
      </c>
      <c r="M45" s="640"/>
      <c r="N45" s="640"/>
      <c r="O45" s="640"/>
      <c r="P45" s="640"/>
      <c r="Q45" s="640"/>
      <c r="R45" s="641"/>
      <c r="S45" s="328" t="str">
        <f>IF(Summary!$AF$109="E","E","")</f>
        <v/>
      </c>
      <c r="T45" s="328" t="str">
        <f>IF(Summary!$AG$109="Y","R","")</f>
        <v/>
      </c>
      <c r="U45" s="642"/>
      <c r="W45" s="389"/>
      <c r="X45" s="390"/>
      <c r="Y45" s="464"/>
      <c r="AA45" s="389"/>
      <c r="AB45" s="390"/>
      <c r="AC45" s="464"/>
    </row>
    <row r="46" spans="2:29" ht="12.95" customHeight="1">
      <c r="B46" s="370"/>
      <c r="C46" s="444" t="s">
        <v>602</v>
      </c>
      <c r="D46" s="445"/>
      <c r="E46" s="445"/>
      <c r="F46" s="445"/>
      <c r="G46" s="445"/>
      <c r="H46" s="446"/>
      <c r="I46" s="330" t="str">
        <f>IF(Summary!$AF$45="E","E","")</f>
        <v/>
      </c>
      <c r="J46" s="330" t="str">
        <f>IF(Summary!$AG$45="Y","R","")</f>
        <v/>
      </c>
      <c r="K46" s="360"/>
      <c r="L46" s="640" t="str">
        <f>'Fun Patches'!$C20</f>
        <v>&lt;LIST PATCH HERE&gt;</v>
      </c>
      <c r="M46" s="640"/>
      <c r="N46" s="640"/>
      <c r="O46" s="640"/>
      <c r="P46" s="640"/>
      <c r="Q46" s="640"/>
      <c r="R46" s="641"/>
      <c r="S46" s="328" t="str">
        <f>IF(Summary!$AF$110="E","E","")</f>
        <v/>
      </c>
      <c r="T46" s="328" t="str">
        <f>IF(Summary!$AG$110="Y","R","")</f>
        <v/>
      </c>
      <c r="U46" s="642"/>
      <c r="W46" s="389"/>
      <c r="X46" s="390"/>
      <c r="Y46" s="464"/>
      <c r="AA46" s="389"/>
      <c r="AB46" s="390"/>
      <c r="AC46" s="464"/>
    </row>
    <row r="47" spans="2:29" ht="12.95" customHeight="1" thickBot="1">
      <c r="B47" s="370"/>
      <c r="C47" s="447" t="s">
        <v>603</v>
      </c>
      <c r="D47" s="448"/>
      <c r="E47" s="448"/>
      <c r="F47" s="448"/>
      <c r="G47" s="448"/>
      <c r="H47" s="449"/>
      <c r="I47" s="329" t="str">
        <f>IF(Summary!$AF$46="E","E","")</f>
        <v/>
      </c>
      <c r="J47" s="329" t="str">
        <f>IF(Summary!$AG$46="Y","R","")</f>
        <v/>
      </c>
      <c r="K47" s="360" t="str">
        <f>IF(COUNTIF(I46:I47,"E")=2,"C"," ")</f>
        <v xml:space="preserve"> </v>
      </c>
      <c r="L47" s="640" t="str">
        <f>'Fun Patches'!$C21</f>
        <v>&lt;LIST PATCH HERE&gt;</v>
      </c>
      <c r="M47" s="640"/>
      <c r="N47" s="640"/>
      <c r="O47" s="640"/>
      <c r="P47" s="640"/>
      <c r="Q47" s="640"/>
      <c r="R47" s="641"/>
      <c r="S47" s="328" t="str">
        <f>IF(Summary!$AF$111="E","E","")</f>
        <v/>
      </c>
      <c r="T47" s="328" t="str">
        <f>IF(Summary!$AG$111="Y","R","")</f>
        <v/>
      </c>
      <c r="U47" s="642"/>
      <c r="W47" s="389"/>
      <c r="X47" s="390"/>
      <c r="Y47" s="464"/>
      <c r="AA47" s="389"/>
      <c r="AB47" s="390"/>
      <c r="AC47" s="464"/>
    </row>
    <row r="48" spans="2:29" ht="12.95" customHeight="1">
      <c r="B48" s="370"/>
      <c r="C48" s="444" t="s">
        <v>462</v>
      </c>
      <c r="D48" s="445"/>
      <c r="E48" s="445"/>
      <c r="F48" s="445"/>
      <c r="G48" s="445"/>
      <c r="H48" s="446"/>
      <c r="I48" s="330" t="str">
        <f>IF(Summary!$AF$47="E","E","")</f>
        <v/>
      </c>
      <c r="J48" s="330" t="str">
        <f>IF(Summary!$AG$47="Y","R","")</f>
        <v/>
      </c>
      <c r="K48" s="360"/>
      <c r="L48" s="640" t="str">
        <f>'Fun Patches'!$C22</f>
        <v>&lt;LIST PATCH HERE&gt;</v>
      </c>
      <c r="M48" s="640"/>
      <c r="N48" s="640"/>
      <c r="O48" s="640"/>
      <c r="P48" s="640"/>
      <c r="Q48" s="640"/>
      <c r="R48" s="641"/>
      <c r="S48" s="328" t="str">
        <f>IF(Summary!$AF$112="E","E","")</f>
        <v/>
      </c>
      <c r="T48" s="328" t="str">
        <f>IF(Summary!$AG$112="Y","R","")</f>
        <v/>
      </c>
      <c r="U48" s="642"/>
      <c r="W48" s="389"/>
      <c r="X48" s="390"/>
      <c r="Y48" s="464"/>
      <c r="AA48" s="389"/>
      <c r="AB48" s="390"/>
      <c r="AC48" s="464"/>
    </row>
    <row r="49" spans="2:29" ht="12.95" customHeight="1" thickBot="1">
      <c r="B49" s="370"/>
      <c r="C49" s="447" t="s">
        <v>604</v>
      </c>
      <c r="D49" s="448"/>
      <c r="E49" s="448"/>
      <c r="F49" s="448"/>
      <c r="G49" s="448"/>
      <c r="H49" s="449"/>
      <c r="I49" s="329" t="str">
        <f>IF(Summary!$AF$48="E","E","")</f>
        <v/>
      </c>
      <c r="J49" s="329" t="str">
        <f>IF(Summary!$AG$48="Y","R","")</f>
        <v/>
      </c>
      <c r="K49" s="360" t="str">
        <f>IF(COUNTIF(I48:I49,"E")=2,"C"," ")</f>
        <v xml:space="preserve"> </v>
      </c>
      <c r="L49" s="640" t="str">
        <f>'Fun Patches'!$C23</f>
        <v>&lt;LIST PATCH HERE&gt;</v>
      </c>
      <c r="M49" s="640"/>
      <c r="N49" s="640"/>
      <c r="O49" s="640"/>
      <c r="P49" s="640"/>
      <c r="Q49" s="640"/>
      <c r="R49" s="641"/>
      <c r="S49" s="328" t="str">
        <f>IF(Summary!$AF$113="E","E","")</f>
        <v/>
      </c>
      <c r="T49" s="328" t="str">
        <f>IF(Summary!$AG$113="Y","R","")</f>
        <v/>
      </c>
      <c r="U49" s="642"/>
      <c r="W49" s="389"/>
      <c r="X49" s="390"/>
      <c r="Y49" s="464"/>
      <c r="AA49" s="389"/>
      <c r="AB49" s="390"/>
      <c r="AC49" s="464"/>
    </row>
    <row r="50" spans="2:29" ht="12.95" customHeight="1">
      <c r="B50" s="370"/>
      <c r="C50" s="375" t="s">
        <v>560</v>
      </c>
      <c r="D50" s="435"/>
      <c r="E50" s="435"/>
      <c r="F50" s="435"/>
      <c r="G50" s="435"/>
      <c r="H50" s="436"/>
      <c r="I50" s="330" t="str">
        <f>IF(Summary!$AF$49="E","E","")</f>
        <v/>
      </c>
      <c r="J50" s="330" t="str">
        <f>IF(Summary!$AG$49="Y","R","")</f>
        <v/>
      </c>
      <c r="K50" s="360"/>
      <c r="L50" s="640" t="str">
        <f>'Fun Patches'!$C24</f>
        <v>&lt;LIST PATCH HERE&gt;</v>
      </c>
      <c r="M50" s="640"/>
      <c r="N50" s="640"/>
      <c r="O50" s="640"/>
      <c r="P50" s="640"/>
      <c r="Q50" s="640"/>
      <c r="R50" s="641"/>
      <c r="S50" s="328" t="str">
        <f>IF(Summary!$AF$114="E","E","")</f>
        <v/>
      </c>
      <c r="T50" s="328" t="str">
        <f>IF(Summary!$AG$114="Y","R","")</f>
        <v/>
      </c>
      <c r="U50" s="642"/>
      <c r="W50" s="389"/>
      <c r="X50" s="390"/>
      <c r="Y50" s="464"/>
      <c r="AA50" s="389"/>
      <c r="AB50" s="390"/>
      <c r="AC50" s="464"/>
    </row>
    <row r="51" spans="2:29" ht="12.95" customHeight="1">
      <c r="B51" s="370"/>
      <c r="C51" s="380" t="s">
        <v>605</v>
      </c>
      <c r="H51" s="450"/>
      <c r="I51" s="330" t="str">
        <f>IF(Summary!$AF$50="E","E","")</f>
        <v/>
      </c>
      <c r="J51" s="330" t="str">
        <f>IF(Summary!$AG$50="Y","R","")</f>
        <v/>
      </c>
      <c r="K51" s="360" t="str">
        <f>IF(COUNTIF(I50:I51,"E")=2,"C"," ")</f>
        <v xml:space="preserve"> </v>
      </c>
      <c r="L51" s="640" t="str">
        <f>'Fun Patches'!$C25</f>
        <v>&lt;LIST PATCH HERE&gt;</v>
      </c>
      <c r="M51" s="640"/>
      <c r="N51" s="640"/>
      <c r="O51" s="640"/>
      <c r="P51" s="640"/>
      <c r="Q51" s="640"/>
      <c r="R51" s="641"/>
      <c r="S51" s="328" t="str">
        <f>IF(Summary!$AF$115="E","E","")</f>
        <v/>
      </c>
      <c r="T51" s="328" t="str">
        <f>IF(Summary!$AG$115="Y","R","")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IF(Summary!$AF$116="E","E","")</f>
        <v/>
      </c>
      <c r="T52" s="328" t="str">
        <f>IF(Summary!$AG$116="Y","R","")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IF(Summary!$AF$117="E","E","")</f>
        <v/>
      </c>
      <c r="T53" s="328" t="str">
        <f>IF(Summary!$AG$117="Y","R","")</f>
        <v/>
      </c>
      <c r="U53" s="642"/>
      <c r="W53" s="389"/>
      <c r="X53" s="390"/>
      <c r="Y53" s="464"/>
      <c r="AA53" s="389"/>
      <c r="AB53" s="390"/>
      <c r="AC53" s="464"/>
    </row>
    <row r="54" spans="2:29" ht="12.95" customHeight="1">
      <c r="B54" s="381"/>
      <c r="C54" s="382" t="s">
        <v>624</v>
      </c>
      <c r="D54" s="327" t="str">
        <f>IF('Age-Level'!$S$6="C","/","")</f>
        <v/>
      </c>
      <c r="E54" s="327" t="str">
        <f>IF('Age-Level'!$S$7="C","/","")</f>
        <v/>
      </c>
      <c r="F54" s="327" t="str">
        <f>IF('Age-Level'!$S$8="C","/","")</f>
        <v/>
      </c>
      <c r="G54" s="327" t="str">
        <f>IF('Age-Level'!$S$9="C","/","")</f>
        <v/>
      </c>
      <c r="H54" s="327" t="str">
        <f>IF('Age-Level'!$S$10="C","/","")</f>
        <v/>
      </c>
      <c r="I54" s="328" t="str">
        <f>IF(Summary!$AF$63="E","E","")</f>
        <v/>
      </c>
      <c r="J54" s="328" t="str">
        <f>IF(Summary!$AG$63="Y","R","")</f>
        <v/>
      </c>
      <c r="L54" s="640" t="str">
        <f>'Fun Patches'!$C28</f>
        <v>&lt;LIST PATCH HERE&gt;</v>
      </c>
      <c r="M54" s="640"/>
      <c r="N54" s="640"/>
      <c r="O54" s="640"/>
      <c r="P54" s="640"/>
      <c r="Q54" s="640"/>
      <c r="R54" s="641"/>
      <c r="S54" s="328" t="str">
        <f>IF(Summary!$AF$118="E","E","")</f>
        <v/>
      </c>
      <c r="T54" s="328" t="str">
        <f>IF(Summary!$AG$118="Y","R","")</f>
        <v/>
      </c>
      <c r="U54" s="642"/>
      <c r="W54" s="389"/>
      <c r="X54" s="390"/>
      <c r="Y54" s="464"/>
      <c r="AA54" s="389"/>
      <c r="AB54" s="390"/>
      <c r="AC54" s="464"/>
    </row>
    <row r="55" spans="2:29" ht="12.95" customHeight="1" thickBot="1">
      <c r="B55" s="381"/>
      <c r="C55" s="383" t="s">
        <v>625</v>
      </c>
      <c r="D55" s="313" t="str">
        <f>IF('Age-Level'!$S$13="C","/","")</f>
        <v/>
      </c>
      <c r="E55" s="313" t="str">
        <f>IF('Age-Level'!$S$14="C","/","")</f>
        <v/>
      </c>
      <c r="F55" s="313" t="str">
        <f>IF('Age-Level'!$S$15="C","/","")</f>
        <v/>
      </c>
      <c r="G55" s="313" t="str">
        <f>IF('Age-Level'!$S$16="C","/","")</f>
        <v/>
      </c>
      <c r="H55" s="313" t="str">
        <f>IF('Age-Level'!$S$17="C","/","")</f>
        <v/>
      </c>
      <c r="I55" s="329" t="str">
        <f>IF(Summary!$AF$64="E","E","")</f>
        <v/>
      </c>
      <c r="J55" s="329" t="str">
        <f>IF(Summary!$AG$64="Y","R","")</f>
        <v/>
      </c>
      <c r="L55" s="640" t="str">
        <f>'Fun Patches'!$C29</f>
        <v>&lt;LIST PATCH HERE&gt;</v>
      </c>
      <c r="M55" s="640"/>
      <c r="N55" s="640"/>
      <c r="O55" s="640"/>
      <c r="P55" s="640"/>
      <c r="Q55" s="640"/>
      <c r="R55" s="641"/>
      <c r="S55" s="328" t="str">
        <f>IF(Summary!$AF$119="E","E","")</f>
        <v/>
      </c>
      <c r="T55" s="328" t="str">
        <f>IF(Summary!$AG$119="Y","R","")</f>
        <v/>
      </c>
      <c r="U55" s="642"/>
      <c r="W55" s="389"/>
      <c r="X55" s="390"/>
      <c r="Y55" s="464"/>
      <c r="AA55" s="389"/>
      <c r="AB55" s="390"/>
      <c r="AC55" s="464"/>
    </row>
    <row r="56" spans="2:29" ht="12.95" customHeight="1">
      <c r="B56" s="381"/>
      <c r="C56" s="384" t="s">
        <v>626</v>
      </c>
      <c r="D56" s="332" t="str">
        <f>IF('Age-Level'!$S$20="C","/","")</f>
        <v/>
      </c>
      <c r="E56" s="332" t="str">
        <f>IF('Age-Level'!$S$21="C","/","")</f>
        <v/>
      </c>
      <c r="F56" s="332" t="str">
        <f>IF('Age-Level'!$S$22="C","/","")</f>
        <v/>
      </c>
      <c r="G56" s="332" t="str">
        <f>IF('Age-Level'!$S$23="C","/","")</f>
        <v/>
      </c>
      <c r="H56" s="332" t="str">
        <f>IF('Age-Level'!$S$24="C","/","")</f>
        <v/>
      </c>
      <c r="I56" s="333" t="str">
        <f>IF(Summary!$AF$65="E","E","")</f>
        <v/>
      </c>
      <c r="J56" s="333" t="str">
        <f>IF(Summary!$AG$65="Y","R","")</f>
        <v/>
      </c>
      <c r="L56" s="640" t="str">
        <f>'Fun Patches'!$C30</f>
        <v>&lt;LIST PATCH HERE&gt;</v>
      </c>
      <c r="M56" s="640"/>
      <c r="N56" s="640"/>
      <c r="O56" s="640"/>
      <c r="P56" s="640"/>
      <c r="Q56" s="640"/>
      <c r="R56" s="641"/>
      <c r="S56" s="328" t="str">
        <f>IF(Summary!$AF$120="E","E","")</f>
        <v/>
      </c>
      <c r="T56" s="328" t="str">
        <f>IF(Summary!$AG$120="Y","R","")</f>
        <v/>
      </c>
      <c r="U56" s="642"/>
      <c r="W56" s="389"/>
      <c r="X56" s="390"/>
      <c r="Y56" s="464"/>
      <c r="AA56" s="389"/>
      <c r="AB56" s="390"/>
      <c r="AC56" s="464"/>
    </row>
    <row r="57" spans="2:29" ht="12.95" customHeight="1" thickBot="1">
      <c r="B57" s="381"/>
      <c r="C57" s="385" t="s">
        <v>627</v>
      </c>
      <c r="D57" s="313" t="str">
        <f>IF('Age-Level'!$S$27="C","/","")</f>
        <v/>
      </c>
      <c r="E57" s="313" t="str">
        <f>IF('Age-Level'!$S$28="C","/","")</f>
        <v/>
      </c>
      <c r="F57" s="313" t="str">
        <f>IF('Age-Level'!$S$29="C","/","")</f>
        <v/>
      </c>
      <c r="G57" s="313" t="str">
        <f>IF('Age-Level'!$S$30="C","/","")</f>
        <v/>
      </c>
      <c r="H57" s="313" t="str">
        <f>IF('Age-Level'!$S$31="C","/","")</f>
        <v/>
      </c>
      <c r="I57" s="329" t="str">
        <f>IF(Summary!$AF$66="E","E","")</f>
        <v/>
      </c>
      <c r="J57" s="329" t="str">
        <f>IF(Summary!$AG$66="Y","R","")</f>
        <v/>
      </c>
      <c r="L57" s="640" t="str">
        <f>'Fun Patches'!$C31</f>
        <v>&lt;LIST PATCH HERE&gt;</v>
      </c>
      <c r="M57" s="640"/>
      <c r="N57" s="640"/>
      <c r="O57" s="640"/>
      <c r="P57" s="640"/>
      <c r="Q57" s="640"/>
      <c r="R57" s="641"/>
      <c r="S57" s="328" t="str">
        <f>IF(Summary!$AF$121="E","E","")</f>
        <v/>
      </c>
      <c r="T57" s="328" t="str">
        <f>IF(Summary!$AG$121="Y","R","")</f>
        <v/>
      </c>
      <c r="U57" s="642"/>
      <c r="W57" s="389"/>
      <c r="X57" s="390"/>
      <c r="Y57" s="464"/>
      <c r="AA57" s="389"/>
      <c r="AB57" s="390"/>
      <c r="AC57" s="464"/>
    </row>
    <row r="58" spans="2:29" ht="12.95" customHeight="1">
      <c r="B58" s="370"/>
      <c r="C58" s="382" t="s">
        <v>628</v>
      </c>
      <c r="D58" s="451"/>
      <c r="E58" s="451"/>
      <c r="F58" s="451"/>
      <c r="G58" s="451"/>
      <c r="H58" s="452"/>
      <c r="I58" s="333" t="str">
        <f>IF(Summary!$AF$67="E","E","")</f>
        <v/>
      </c>
      <c r="J58" s="333" t="str">
        <f>IF(Summary!$AG$67="Y","R","")</f>
        <v/>
      </c>
      <c r="L58" s="640" t="str">
        <f>'Fun Patches'!$C32</f>
        <v>&lt;LIST PATCH HERE&gt;</v>
      </c>
      <c r="M58" s="640"/>
      <c r="N58" s="640"/>
      <c r="O58" s="640"/>
      <c r="P58" s="640"/>
      <c r="Q58" s="640"/>
      <c r="R58" s="641"/>
      <c r="S58" s="328" t="str">
        <f>IF(Summary!$AF$122="E","E","")</f>
        <v/>
      </c>
      <c r="T58" s="328" t="str">
        <f>IF(Summary!$AG$122="Y","R","")</f>
        <v/>
      </c>
      <c r="U58" s="642"/>
      <c r="W58" s="389"/>
      <c r="X58" s="390"/>
      <c r="Y58" s="464"/>
      <c r="AA58" s="389"/>
      <c r="AB58" s="390"/>
      <c r="AC58" s="464"/>
    </row>
    <row r="59" spans="2:29" ht="12.95" customHeight="1" thickBot="1">
      <c r="B59" s="370"/>
      <c r="C59" s="383" t="s">
        <v>629</v>
      </c>
      <c r="D59" s="453"/>
      <c r="E59" s="453"/>
      <c r="F59" s="453"/>
      <c r="G59" s="453"/>
      <c r="H59" s="454"/>
      <c r="I59" s="329" t="str">
        <f>IF(Summary!$AF$68="E","E","")</f>
        <v/>
      </c>
      <c r="J59" s="329" t="str">
        <f>IF(Summary!$AG$68="Y","R","")</f>
        <v/>
      </c>
      <c r="L59" s="640" t="str">
        <f>'Fun Patches'!$C33</f>
        <v>&lt;LIST PATCH HERE&gt;</v>
      </c>
      <c r="M59" s="640"/>
      <c r="N59" s="640"/>
      <c r="O59" s="640"/>
      <c r="P59" s="640"/>
      <c r="Q59" s="640"/>
      <c r="R59" s="641"/>
      <c r="S59" s="328" t="str">
        <f>IF(Summary!$AF$123="E","E","")</f>
        <v/>
      </c>
      <c r="T59" s="328" t="str">
        <f>IF(Summary!$AG$123="Y","R","")</f>
        <v/>
      </c>
      <c r="U59" s="642"/>
      <c r="W59" s="389"/>
      <c r="X59" s="390"/>
      <c r="Y59" s="464"/>
      <c r="AA59" s="389"/>
      <c r="AB59" s="390"/>
      <c r="AC59" s="464"/>
    </row>
    <row r="60" spans="2:29" ht="12.95" customHeight="1">
      <c r="B60" s="370"/>
      <c r="C60" s="384" t="s">
        <v>630</v>
      </c>
      <c r="D60" s="455"/>
      <c r="E60" s="455"/>
      <c r="F60" s="455"/>
      <c r="G60" s="455"/>
      <c r="H60" s="456"/>
      <c r="I60" s="333" t="str">
        <f>IF(Summary!$AF$69="E","E","")</f>
        <v/>
      </c>
      <c r="J60" s="333" t="str">
        <f>IF(Summary!$AG$69="Y","R","")</f>
        <v/>
      </c>
      <c r="L60" s="640" t="str">
        <f>'Fun Patches'!$C34</f>
        <v>&lt;LIST PATCH HERE&gt;</v>
      </c>
      <c r="M60" s="640"/>
      <c r="N60" s="640"/>
      <c r="O60" s="640"/>
      <c r="P60" s="640"/>
      <c r="Q60" s="640"/>
      <c r="R60" s="641"/>
      <c r="S60" s="331" t="str">
        <f>IF(Summary!$AF$124="E","E","")</f>
        <v/>
      </c>
      <c r="T60" s="331" t="str">
        <f>IF(Summary!$AG$124="Y","R","")</f>
        <v/>
      </c>
      <c r="U60" s="642"/>
      <c r="W60" s="389"/>
      <c r="X60" s="390"/>
      <c r="Y60" s="464"/>
      <c r="AA60" s="389"/>
      <c r="AB60" s="390"/>
      <c r="AC60" s="464"/>
    </row>
    <row r="61" spans="2:29" ht="12.95" customHeight="1">
      <c r="B61" s="370"/>
      <c r="C61" s="386" t="s">
        <v>631</v>
      </c>
      <c r="D61" s="457"/>
      <c r="E61" s="457"/>
      <c r="F61" s="457"/>
      <c r="G61" s="457"/>
      <c r="H61" s="458"/>
      <c r="I61" s="331" t="str">
        <f>IF(Summary!$AF$70="E","E","")</f>
        <v/>
      </c>
      <c r="J61" s="331" t="str">
        <f>IF(Summary!$AG$70="Y","R","")</f>
        <v/>
      </c>
      <c r="L61" s="640" t="str">
        <f>'Fun Patches'!$C35</f>
        <v>&lt;LIST PATCH HERE&gt;</v>
      </c>
      <c r="M61" s="640"/>
      <c r="N61" s="640"/>
      <c r="O61" s="640"/>
      <c r="P61" s="640"/>
      <c r="Q61" s="640"/>
      <c r="R61" s="641"/>
      <c r="S61" s="331" t="str">
        <f>IF(Summary!$AF$125="E","E","")</f>
        <v/>
      </c>
      <c r="T61" s="331" t="str">
        <f>IF(Summary!$AG$125="Y","R","")</f>
        <v/>
      </c>
      <c r="U61" s="642"/>
      <c r="W61" s="389"/>
      <c r="X61" s="390"/>
      <c r="Y61" s="464"/>
      <c r="AA61" s="389"/>
      <c r="AB61" s="390"/>
      <c r="AC61" s="464"/>
    </row>
    <row r="62" spans="2:29" ht="12.95" customHeight="1" thickBot="1">
      <c r="B62" s="370"/>
      <c r="C62" s="385" t="s">
        <v>632</v>
      </c>
      <c r="D62" s="459"/>
      <c r="E62" s="459"/>
      <c r="F62" s="459"/>
      <c r="G62" s="459"/>
      <c r="H62" s="460"/>
      <c r="I62" s="329" t="str">
        <f>IF(Summary!$AF$71="E","E","")</f>
        <v/>
      </c>
      <c r="J62" s="329" t="str">
        <f>IF(Summary!$AG$71="Y","R","")</f>
        <v/>
      </c>
      <c r="L62" s="640" t="str">
        <f>'Fun Patches'!$C36</f>
        <v>&lt;LIST PATCH HERE&gt;</v>
      </c>
      <c r="M62" s="640"/>
      <c r="N62" s="640"/>
      <c r="O62" s="640"/>
      <c r="P62" s="640"/>
      <c r="Q62" s="640"/>
      <c r="R62" s="641"/>
      <c r="S62" s="331" t="str">
        <f>IF(Summary!$AF$126="E","E","")</f>
        <v/>
      </c>
      <c r="T62" s="331" t="str">
        <f>IF(Summary!$AG$126="Y","R","")</f>
        <v/>
      </c>
      <c r="U62" s="642"/>
      <c r="W62" s="389"/>
      <c r="X62" s="390"/>
      <c r="Y62" s="464"/>
      <c r="AA62" s="389"/>
      <c r="AB62" s="390"/>
      <c r="AC62" s="464"/>
    </row>
    <row r="63" spans="2:29" ht="12.95" customHeight="1">
      <c r="B63" s="370"/>
      <c r="C63" s="380" t="s">
        <v>93</v>
      </c>
      <c r="D63" s="334" t="str">
        <f>IF('Age-Level'!$S$53="C","/","")</f>
        <v/>
      </c>
      <c r="E63" s="334" t="str">
        <f>IF('Age-Level'!$S$54="C","/","")</f>
        <v/>
      </c>
      <c r="F63" s="334" t="str">
        <f>IF('Age-Level'!$S$55="C","/","")</f>
        <v/>
      </c>
      <c r="G63" s="327" t="str">
        <f>IF('Age-Level'!$S$56="C","/","")</f>
        <v/>
      </c>
      <c r="H63" s="327" t="str">
        <f>IF('Age-Level'!$S$57="C","/","")</f>
        <v/>
      </c>
      <c r="I63" s="333" t="str">
        <f>IF(Summary!$AF$72="E","E","")</f>
        <v/>
      </c>
      <c r="J63" s="333" t="str">
        <f>IF(Summary!$AG$72="Y","R","")</f>
        <v/>
      </c>
      <c r="L63" s="640" t="str">
        <f>'Fun Patches'!$C37</f>
        <v>&lt;LIST PATCH HERE&gt;</v>
      </c>
      <c r="M63" s="640"/>
      <c r="N63" s="640"/>
      <c r="O63" s="640"/>
      <c r="P63" s="640"/>
      <c r="Q63" s="640"/>
      <c r="R63" s="641"/>
      <c r="S63" s="331" t="str">
        <f>IF(Summary!$AF$127="E","E","")</f>
        <v/>
      </c>
      <c r="T63" s="331" t="str">
        <f>IF(Summary!$AG$127="Y","R","")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IF(Summary!$AF$73="E","E","")</f>
        <v/>
      </c>
      <c r="J64" s="329" t="str">
        <f>IF(Summary!$AG$73="Y","R","")</f>
        <v/>
      </c>
      <c r="L64" s="640" t="str">
        <f>'Fun Patches'!$C38</f>
        <v>&lt;LIST PATCH HERE&gt;</v>
      </c>
      <c r="M64" s="640"/>
      <c r="N64" s="640"/>
      <c r="O64" s="640"/>
      <c r="P64" s="640"/>
      <c r="Q64" s="640"/>
      <c r="R64" s="641"/>
      <c r="S64" s="331" t="str">
        <f>IF(Summary!$AF$128="E","E","")</f>
        <v/>
      </c>
      <c r="T64" s="331" t="str">
        <f>IF(Summary!$AG$128="Y","R","")</f>
        <v/>
      </c>
      <c r="U64" s="642"/>
      <c r="W64" s="389"/>
      <c r="X64" s="390"/>
      <c r="Y64" s="464"/>
      <c r="AA64" s="389"/>
      <c r="AB64" s="390"/>
      <c r="AC64" s="464"/>
    </row>
    <row r="65" spans="1:29" ht="12.95" customHeight="1">
      <c r="B65" s="370"/>
      <c r="C65" s="382" t="s">
        <v>634</v>
      </c>
      <c r="D65" s="451"/>
      <c r="E65" s="451"/>
      <c r="F65" s="451"/>
      <c r="G65" s="451"/>
      <c r="H65" s="452"/>
      <c r="I65" s="333" t="str">
        <f>IF(Summary!$AF$74="E","E","")</f>
        <v/>
      </c>
      <c r="J65" s="333" t="str">
        <f>IF(Summary!$AG$74="Y","R","")</f>
        <v/>
      </c>
      <c r="L65" s="640" t="str">
        <f>'Fun Patches'!$C39</f>
        <v>&lt;LIST PATCH HERE&gt;</v>
      </c>
      <c r="M65" s="640"/>
      <c r="N65" s="640"/>
      <c r="O65" s="640"/>
      <c r="P65" s="640"/>
      <c r="Q65" s="640"/>
      <c r="R65" s="641"/>
      <c r="S65" s="331" t="str">
        <f>IF(Summary!$AF$129="E","E","")</f>
        <v/>
      </c>
      <c r="T65" s="331" t="str">
        <f>IF(Summary!$AG$129="Y","R","")</f>
        <v/>
      </c>
      <c r="U65" s="642"/>
      <c r="W65" s="389"/>
      <c r="X65" s="390"/>
      <c r="Y65" s="464"/>
      <c r="AA65" s="389"/>
      <c r="AB65" s="390"/>
      <c r="AC65" s="464"/>
    </row>
    <row r="66" spans="1:29" ht="12.95" customHeight="1">
      <c r="B66" s="370"/>
      <c r="C66" s="376" t="s">
        <v>635</v>
      </c>
      <c r="D66" s="457"/>
      <c r="E66" s="457"/>
      <c r="F66" s="457"/>
      <c r="G66" s="457"/>
      <c r="H66" s="458"/>
      <c r="I66" s="328" t="str">
        <f>IF(Summary!$AF$92="E","E","")</f>
        <v/>
      </c>
      <c r="J66" s="328" t="str">
        <f>IF(Summary!$AG$92="Y","R","")</f>
        <v/>
      </c>
      <c r="L66" s="640" t="str">
        <f>'Fun Patches'!$C40</f>
        <v>&lt;LIST PATCH HERE&gt;</v>
      </c>
      <c r="M66" s="640"/>
      <c r="N66" s="640"/>
      <c r="O66" s="640"/>
      <c r="P66" s="640"/>
      <c r="Q66" s="640"/>
      <c r="R66" s="641"/>
      <c r="S66" s="331" t="str">
        <f>IF(Summary!$AF$130="E","E","")</f>
        <v/>
      </c>
      <c r="T66" s="331" t="str">
        <f>IF(Summary!$AG$130="Y","R","")</f>
        <v/>
      </c>
      <c r="U66" s="642"/>
      <c r="W66" s="389"/>
      <c r="X66" s="390"/>
      <c r="Y66" s="464"/>
      <c r="AA66" s="389"/>
      <c r="AB66" s="390"/>
      <c r="AC66" s="464"/>
    </row>
    <row r="67" spans="1:29" ht="12.95" customHeight="1">
      <c r="B67" s="370"/>
      <c r="C67" s="461" t="s">
        <v>636</v>
      </c>
      <c r="D67" s="462"/>
      <c r="E67" s="462"/>
      <c r="F67" s="332" t="str">
        <f>IF(Bridging!$S$10="A","/","")</f>
        <v/>
      </c>
      <c r="G67" s="332" t="str">
        <f>IF(Bridging!$S$14="A","/","")</f>
        <v/>
      </c>
      <c r="H67" s="332" t="str">
        <f>IF(Bridging!$S$16="A","/","")</f>
        <v/>
      </c>
      <c r="I67" s="333" t="str">
        <f>IF(Summary!$AF$93="E","E","")</f>
        <v/>
      </c>
      <c r="J67" s="333" t="str">
        <f>IF(Summary!$AG$93="Y","R","")</f>
        <v/>
      </c>
      <c r="L67" s="640" t="str">
        <f>'Fun Patches'!$C41</f>
        <v>&lt;LIST PATCH HERE&gt;</v>
      </c>
      <c r="M67" s="640"/>
      <c r="N67" s="640"/>
      <c r="O67" s="640"/>
      <c r="P67" s="640"/>
      <c r="Q67" s="640"/>
      <c r="R67" s="641"/>
      <c r="S67" s="331" t="str">
        <f>IF(Summary!$AF$131="E","E","")</f>
        <v/>
      </c>
      <c r="T67" s="331" t="str">
        <f>IF(Summary!$AG$131="Y","R","")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IF(Summary!$AF$132="E","E","")</f>
        <v/>
      </c>
      <c r="T68" s="331" t="str">
        <f>IF(Summary!$AG$132="Y","R","")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IF(Summary!$AF$133="E","E","")</f>
        <v/>
      </c>
      <c r="T69" s="331" t="str">
        <f>IF(Summary!$AG$133="Y","R","")</f>
        <v/>
      </c>
      <c r="U69" s="642"/>
      <c r="V69" s="351"/>
      <c r="W69" s="389"/>
      <c r="X69" s="390"/>
      <c r="Y69" s="464"/>
      <c r="Z69" s="352"/>
      <c r="AA69" s="389"/>
      <c r="AB69" s="390"/>
      <c r="AC69" s="464"/>
    </row>
    <row r="70" spans="1:29" s="355" customFormat="1" ht="12.95" customHeight="1">
      <c r="A70" s="351"/>
      <c r="B70" s="370"/>
      <c r="C70" s="382" t="s">
        <v>637</v>
      </c>
      <c r="D70" s="327" t="str">
        <f>IF('Age-Level'!$S$67="A","/","")</f>
        <v/>
      </c>
      <c r="E70" s="327" t="str">
        <f>IF('Age-Level'!$S$71="A","/","")</f>
        <v/>
      </c>
      <c r="F70" s="327" t="str">
        <f>IF('Age-Level'!$S$75="A","/","")</f>
        <v/>
      </c>
      <c r="G70" s="327" t="str">
        <f>IF('Age-Level'!$S$80="A","/","")</f>
        <v/>
      </c>
      <c r="H70" s="327" t="str">
        <f>IF('Age-Level'!$S$82="A","/","")</f>
        <v/>
      </c>
      <c r="I70" s="328" t="str">
        <f>IF(Summary!$AF$75="E","E","")</f>
        <v/>
      </c>
      <c r="J70" s="328" t="str">
        <f>IF(Summary!$AG$75="Y","R","")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IF('Age-Level'!$S$85="A","/","")</f>
        <v/>
      </c>
      <c r="E71" s="313" t="str">
        <f>IF('Age-Level'!$S$89="A","/","")</f>
        <v/>
      </c>
      <c r="F71" s="313" t="str">
        <f>IF('Age-Level'!$S$93="A","/","")</f>
        <v/>
      </c>
      <c r="G71" s="313" t="str">
        <f>IF('Age-Level'!$S$98="A","/","")</f>
        <v/>
      </c>
      <c r="H71" s="313" t="str">
        <f>IF('Age-Level'!$S$100="A","/","")</f>
        <v/>
      </c>
      <c r="I71" s="329" t="str">
        <f>IF(Summary!$AF$76="E","E","")</f>
        <v/>
      </c>
      <c r="J71" s="329" t="str">
        <f>IF(Summary!$AG$76="Y","R","")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IF('Age-Level'!$S$103="A","/","")</f>
        <v/>
      </c>
      <c r="E72" s="332" t="str">
        <f>IF('Age-Level'!$S$107="A","/","")</f>
        <v/>
      </c>
      <c r="F72" s="332" t="str">
        <f>IF('Age-Level'!$S$111="A","/","")</f>
        <v/>
      </c>
      <c r="G72" s="332" t="str">
        <f>IF('Age-Level'!$S$116="A","/","")</f>
        <v/>
      </c>
      <c r="H72" s="332" t="str">
        <f>IF('Age-Level'!$S$118="A","/","")</f>
        <v/>
      </c>
      <c r="I72" s="333" t="str">
        <f>IF(Summary!$AF$77="E","E","")</f>
        <v/>
      </c>
      <c r="J72" s="333" t="str">
        <f>IF(Summary!$AG$77="Y","R","")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IF('Age-Level'!$S$121="A","/","")</f>
        <v/>
      </c>
      <c r="E73" s="327" t="str">
        <f>IF('Age-Level'!$S$125="A","/","")</f>
        <v/>
      </c>
      <c r="F73" s="327" t="str">
        <f>IF('Age-Level'!$S$129="A","/","")</f>
        <v/>
      </c>
      <c r="G73" s="327" t="str">
        <f>IF('Age-Level'!$S$134="A","/","")</f>
        <v/>
      </c>
      <c r="H73" s="327" t="str">
        <f>IF('Age-Level'!$S$136="A","/","")</f>
        <v/>
      </c>
      <c r="I73" s="331" t="str">
        <f>IF(Summary!$AF$78="E","E","")</f>
        <v/>
      </c>
      <c r="J73" s="331" t="str">
        <f>IF(Summary!$AG$78="Y","R","")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YP4i+A73pDlAzKRF7x80gvWo9GssAypamLXTIh7oE49yoyIm6B1DwsZbZ8yT38HlZ1M/sdrDDqzXqGb+y+bdBQ==" saltValue="CZ62s9b9FkoTAveiaEEFGg=="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24" priority="2">
      <formula>LEFT($U$1,11)="Ambassador_"</formula>
    </cfRule>
  </conditionalFormatting>
  <conditionalFormatting sqref="H45:H51 H1:H41">
    <cfRule type="expression" dxfId="23" priority="1">
      <formula>LEFT($U$1,11)&lt;&gt;"Ambassador_"</formula>
    </cfRule>
  </conditionalFormatting>
  <conditionalFormatting sqref="I1:T2">
    <cfRule type="expression" dxfId="22" priority="3">
      <formula>LEFT($U$1,11)&lt;&gt;"Ambassador_"</formula>
    </cfRule>
  </conditionalFormatting>
  <conditionalFormatting sqref="L16:L28">
    <cfRule type="duplicateValues" dxfId="21" priority="4"/>
  </conditionalFormatting>
  <conditionalFormatting sqref="L29:L30 L14:L15 W4:W73 AA4:AA73">
    <cfRule type="duplicateValues" dxfId="20" priority="5"/>
  </conditionalFormatting>
  <pageMargins left="0.5" right="0.3" top="0.3" bottom="0.3" header="0.3" footer="0.3"/>
  <pageSetup scale="75" fitToWidth="2" orientation="portrait" r:id="rId1"/>
  <colBreaks count="1" manualBreakCount="1">
    <brk id="21" max="72"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53F39-C551-48FC-A22B-71343E0A318C}">
  <sheetPr codeName="Sheet32">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Ambassador_17</v>
      </c>
      <c r="U1" s="430" t="str">
        <f ca="1">MID(CELL("filename",A1),FIND(IF(ISERROR(FIND("]",CELL("filename",A1))),"$","]"),CELL("filename",A1))+1,256)</f>
        <v>Ambassador_17</v>
      </c>
      <c r="W1" s="344" t="str">
        <f ca="1">IF(T1&lt;&gt;"",T1,"")</f>
        <v>Ambassador_17</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IF(Badges!$T$33="A","/","")</f>
        <v/>
      </c>
      <c r="E4" s="327" t="str">
        <f>IF(Badges!$T$37="A","/","")</f>
        <v/>
      </c>
      <c r="F4" s="327" t="str">
        <f>IF(Badges!$T$41="A","/","")</f>
        <v/>
      </c>
      <c r="G4" s="327" t="str">
        <f>IF(Badges!$T$45="A","/","")</f>
        <v/>
      </c>
      <c r="H4" s="327" t="str">
        <f>IF(Badges!$T$49="A","/","")</f>
        <v/>
      </c>
      <c r="I4" s="330" t="str">
        <f>IF(Summary!$AH$5="E","E","")</f>
        <v/>
      </c>
      <c r="J4" s="330" t="str">
        <f>IF(Summary!$AI$5="Y","R","")</f>
        <v/>
      </c>
      <c r="L4" s="639" t="str">
        <f>'Council Own'!$B6</f>
        <v>&lt;&lt;List Badge 1 Here&gt;&gt;</v>
      </c>
      <c r="M4" s="639"/>
      <c r="N4" s="327" t="str">
        <f>IF('Council Own'!$T$11="A","/","")</f>
        <v/>
      </c>
      <c r="O4" s="327" t="str">
        <f>IF('Council Own'!$T$15="A","/","")</f>
        <v/>
      </c>
      <c r="P4" s="327" t="str">
        <f>IF('Council Own'!$T$19="A","/","")</f>
        <v/>
      </c>
      <c r="Q4" s="327" t="str">
        <f>IF('Council Own'!$T$23="A","/","")</f>
        <v/>
      </c>
      <c r="R4" s="327" t="str">
        <f>IF('Council Own'!$T$27="A","/","")</f>
        <v/>
      </c>
      <c r="S4" s="326" t="str">
        <f>IF(Summary!$AH$52="E","E","")</f>
        <v/>
      </c>
      <c r="T4" s="326" t="str">
        <f>IF(Summary!$AI$52="Y","R","")</f>
        <v/>
      </c>
      <c r="U4" s="432"/>
      <c r="W4" s="387"/>
      <c r="X4" s="388"/>
      <c r="Y4" s="463"/>
      <c r="AA4" s="387"/>
      <c r="AB4" s="388"/>
      <c r="AC4" s="463"/>
    </row>
    <row r="5" spans="1:30" ht="12.95" customHeight="1">
      <c r="A5" s="342"/>
      <c r="C5" s="359" t="s">
        <v>404</v>
      </c>
      <c r="D5" s="327" t="str">
        <f>IF(Badges!$T$56="A","/","")</f>
        <v/>
      </c>
      <c r="E5" s="327" t="str">
        <f>IF(Badges!$T$60="A","/","")</f>
        <v/>
      </c>
      <c r="F5" s="327" t="str">
        <f>IF(Badges!$T$64="A","/","")</f>
        <v/>
      </c>
      <c r="G5" s="327" t="str">
        <f>IF(Badges!$T$68="A","/","")</f>
        <v/>
      </c>
      <c r="H5" s="327" t="str">
        <f>IF(Badges!$T$72="A","/","")</f>
        <v/>
      </c>
      <c r="I5" s="330" t="str">
        <f>IF(Summary!$AH$6="E","E","")</f>
        <v/>
      </c>
      <c r="J5" s="330" t="str">
        <f>IF(Summary!$AI$6="Y","R","")</f>
        <v/>
      </c>
      <c r="K5" s="360" t="str">
        <f>IF(COUNT(I39:I39)=1,MAX(I39:I39),"")</f>
        <v/>
      </c>
      <c r="L5" s="640" t="str">
        <f>'Council Own'!$B29</f>
        <v>&lt;&lt;List Badge 2 Here&gt;&gt;</v>
      </c>
      <c r="M5" s="641"/>
      <c r="N5" s="327" t="str">
        <f>IF('Council Own'!$T$34="A","/","")</f>
        <v/>
      </c>
      <c r="O5" s="327" t="str">
        <f>IF('Council Own'!$T$38="A","/","")</f>
        <v/>
      </c>
      <c r="P5" s="327" t="str">
        <f>IF('Council Own'!$T$42="A","/","")</f>
        <v/>
      </c>
      <c r="Q5" s="327" t="str">
        <f>IF('Council Own'!$T$46="A","/","")</f>
        <v/>
      </c>
      <c r="R5" s="327" t="str">
        <f>IF('Council Own'!$T$50="A","/","")</f>
        <v/>
      </c>
      <c r="S5" s="328" t="str">
        <f>IF(Summary!$AH$53="E","E","")</f>
        <v/>
      </c>
      <c r="T5" s="328" t="str">
        <f>IF(Summary!$AI$53="Y","R","")</f>
        <v/>
      </c>
      <c r="U5" s="432"/>
      <c r="W5" s="389"/>
      <c r="X5" s="390"/>
      <c r="Y5" s="464"/>
      <c r="AA5" s="389"/>
      <c r="AB5" s="390"/>
      <c r="AC5" s="464"/>
    </row>
    <row r="6" spans="1:30" ht="12.95" customHeight="1" thickBot="1">
      <c r="A6" s="342"/>
      <c r="C6" s="361" t="s">
        <v>698</v>
      </c>
      <c r="D6" s="327" t="str">
        <f>IF(Badges!$T$79="A","/","")</f>
        <v/>
      </c>
      <c r="E6" s="327" t="str">
        <f>IF(Badges!$T$83="A","/","")</f>
        <v/>
      </c>
      <c r="F6" s="327" t="str">
        <f>IF(Badges!$T$87="A","/","")</f>
        <v/>
      </c>
      <c r="G6" s="327" t="str">
        <f>IF(Badges!$T$91="A","/","")</f>
        <v/>
      </c>
      <c r="H6" s="327" t="str">
        <f>IF(Badges!$T$95="A","/","")</f>
        <v/>
      </c>
      <c r="I6" s="330" t="str">
        <f>IF(Summary!$AH$7="E","E","")</f>
        <v/>
      </c>
      <c r="J6" s="330" t="str">
        <f>IF(Summary!$AI$7="Y","R","")</f>
        <v/>
      </c>
      <c r="K6" s="360" t="str">
        <f>IF(COUNT(I40:I40)=1,MAX(I40:I40),"")</f>
        <v/>
      </c>
      <c r="L6" s="640" t="str">
        <f>'Council Own'!$B52</f>
        <v>&lt;&lt;List Badge 3 Here&gt;&gt;</v>
      </c>
      <c r="M6" s="641"/>
      <c r="N6" s="327" t="str">
        <f>IF('Council Own'!$T$57="A","/","")</f>
        <v/>
      </c>
      <c r="O6" s="327" t="str">
        <f>IF('Council Own'!$T$61="A","/","")</f>
        <v/>
      </c>
      <c r="P6" s="327" t="str">
        <f>IF('Council Own'!$T$65="A","/","")</f>
        <v/>
      </c>
      <c r="Q6" s="327" t="str">
        <f>IF('Council Own'!$T$69="A","/","")</f>
        <v/>
      </c>
      <c r="R6" s="327" t="str">
        <f>IF('Council Own'!$T$73="A","/","")</f>
        <v/>
      </c>
      <c r="S6" s="328" t="str">
        <f>IF(Summary!$AH$54="E","E","")</f>
        <v/>
      </c>
      <c r="T6" s="328" t="str">
        <f>IF(Summary!$AI$54="Y","R","")</f>
        <v/>
      </c>
      <c r="U6" s="432"/>
      <c r="W6" s="389"/>
      <c r="X6" s="390"/>
      <c r="Y6" s="464"/>
      <c r="AA6" s="389"/>
      <c r="AB6" s="390"/>
      <c r="AC6" s="464"/>
    </row>
    <row r="7" spans="1:30" ht="12.95" customHeight="1">
      <c r="A7" s="342"/>
      <c r="C7" s="363" t="s">
        <v>104</v>
      </c>
      <c r="D7" s="337" t="str">
        <f>IF(Badges!$T$102="A","/","")</f>
        <v/>
      </c>
      <c r="E7" s="337" t="str">
        <f>IF(Badges!$T$106="A","/","")</f>
        <v/>
      </c>
      <c r="F7" s="337" t="str">
        <f>IF(Badges!$T$110="A","/","")</f>
        <v/>
      </c>
      <c r="G7" s="337" t="str">
        <f>IF(Badges!$T$114="A","/","")</f>
        <v/>
      </c>
      <c r="H7" s="337" t="str">
        <f>IF(Badges!$T$118="A","/","")</f>
        <v/>
      </c>
      <c r="I7" s="338" t="str">
        <f>IF(Summary!$AH$8="E","E","")</f>
        <v/>
      </c>
      <c r="J7" s="338" t="str">
        <f>IF(Summary!$AI$8="Y","R","")</f>
        <v/>
      </c>
      <c r="K7" s="360" t="str">
        <f>IF(COUNT(I41:I41)=1,MAX(I41:I41),"")</f>
        <v/>
      </c>
      <c r="L7" s="640" t="str">
        <f>'Council Own'!$B75</f>
        <v>&lt;&lt;List Badge 4 Here&gt;&gt;</v>
      </c>
      <c r="M7" s="641"/>
      <c r="N7" s="327" t="str">
        <f>IF('Council Own'!$T$80="A","/","")</f>
        <v/>
      </c>
      <c r="O7" s="327" t="str">
        <f>IF('Council Own'!$T$84="A","/","")</f>
        <v/>
      </c>
      <c r="P7" s="327" t="str">
        <f>IF('Council Own'!$T$88="A","/","")</f>
        <v/>
      </c>
      <c r="Q7" s="327" t="str">
        <f>IF('Council Own'!$T$92="A","/","")</f>
        <v/>
      </c>
      <c r="R7" s="327" t="str">
        <f>IF('Council Own'!$T$96="A","/","")</f>
        <v/>
      </c>
      <c r="S7" s="328" t="str">
        <f>IF(Summary!$AH$55="E","E","")</f>
        <v/>
      </c>
      <c r="T7" s="328" t="str">
        <f>IF(Summary!$AI$55="Y","R","")</f>
        <v/>
      </c>
      <c r="U7" s="432"/>
      <c r="W7" s="389"/>
      <c r="X7" s="390"/>
      <c r="Y7" s="464"/>
      <c r="AA7" s="389"/>
      <c r="AB7" s="390"/>
      <c r="AC7" s="464"/>
    </row>
    <row r="8" spans="1:30" ht="12.95" customHeight="1">
      <c r="A8" s="342"/>
      <c r="C8" s="359" t="s">
        <v>422</v>
      </c>
      <c r="D8" s="327" t="str">
        <f>IF(Badges!$T$125="A","/","")</f>
        <v/>
      </c>
      <c r="E8" s="327" t="str">
        <f>IF(Badges!$T$129="A","/","")</f>
        <v/>
      </c>
      <c r="F8" s="327" t="str">
        <f>IF(Badges!$T$133="A","/","")</f>
        <v/>
      </c>
      <c r="G8" s="327" t="str">
        <f>IF(Badges!$T$137="A","/","")</f>
        <v/>
      </c>
      <c r="H8" s="327" t="str">
        <f>IF(Badges!$T$141="A","/","")</f>
        <v/>
      </c>
      <c r="I8" s="328" t="str">
        <f>IF(Summary!$AH$9="E","E","")</f>
        <v/>
      </c>
      <c r="J8" s="328" t="str">
        <f>IF(Summary!$AI$9="Y","R","")</f>
        <v/>
      </c>
      <c r="K8" s="360" t="str">
        <f>IF(COUNT(I42:I45)=4,MAX(I42:I45),"")</f>
        <v/>
      </c>
      <c r="L8" s="640" t="str">
        <f>'Council Own'!$B98</f>
        <v>&lt;&lt;List Badge 5 Here&gt;&gt;</v>
      </c>
      <c r="M8" s="641"/>
      <c r="N8" s="327" t="str">
        <f>IF('Council Own'!$T$103="A","/","")</f>
        <v/>
      </c>
      <c r="O8" s="327" t="str">
        <f>IF('Council Own'!$T$107="A","/","")</f>
        <v/>
      </c>
      <c r="P8" s="327" t="str">
        <f>IF('Council Own'!$T$111="A","/","")</f>
        <v/>
      </c>
      <c r="Q8" s="327" t="str">
        <f>IF('Council Own'!$T$115="A","/","")</f>
        <v/>
      </c>
      <c r="R8" s="327" t="str">
        <f>IF('Council Own'!$T$119="A","/","")</f>
        <v/>
      </c>
      <c r="S8" s="331" t="str">
        <f>IF(Summary!$AH$56="E","E","")</f>
        <v/>
      </c>
      <c r="T8" s="331" t="str">
        <f>IF(Summary!$AI$56="Y","R","")</f>
        <v/>
      </c>
      <c r="U8" s="432"/>
      <c r="W8" s="389"/>
      <c r="X8" s="390"/>
      <c r="Y8" s="464"/>
      <c r="AA8" s="389"/>
      <c r="AB8" s="390"/>
      <c r="AC8" s="464"/>
    </row>
    <row r="9" spans="1:30" ht="12.95" customHeight="1" thickBot="1">
      <c r="A9" s="342"/>
      <c r="C9" s="364" t="s">
        <v>699</v>
      </c>
      <c r="D9" s="313" t="str">
        <f>IF(Badges!$T$148="A","/","")</f>
        <v/>
      </c>
      <c r="E9" s="313" t="str">
        <f>IF(Badges!$T$152="A","/","")</f>
        <v/>
      </c>
      <c r="F9" s="313" t="str">
        <f>IF(Badges!$T$156="A","/","")</f>
        <v/>
      </c>
      <c r="G9" s="313" t="str">
        <f>IF(Badges!$T$160="A","/","")</f>
        <v/>
      </c>
      <c r="H9" s="313" t="str">
        <f>IF(Badges!$T$164="A","/","")</f>
        <v/>
      </c>
      <c r="I9" s="433"/>
      <c r="J9" s="434"/>
      <c r="K9" s="360"/>
      <c r="L9" s="639" t="str">
        <f>'Council Own'!$B121</f>
        <v>&lt;&lt;List Badge 6 Here&gt;&gt;</v>
      </c>
      <c r="M9" s="639"/>
      <c r="N9" s="327" t="str">
        <f>IF('Council Own'!$T$126="A","/","")</f>
        <v/>
      </c>
      <c r="O9" s="327" t="str">
        <f>IF('Council Own'!$T$130="A","/","")</f>
        <v/>
      </c>
      <c r="P9" s="327" t="str">
        <f>IF('Council Own'!$T$134="A","/","")</f>
        <v/>
      </c>
      <c r="Q9" s="327" t="str">
        <f>IF('Council Own'!$T$138="A","/","")</f>
        <v/>
      </c>
      <c r="R9" s="327" t="str">
        <f>IF('Council Own'!$T$142="A","/","")</f>
        <v/>
      </c>
      <c r="S9" s="328" t="str">
        <f>IF(Summary!$AH$57="E","E","")</f>
        <v/>
      </c>
      <c r="T9" s="328" t="str">
        <f>IF(Summary!$AI$57="Y","R","")</f>
        <v/>
      </c>
      <c r="U9" s="432"/>
      <c r="W9" s="389"/>
      <c r="X9" s="390"/>
      <c r="Y9" s="464"/>
      <c r="AA9" s="389"/>
      <c r="AB9" s="390"/>
      <c r="AC9" s="464"/>
    </row>
    <row r="10" spans="1:30" ht="12.95" customHeight="1">
      <c r="A10" s="342"/>
      <c r="C10" s="356" t="s">
        <v>606</v>
      </c>
      <c r="D10" s="332" t="str">
        <f>IF(Badges!$T$171="A","/","")</f>
        <v/>
      </c>
      <c r="E10" s="332" t="str">
        <f>IF(Badges!$T$175="A","/","")</f>
        <v/>
      </c>
      <c r="F10" s="332" t="str">
        <f>IF(Badges!$T$179="A","/","")</f>
        <v/>
      </c>
      <c r="G10" s="332" t="str">
        <f>IF(Badges!$T$183="A","/","")</f>
        <v/>
      </c>
      <c r="H10" s="332" t="str">
        <f>IF(Badges!$T$187="A","/","")</f>
        <v/>
      </c>
      <c r="I10" s="328" t="str">
        <f>IF(Summary!$AH$11="E","E","")</f>
        <v/>
      </c>
      <c r="J10" s="328" t="str">
        <f>IF(Summary!$AI$11="Y","R","")</f>
        <v/>
      </c>
      <c r="K10" s="360"/>
      <c r="L10" s="640" t="str">
        <f>'Council Own'!$B144</f>
        <v>&lt;&lt;List Badge 7 Here&gt;&gt;</v>
      </c>
      <c r="M10" s="641"/>
      <c r="N10" s="327" t="str">
        <f>IF('Council Own'!$T$149="A","/","")</f>
        <v/>
      </c>
      <c r="O10" s="327" t="str">
        <f>IF('Council Own'!$T$153="A","/","")</f>
        <v/>
      </c>
      <c r="P10" s="327" t="str">
        <f>IF('Council Own'!$T$157="A","/","")</f>
        <v/>
      </c>
      <c r="Q10" s="327" t="str">
        <f>IF('Council Own'!$T$161="A","/","")</f>
        <v/>
      </c>
      <c r="R10" s="327" t="str">
        <f>IF('Council Own'!$T$165="A","/","")</f>
        <v/>
      </c>
      <c r="S10" s="328" t="str">
        <f>IF(Summary!$AH$58="E","E","")</f>
        <v/>
      </c>
      <c r="T10" s="328" t="str">
        <f>IF(Summary!$AI$58="Y","R","")</f>
        <v/>
      </c>
      <c r="U10" s="432"/>
      <c r="W10" s="389"/>
      <c r="X10" s="390"/>
      <c r="Y10" s="464"/>
      <c r="AA10" s="389"/>
      <c r="AB10" s="390"/>
      <c r="AC10" s="464"/>
    </row>
    <row r="11" spans="1:30" ht="12.95" customHeight="1">
      <c r="A11" s="342"/>
      <c r="C11" s="359" t="s">
        <v>607</v>
      </c>
      <c r="D11" s="334" t="str">
        <f>IF(Badges!$T$194="A","/","")</f>
        <v/>
      </c>
      <c r="E11" s="334" t="str">
        <f>IF(Badges!$T$198="A","/","")</f>
        <v/>
      </c>
      <c r="F11" s="334" t="str">
        <f>IF(Badges!$T$202="A","/","")</f>
        <v/>
      </c>
      <c r="G11" s="334" t="str">
        <f>IF(Badges!$T$206="A","/","")</f>
        <v/>
      </c>
      <c r="H11" s="334" t="str">
        <f>IF(Badges!$T$210="A","/","")</f>
        <v/>
      </c>
      <c r="I11" s="331" t="str">
        <f>IF(Summary!$AH$12="E","E","")</f>
        <v/>
      </c>
      <c r="J11" s="331" t="str">
        <f>IF(Summary!$AI$12="Y","R","")</f>
        <v/>
      </c>
      <c r="K11" s="360"/>
      <c r="L11" s="640" t="str">
        <f>'Council Own'!$B167</f>
        <v>&lt;&lt;List Badge 8 Here&gt;&gt;</v>
      </c>
      <c r="M11" s="641"/>
      <c r="N11" s="327" t="str">
        <f>IF('Council Own'!$T$172="A","/","")</f>
        <v/>
      </c>
      <c r="O11" s="327" t="str">
        <f>IF('Council Own'!$T$176="A","/","")</f>
        <v/>
      </c>
      <c r="P11" s="327" t="str">
        <f>IF('Council Own'!$T$180="A","/","")</f>
        <v/>
      </c>
      <c r="Q11" s="327" t="str">
        <f>IF('Council Own'!$T$184="A","/","")</f>
        <v/>
      </c>
      <c r="R11" s="327" t="str">
        <f>IF('Council Own'!$T$188="A","/","")</f>
        <v/>
      </c>
      <c r="S11" s="328" t="str">
        <f>IF(Summary!$AH$59="E","E","")</f>
        <v/>
      </c>
      <c r="T11" s="328" t="str">
        <f>IF(Summary!$AI$59="Y","R","")</f>
        <v/>
      </c>
      <c r="U11" s="432"/>
      <c r="W11" s="389"/>
      <c r="X11" s="390"/>
      <c r="Y11" s="464"/>
      <c r="AA11" s="389"/>
      <c r="AB11" s="390"/>
      <c r="AC11" s="464"/>
    </row>
    <row r="12" spans="1:30" ht="12.95" customHeight="1" thickBot="1">
      <c r="A12" s="342"/>
      <c r="C12" s="361" t="s">
        <v>608</v>
      </c>
      <c r="D12" s="313" t="str">
        <f>IF(Badges!$T$298="A","/","")</f>
        <v/>
      </c>
      <c r="E12" s="313" t="str">
        <f>IF(Badges!$T$302="A","/","")</f>
        <v/>
      </c>
      <c r="F12" s="313" t="str">
        <f>IF(Badges!$T$306="A","/","")</f>
        <v/>
      </c>
      <c r="G12" s="313" t="str">
        <f>IF(Badges!$T$310="A","/","")</f>
        <v/>
      </c>
      <c r="H12" s="313" t="str">
        <f>IF(Badges!$T$314="A","/","")</f>
        <v/>
      </c>
      <c r="I12" s="329" t="str">
        <f>IF(Summary!$AH$17="E","E","")</f>
        <v/>
      </c>
      <c r="J12" s="329" t="str">
        <f>IF(Summary!$AI$17="Y","R","")</f>
        <v/>
      </c>
      <c r="K12" s="360" t="str">
        <f>IF(COUNT(I46:I47)=2,MAX(I46:I47),"")</f>
        <v/>
      </c>
      <c r="L12" s="640" t="str">
        <f>'Council Own'!$B190</f>
        <v>&lt;&lt;List Badge 9 Here&gt;&gt;</v>
      </c>
      <c r="M12" s="641"/>
      <c r="N12" s="327" t="str">
        <f>IF('Council Own'!$T$195="A","/","")</f>
        <v/>
      </c>
      <c r="O12" s="327" t="str">
        <f>IF('Council Own'!$T$199="A","/","")</f>
        <v/>
      </c>
      <c r="P12" s="327" t="str">
        <f>IF('Council Own'!$T$203="A","/","")</f>
        <v/>
      </c>
      <c r="Q12" s="327" t="str">
        <f>IF('Council Own'!$T$207="A","/","")</f>
        <v/>
      </c>
      <c r="R12" s="327" t="str">
        <f>IF('Council Own'!$T$211="A","/","")</f>
        <v/>
      </c>
      <c r="S12" s="328" t="str">
        <f>IF(Summary!$AH$60="E","E","")</f>
        <v/>
      </c>
      <c r="T12" s="328" t="str">
        <f>IF(Summary!$AI$60="Y","R","")</f>
        <v/>
      </c>
      <c r="U12" s="432"/>
      <c r="W12" s="389"/>
      <c r="X12" s="390"/>
      <c r="Y12" s="464"/>
      <c r="AA12" s="389"/>
      <c r="AB12" s="390"/>
      <c r="AC12" s="464"/>
    </row>
    <row r="13" spans="1:30" ht="12.95" customHeight="1">
      <c r="A13" s="342"/>
      <c r="C13" s="363" t="s">
        <v>103</v>
      </c>
      <c r="D13" s="332" t="str">
        <f>IF(Badges!$T$321="A","/","")</f>
        <v/>
      </c>
      <c r="E13" s="332" t="str">
        <f>IF(Badges!$T$325="A","/","")</f>
        <v/>
      </c>
      <c r="F13" s="332" t="str">
        <f>IF(Badges!$T$329="A","/","")</f>
        <v/>
      </c>
      <c r="G13" s="332" t="str">
        <f>IF(Badges!$T$333="A","/","")</f>
        <v/>
      </c>
      <c r="H13" s="332" t="str">
        <f>IF(Badges!$T$337="A","/","")</f>
        <v/>
      </c>
      <c r="I13" s="330" t="str">
        <f>IF(Summary!$AH$18="E","E","")</f>
        <v/>
      </c>
      <c r="J13" s="330" t="str">
        <f>IF(Summary!$AI$18="Y","R","")</f>
        <v/>
      </c>
      <c r="K13" s="360"/>
      <c r="L13" s="640" t="str">
        <f>'Council Own'!$B213</f>
        <v>&lt;&lt;List Badge 10 Here&gt;&gt;</v>
      </c>
      <c r="M13" s="641"/>
      <c r="N13" s="327" t="str">
        <f>IF('Council Own'!$T$218="A","/","")</f>
        <v/>
      </c>
      <c r="O13" s="327" t="str">
        <f>IF('Council Own'!$T$222="A","/","")</f>
        <v/>
      </c>
      <c r="P13" s="327" t="str">
        <f>IF('Council Own'!$T$226="A","/","")</f>
        <v/>
      </c>
      <c r="Q13" s="327" t="str">
        <f>IF('Council Own'!$T$230="A","/","")</f>
        <v/>
      </c>
      <c r="R13" s="327" t="str">
        <f>IF('Council Own'!$T$234="A","/","")</f>
        <v/>
      </c>
      <c r="S13" s="328" t="str">
        <f>IF(Summary!$AH$61="E","E","")</f>
        <v/>
      </c>
      <c r="T13" s="328" t="str">
        <f>IF(Summary!$AI$61="Y","R","")</f>
        <v/>
      </c>
      <c r="U13" s="432"/>
      <c r="W13" s="389"/>
      <c r="X13" s="390"/>
      <c r="Y13" s="464"/>
      <c r="AA13" s="389"/>
      <c r="AB13" s="390"/>
      <c r="AC13" s="464"/>
    </row>
    <row r="14" spans="1:30" ht="12.95" customHeight="1">
      <c r="A14" s="342"/>
      <c r="C14" s="359" t="s">
        <v>609</v>
      </c>
      <c r="D14" s="334" t="str">
        <f>IF(Badges!$T$10="A","/","")</f>
        <v/>
      </c>
      <c r="E14" s="334" t="str">
        <f>IF(Badges!$T$14="A","/","")</f>
        <v/>
      </c>
      <c r="F14" s="334" t="str">
        <f>IF(Badges!$T$18="A","/","")</f>
        <v/>
      </c>
      <c r="G14" s="334" t="str">
        <f>IF(Badges!$T$22="A","/","")</f>
        <v/>
      </c>
      <c r="H14" s="334" t="str">
        <f>IF(Badges!$T$26="A","/","")</f>
        <v/>
      </c>
      <c r="I14" s="331" t="str">
        <f>IF(Summary!$AH$4="E","E","")</f>
        <v/>
      </c>
      <c r="J14" s="331" t="str">
        <f>IF(Summary!$AI$4="Y","R","")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IF(Badges!$T$356="A","/","")</f>
        <v/>
      </c>
      <c r="E15" s="313" t="str">
        <f>IF(Badges!$T$360="A","/","")</f>
        <v/>
      </c>
      <c r="F15" s="313" t="str">
        <f>IF(Badges!$T$364="A","/","")</f>
        <v/>
      </c>
      <c r="G15" s="313" t="str">
        <f>IF(Badges!$T$368="A","/","")</f>
        <v/>
      </c>
      <c r="H15" s="313" t="str">
        <f>IF(Badges!$T$372="A","/","")</f>
        <v/>
      </c>
      <c r="I15" s="329" t="str">
        <f>IF(Summary!$AH$20="E","E","")</f>
        <v/>
      </c>
      <c r="J15" s="329" t="str">
        <f>IF(Summary!$AI$20="Y","R","")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IF(Badges!$T$379="A","/","")</f>
        <v/>
      </c>
      <c r="E16" s="332" t="str">
        <f>IF(Badges!$T$383="A","/","")</f>
        <v/>
      </c>
      <c r="F16" s="332" t="str">
        <f>IF(Badges!$T$387="A","/","")</f>
        <v/>
      </c>
      <c r="G16" s="332" t="str">
        <f>IF(Badges!$T$391="A","/","")</f>
        <v/>
      </c>
      <c r="H16" s="332" t="str">
        <f>IF(Badges!$T$395="A","/","")</f>
        <v/>
      </c>
      <c r="I16" s="333" t="str">
        <f>IF(Summary!$AH$21="E","E","")</f>
        <v/>
      </c>
      <c r="J16" s="333" t="str">
        <f>IF(Summary!$AI$21="Y","R","")</f>
        <v/>
      </c>
      <c r="K16" s="360" t="str">
        <f>IF(COUNT(I50:I51)=2,MAX(I50:I51),"")</f>
        <v/>
      </c>
      <c r="L16" s="640" t="str">
        <f>'Age-Level'!$C140</f>
        <v>Investiture</v>
      </c>
      <c r="M16" s="640"/>
      <c r="N16" s="640"/>
      <c r="O16" s="640"/>
      <c r="P16" s="640"/>
      <c r="Q16" s="640"/>
      <c r="R16" s="641"/>
      <c r="S16" s="328" t="str">
        <f>IF(Summary!$AH$79="E","E","")</f>
        <v/>
      </c>
      <c r="T16" s="328" t="str">
        <f>IF(Summary!$AI$79="Y","R","")</f>
        <v/>
      </c>
      <c r="U16" s="432"/>
      <c r="W16" s="389"/>
      <c r="X16" s="390"/>
      <c r="Y16" s="464"/>
      <c r="AA16" s="389"/>
      <c r="AB16" s="390"/>
      <c r="AC16" s="464"/>
    </row>
    <row r="17" spans="1:29" ht="12.95" customHeight="1">
      <c r="A17" s="342"/>
      <c r="C17" s="359" t="s">
        <v>611</v>
      </c>
      <c r="D17" s="334" t="str">
        <f>IF(Badges!$T$425="A","/","")</f>
        <v/>
      </c>
      <c r="E17" s="334" t="str">
        <f>IF(Badges!$T$429="A","/","")</f>
        <v/>
      </c>
      <c r="F17" s="334" t="str">
        <f>IF(Badges!$T$433="A","/","")</f>
        <v/>
      </c>
      <c r="G17" s="334" t="str">
        <f>IF(Badges!$T$437="A","/","")</f>
        <v/>
      </c>
      <c r="H17" s="334" t="str">
        <f>IF(Badges!$T$441="A","/","")</f>
        <v/>
      </c>
      <c r="I17" s="331" t="str">
        <f>IF(Summary!$AH$23="E","E","")</f>
        <v/>
      </c>
      <c r="J17" s="331" t="str">
        <f>IF(Summary!$AI$23="Y","R","")</f>
        <v/>
      </c>
      <c r="K17" s="360"/>
      <c r="L17" s="640" t="str">
        <f>'Age-Level'!$C141</f>
        <v>Rededication (1st year)</v>
      </c>
      <c r="M17" s="640"/>
      <c r="N17" s="640"/>
      <c r="O17" s="640"/>
      <c r="P17" s="640"/>
      <c r="Q17" s="640"/>
      <c r="R17" s="641"/>
      <c r="S17" s="328" t="str">
        <f>IF(Summary!$AH$80="E","E","")</f>
        <v/>
      </c>
      <c r="T17" s="328" t="str">
        <f>IF(Summary!$AI$80="Y","R","")</f>
        <v/>
      </c>
      <c r="U17" s="432"/>
      <c r="W17" s="389"/>
      <c r="X17" s="390"/>
      <c r="Y17" s="464"/>
      <c r="AA17" s="389"/>
      <c r="AB17" s="390"/>
      <c r="AC17" s="464"/>
    </row>
    <row r="18" spans="1:29" ht="12.95" customHeight="1" thickBot="1">
      <c r="C18" s="361" t="s">
        <v>612</v>
      </c>
      <c r="D18" s="313" t="str">
        <f>IF(Badges!$T$448="A","/","")</f>
        <v/>
      </c>
      <c r="E18" s="313" t="str">
        <f>IF(Badges!$T$452="A","/","")</f>
        <v/>
      </c>
      <c r="F18" s="313" t="str">
        <f>IF(Badges!$T$456="A","/","")</f>
        <v/>
      </c>
      <c r="G18" s="313" t="str">
        <f>IF(Badges!$T$460="A","/","")</f>
        <v/>
      </c>
      <c r="H18" s="313" t="str">
        <f>IF(Badges!$T$464="A","/","")</f>
        <v/>
      </c>
      <c r="I18" s="329" t="str">
        <f>IF(Summary!$AH$24="E","E","")</f>
        <v/>
      </c>
      <c r="J18" s="329" t="str">
        <f>IF(Summary!$AI$24="Y","R","")</f>
        <v/>
      </c>
      <c r="L18" s="640" t="str">
        <f>'Age-Level'!$C142</f>
        <v>Rededication (2nd year)</v>
      </c>
      <c r="M18" s="640"/>
      <c r="N18" s="640"/>
      <c r="O18" s="640"/>
      <c r="P18" s="640"/>
      <c r="Q18" s="640"/>
      <c r="R18" s="641"/>
      <c r="S18" s="328" t="str">
        <f>IF(Summary!$AH$81="E","E","")</f>
        <v/>
      </c>
      <c r="T18" s="328" t="str">
        <f>IF(Summary!$AI$81="Y","R","")</f>
        <v/>
      </c>
      <c r="U18" s="432"/>
      <c r="W18" s="389"/>
      <c r="X18" s="390"/>
      <c r="Y18" s="464"/>
      <c r="AA18" s="389"/>
      <c r="AB18" s="390"/>
      <c r="AC18" s="464"/>
    </row>
    <row r="19" spans="1:29" ht="12.95" customHeight="1">
      <c r="C19" s="368" t="s">
        <v>328</v>
      </c>
      <c r="D19" s="332" t="str">
        <f>IF(Badges!$T$467="C","/","")</f>
        <v/>
      </c>
      <c r="E19" s="332" t="str">
        <f>IF(Badges!$T$468="C","/","")</f>
        <v/>
      </c>
      <c r="F19" s="332" t="str">
        <f>IF(Badges!$T$469="C","/","")</f>
        <v/>
      </c>
      <c r="G19" s="332" t="str">
        <f>IF(Badges!$T$470="C","/","")</f>
        <v/>
      </c>
      <c r="H19" s="332" t="str">
        <f>IF(Badges!$T$471="C","/","")</f>
        <v/>
      </c>
      <c r="I19" s="333" t="str">
        <f>IF(Summary!$AH$25="E","E","")</f>
        <v/>
      </c>
      <c r="J19" s="333" t="str">
        <f>IF(Summary!$AI$25="Y","R","")</f>
        <v/>
      </c>
      <c r="L19" s="640" t="str">
        <f>'Age-Level'!$C143</f>
        <v>Rededication (3rd year)</v>
      </c>
      <c r="M19" s="640"/>
      <c r="N19" s="640"/>
      <c r="O19" s="640"/>
      <c r="P19" s="640"/>
      <c r="Q19" s="640"/>
      <c r="R19" s="641"/>
      <c r="S19" s="328" t="str">
        <f>IF(Summary!$AH$82="E","E","")</f>
        <v/>
      </c>
      <c r="T19" s="328" t="str">
        <f>IF(Summary!$AI$82="Y","R","")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IF(Summary!$AH$83="E","E","")</f>
        <v/>
      </c>
      <c r="T20" s="328" t="str">
        <f>IF(Summary!$AI$83="Y","R","")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IF(Summary!$AH$84="E","E","")</f>
        <v/>
      </c>
      <c r="T21" s="328" t="str">
        <f>IF(Summary!$AI$84="Y","R","")</f>
        <v/>
      </c>
      <c r="U21" s="432"/>
      <c r="W21" s="389"/>
      <c r="X21" s="390"/>
      <c r="Y21" s="464"/>
      <c r="AA21" s="389"/>
      <c r="AB21" s="390"/>
      <c r="AC21" s="464"/>
    </row>
    <row r="22" spans="1:29" ht="12.95" customHeight="1">
      <c r="B22" s="370"/>
      <c r="C22" s="356" t="s">
        <v>106</v>
      </c>
      <c r="D22" s="327" t="str">
        <f>IF(Badges!$T$240="A","/","")</f>
        <v/>
      </c>
      <c r="E22" s="327" t="str">
        <f>IF(Badges!$T$244="A","/","")</f>
        <v/>
      </c>
      <c r="F22" s="327" t="str">
        <f>IF(Badges!$T$248="A","/","")</f>
        <v/>
      </c>
      <c r="G22" s="327" t="str">
        <f>IF(Badges!$T$252="A","/","")</f>
        <v/>
      </c>
      <c r="H22" s="327" t="str">
        <f>IF(Badges!$T$256="A","/","")</f>
        <v/>
      </c>
      <c r="I22" s="328" t="str">
        <f>IF(Summary!$AH$14="E","E","")</f>
        <v/>
      </c>
      <c r="J22" s="328" t="str">
        <f>IF(Summary!$AI$14="Y","R","")</f>
        <v/>
      </c>
      <c r="L22" s="640" t="str">
        <f>'Age-Level'!$C146</f>
        <v>Rededication (6th year)</v>
      </c>
      <c r="M22" s="640"/>
      <c r="N22" s="640"/>
      <c r="O22" s="640"/>
      <c r="P22" s="640"/>
      <c r="Q22" s="640"/>
      <c r="R22" s="641"/>
      <c r="S22" s="328" t="str">
        <f>IF(Summary!$AH$85="E","E","")</f>
        <v/>
      </c>
      <c r="T22" s="328" t="str">
        <f>IF(Summary!$AI$85="Y","R","")</f>
        <v/>
      </c>
      <c r="U22" s="432"/>
      <c r="W22" s="389"/>
      <c r="X22" s="390"/>
      <c r="Y22" s="464"/>
      <c r="AA22" s="389"/>
      <c r="AB22" s="390"/>
      <c r="AC22" s="464"/>
    </row>
    <row r="23" spans="1:29" ht="12.95" customHeight="1" thickBot="1">
      <c r="B23" s="370"/>
      <c r="C23" s="364" t="s">
        <v>107</v>
      </c>
      <c r="D23" s="313" t="str">
        <f>IF(Badges!$T$217="A","/","")</f>
        <v/>
      </c>
      <c r="E23" s="313" t="str">
        <f>IF(Badges!$T$221="A","/","")</f>
        <v/>
      </c>
      <c r="F23" s="313" t="str">
        <f>IF(Badges!$T$225="A","/","")</f>
        <v/>
      </c>
      <c r="G23" s="313" t="str">
        <f>IF(Badges!$T$229="A","/","")</f>
        <v/>
      </c>
      <c r="H23" s="313" t="str">
        <f>IF(Badges!$T$233="A","/","")</f>
        <v/>
      </c>
      <c r="I23" s="329" t="str">
        <f>IF(Summary!$AH$13="E","E","")</f>
        <v/>
      </c>
      <c r="J23" s="329" t="str">
        <f>IF(Summary!$AI$13="Y","R","")</f>
        <v/>
      </c>
      <c r="L23" s="640" t="str">
        <f>'Age-Level'!$C147</f>
        <v>Rededication (7th year)</v>
      </c>
      <c r="M23" s="640"/>
      <c r="N23" s="640"/>
      <c r="O23" s="640"/>
      <c r="P23" s="640"/>
      <c r="Q23" s="640"/>
      <c r="R23" s="641"/>
      <c r="S23" s="328" t="str">
        <f>IF(Summary!$AH$86="E","E","")</f>
        <v/>
      </c>
      <c r="T23" s="328" t="str">
        <f>IF(Summary!$AI$86="Y","R","")</f>
        <v/>
      </c>
      <c r="U23" s="642" t="s">
        <v>761</v>
      </c>
      <c r="W23" s="389"/>
      <c r="X23" s="390"/>
      <c r="Y23" s="464"/>
      <c r="AA23" s="389"/>
      <c r="AB23" s="390"/>
      <c r="AC23" s="464"/>
    </row>
    <row r="24" spans="1:29" ht="12.95" customHeight="1">
      <c r="B24" s="370"/>
      <c r="C24" s="356" t="s">
        <v>613</v>
      </c>
      <c r="D24" s="332" t="str">
        <f>IF(Badges!$T$341="C","/","")</f>
        <v/>
      </c>
      <c r="E24" s="332" t="str">
        <f>IF(Badges!$T$343="C","/","")</f>
        <v/>
      </c>
      <c r="F24" s="332" t="str">
        <f>IF(Badges!$T$345="C","/","")</f>
        <v/>
      </c>
      <c r="G24" s="332" t="str">
        <f>IF(Badges!$T$347="C","/","")</f>
        <v/>
      </c>
      <c r="H24" s="332" t="str">
        <f>IF(Badges!$T$349="C","/","")</f>
        <v/>
      </c>
      <c r="I24" s="333" t="str">
        <f>IF(Summary!$AH$19="E","E","")</f>
        <v/>
      </c>
      <c r="J24" s="333" t="str">
        <f>IF(Summary!$AI$19="Y","R","")</f>
        <v/>
      </c>
      <c r="L24" s="640" t="str">
        <f>'Age-Level'!$C148</f>
        <v>Rededication (8th year)</v>
      </c>
      <c r="M24" s="640"/>
      <c r="N24" s="640"/>
      <c r="O24" s="640"/>
      <c r="P24" s="640"/>
      <c r="Q24" s="640"/>
      <c r="R24" s="641"/>
      <c r="S24" s="328" t="str">
        <f>IF(Summary!$AH$87="E","E","")</f>
        <v/>
      </c>
      <c r="T24" s="328" t="str">
        <f>IF(Summary!$AI$87="Y","R","")</f>
        <v/>
      </c>
      <c r="U24" s="642"/>
      <c r="W24" s="389"/>
      <c r="X24" s="390"/>
      <c r="Y24" s="464"/>
      <c r="AA24" s="389"/>
      <c r="AB24" s="390"/>
      <c r="AC24" s="464"/>
    </row>
    <row r="25" spans="1:29" ht="12.95" customHeight="1">
      <c r="B25" s="370"/>
      <c r="C25" s="361" t="s">
        <v>614</v>
      </c>
      <c r="D25" s="327" t="str">
        <f>IF(Badges!$T$283="C","/","")</f>
        <v/>
      </c>
      <c r="E25" s="327" t="str">
        <f>IF(Badges!$T$285="C","/","")</f>
        <v/>
      </c>
      <c r="F25" s="327" t="str">
        <f>IF(Badges!$T$287="C","/","")</f>
        <v/>
      </c>
      <c r="G25" s="327" t="str">
        <f>IF(Badges!$T$289="C","/","")</f>
        <v/>
      </c>
      <c r="H25" s="327" t="str">
        <f>IF(Badges!$T$291="C","/","")</f>
        <v/>
      </c>
      <c r="I25" s="331" t="str">
        <f>IF(Summary!$AH$16="E","E","")</f>
        <v/>
      </c>
      <c r="J25" s="331" t="str">
        <f>IF(Summary!$AI$16="Y","R","")</f>
        <v/>
      </c>
      <c r="L25" s="640" t="str">
        <f>'Age-Level'!$C149</f>
        <v>Rededication (9th year)</v>
      </c>
      <c r="M25" s="640"/>
      <c r="N25" s="640"/>
      <c r="O25" s="640"/>
      <c r="P25" s="640"/>
      <c r="Q25" s="640"/>
      <c r="R25" s="641"/>
      <c r="S25" s="328" t="str">
        <f>IF(Summary!$AH$88="E","E","")</f>
        <v/>
      </c>
      <c r="T25" s="328" t="str">
        <f>IF(Summary!$AI$88="Y","R","")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IF(Summary!$AH$89="E","E","")</f>
        <v/>
      </c>
      <c r="T26" s="328" t="str">
        <f>IF(Summary!$AI$89="Y","R","")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IF(Summary!$AH$90="E","E","")</f>
        <v/>
      </c>
      <c r="T27" s="328" t="str">
        <f>IF(Summary!$AI$90="Y","R","")</f>
        <v/>
      </c>
      <c r="U27" s="642"/>
      <c r="W27" s="389"/>
      <c r="X27" s="390"/>
      <c r="Y27" s="464"/>
      <c r="AA27" s="389"/>
      <c r="AB27" s="390"/>
      <c r="AC27" s="464"/>
    </row>
    <row r="28" spans="1:29" ht="12.95" customHeight="1">
      <c r="B28" s="370"/>
      <c r="C28" s="371" t="s">
        <v>615</v>
      </c>
      <c r="D28" s="327" t="str">
        <f>IF(Badges!$T$500="C","/","")</f>
        <v/>
      </c>
      <c r="E28" s="327" t="str">
        <f>IF(Badges!$T$501="C","/","")</f>
        <v/>
      </c>
      <c r="F28" s="327" t="str">
        <f>IF(Badges!$T$502="C","/","")</f>
        <v/>
      </c>
      <c r="G28" s="327" t="str">
        <f>IF(Badges!$T$503="C","/","")</f>
        <v/>
      </c>
      <c r="H28" s="327" t="str">
        <f>IF(Badges!$T$504="C","/","")</f>
        <v/>
      </c>
      <c r="I28" s="328" t="str">
        <f>IF(Summary!$AH$28="E","E","")</f>
        <v/>
      </c>
      <c r="J28" s="328" t="str">
        <f>IF(Summary!$AI$28="Y","R","")</f>
        <v/>
      </c>
      <c r="L28" s="640" t="str">
        <f>'Age-Level'!$C152</f>
        <v>Rededication (12th year)</v>
      </c>
      <c r="M28" s="640"/>
      <c r="N28" s="640"/>
      <c r="O28" s="640"/>
      <c r="P28" s="640"/>
      <c r="Q28" s="640"/>
      <c r="R28" s="641"/>
      <c r="S28" s="328" t="str">
        <f>IF(Summary!$AH$91="E","E","")</f>
        <v/>
      </c>
      <c r="T28" s="328" t="str">
        <f>IF(Summary!$AI$91="Y","R","")</f>
        <v/>
      </c>
      <c r="U28" s="642"/>
      <c r="W28" s="389"/>
      <c r="X28" s="390"/>
      <c r="Y28" s="464"/>
      <c r="AA28" s="389"/>
      <c r="AB28" s="390"/>
      <c r="AC28" s="464"/>
    </row>
    <row r="29" spans="1:29" ht="12.95" customHeight="1">
      <c r="B29" s="370"/>
      <c r="C29" s="372" t="s">
        <v>616</v>
      </c>
      <c r="D29" s="327" t="str">
        <f>IF(Badges!$T$507="C","/","")</f>
        <v/>
      </c>
      <c r="E29" s="327" t="str">
        <f>IF(Badges!$T$508="C","/","")</f>
        <v/>
      </c>
      <c r="F29" s="327" t="str">
        <f>IF(Badges!$T$509="C","/","")</f>
        <v/>
      </c>
      <c r="G29" s="327" t="str">
        <f>IF(Badges!$T$510="C","/","")</f>
        <v/>
      </c>
      <c r="H29" s="327" t="str">
        <f>IF(Badges!$T$511="C","/","")</f>
        <v/>
      </c>
      <c r="I29" s="328" t="str">
        <f>IF(Summary!$AH$29="E","E","")</f>
        <v/>
      </c>
      <c r="J29" s="328" t="str">
        <f>IF(Summary!$AI$29="Y","R","")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IF(Badges!$T$514="C","/","")</f>
        <v/>
      </c>
      <c r="E30" s="313" t="str">
        <f>IF(Badges!$T$515="C","/","")</f>
        <v/>
      </c>
      <c r="F30" s="313" t="str">
        <f>IF(Badges!$T$516="C","/","")</f>
        <v/>
      </c>
      <c r="G30" s="313" t="str">
        <f>IF(Badges!$T$517="C","/","")</f>
        <v/>
      </c>
      <c r="H30" s="313" t="str">
        <f>IF(Badges!$T$518="C","/","")</f>
        <v/>
      </c>
      <c r="I30" s="329" t="str">
        <f>IF(Summary!$AH$30="E","E","")</f>
        <v/>
      </c>
      <c r="J30" s="329" t="str">
        <f>IF(Summary!$AI$30="Y","R","")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IF(Badges!$T$522="C","/","")</f>
        <v/>
      </c>
      <c r="E31" s="332" t="str">
        <f>IF(Badges!$T$523="C","/","")</f>
        <v/>
      </c>
      <c r="F31" s="332" t="str">
        <f>IF(Badges!$T$524="C","/","")</f>
        <v/>
      </c>
      <c r="G31" s="332" t="str">
        <f>IF(Badges!$T$525="C","/","")</f>
        <v/>
      </c>
      <c r="H31" s="332" t="str">
        <f>IF(Badges!$T$526="C","/","")</f>
        <v/>
      </c>
      <c r="I31" s="330" t="str">
        <f>IF(Summary!$AH$32="E","E","")</f>
        <v/>
      </c>
      <c r="J31" s="330" t="str">
        <f>IF(Summary!$AI$32="Y","R","")</f>
        <v/>
      </c>
      <c r="L31" s="640" t="str">
        <f>'Fun Patches'!$C5</f>
        <v>&lt;LIST PATCH HERE&gt;</v>
      </c>
      <c r="M31" s="640"/>
      <c r="N31" s="640"/>
      <c r="O31" s="640"/>
      <c r="P31" s="640"/>
      <c r="Q31" s="640"/>
      <c r="R31" s="641"/>
      <c r="S31" s="328" t="str">
        <f>IF(Summary!$AH$95="E","E","")</f>
        <v/>
      </c>
      <c r="T31" s="328" t="str">
        <f>IF(Summary!$AI$95="Y","R","")</f>
        <v/>
      </c>
      <c r="U31" s="642"/>
      <c r="W31" s="389"/>
      <c r="X31" s="390"/>
      <c r="Y31" s="464"/>
      <c r="AA31" s="389"/>
      <c r="AB31" s="390"/>
      <c r="AC31" s="464"/>
    </row>
    <row r="32" spans="1:29" ht="12.95" customHeight="1">
      <c r="B32" s="370"/>
      <c r="C32" s="372" t="s">
        <v>619</v>
      </c>
      <c r="D32" s="327" t="str">
        <f>IF(Badges!$T$529="C","/","")</f>
        <v/>
      </c>
      <c r="E32" s="327" t="str">
        <f>IF(Badges!$T$530="C","/","")</f>
        <v/>
      </c>
      <c r="F32" s="327" t="str">
        <f>IF(Badges!$T$531="C","/","")</f>
        <v/>
      </c>
      <c r="G32" s="327" t="str">
        <f>IF(Badges!$T$532="C","/","")</f>
        <v/>
      </c>
      <c r="H32" s="327" t="str">
        <f>IF(Badges!$T$533="C","/","")</f>
        <v/>
      </c>
      <c r="I32" s="328" t="str">
        <f>IF(Summary!$AH$33="E","E","")</f>
        <v/>
      </c>
      <c r="J32" s="328" t="str">
        <f>IF(Summary!$AI$33="Y","R","")</f>
        <v/>
      </c>
      <c r="L32" s="640" t="str">
        <f>'Fun Patches'!$C6</f>
        <v>&lt;LIST PATCH HERE&gt;</v>
      </c>
      <c r="M32" s="640"/>
      <c r="N32" s="640"/>
      <c r="O32" s="640"/>
      <c r="P32" s="640"/>
      <c r="Q32" s="640"/>
      <c r="R32" s="641"/>
      <c r="S32" s="328" t="str">
        <f>IF(Summary!$AH$96="E","E","")</f>
        <v/>
      </c>
      <c r="T32" s="328" t="str">
        <f>IF(Summary!$AI$96="Y","R","")</f>
        <v/>
      </c>
      <c r="U32" s="642"/>
      <c r="W32" s="389"/>
      <c r="X32" s="390"/>
      <c r="Y32" s="464"/>
      <c r="AA32" s="389"/>
      <c r="AB32" s="390"/>
      <c r="AC32" s="464"/>
    </row>
    <row r="33" spans="2:29" ht="12.95" customHeight="1" thickBot="1">
      <c r="B33" s="370"/>
      <c r="C33" s="373" t="s">
        <v>620</v>
      </c>
      <c r="D33" s="313" t="str">
        <f>IF(Badges!$T$536="C","/","")</f>
        <v/>
      </c>
      <c r="E33" s="313" t="str">
        <f>IF(Badges!$T$537="C","/","")</f>
        <v/>
      </c>
      <c r="F33" s="313" t="str">
        <f>IF(Badges!$T$538="C","/","")</f>
        <v/>
      </c>
      <c r="G33" s="313" t="str">
        <f>IF(Badges!$T$539="C","/","")</f>
        <v/>
      </c>
      <c r="H33" s="313" t="str">
        <f>IF(Badges!$T$540="C","/","")</f>
        <v/>
      </c>
      <c r="I33" s="329" t="str">
        <f>IF(Summary!$AH$34="E","E","")</f>
        <v/>
      </c>
      <c r="J33" s="329" t="str">
        <f>IF(Summary!$AI$34="Y","R","")</f>
        <v/>
      </c>
      <c r="L33" s="640" t="str">
        <f>'Fun Patches'!$C7</f>
        <v>&lt;LIST PATCH HERE&gt;</v>
      </c>
      <c r="M33" s="640"/>
      <c r="N33" s="640"/>
      <c r="O33" s="640"/>
      <c r="P33" s="640"/>
      <c r="Q33" s="640"/>
      <c r="R33" s="641"/>
      <c r="S33" s="328" t="str">
        <f>IF(Summary!$AH$97="E","E","")</f>
        <v/>
      </c>
      <c r="T33" s="328" t="str">
        <f>IF(Summary!$AI$97="Y","R","")</f>
        <v/>
      </c>
      <c r="U33" s="642"/>
      <c r="W33" s="389"/>
      <c r="X33" s="390"/>
      <c r="Y33" s="464"/>
      <c r="AA33" s="389"/>
      <c r="AB33" s="390"/>
      <c r="AC33" s="464"/>
    </row>
    <row r="34" spans="2:29" ht="12.95" customHeight="1">
      <c r="B34" s="370"/>
      <c r="C34" s="371" t="s">
        <v>621</v>
      </c>
      <c r="D34" s="332" t="str">
        <f>IF(Badges!$T$544="C","/","")</f>
        <v/>
      </c>
      <c r="E34" s="332" t="str">
        <f>IF(Badges!$T$545="C","/","")</f>
        <v/>
      </c>
      <c r="F34" s="332" t="str">
        <f>IF(Badges!$T$546="C","/","")</f>
        <v/>
      </c>
      <c r="G34" s="332" t="str">
        <f>IF(Badges!$T$547="C","/","")</f>
        <v/>
      </c>
      <c r="H34" s="332" t="str">
        <f>IF(Badges!$T$548="C","/","")</f>
        <v/>
      </c>
      <c r="I34" s="330" t="str">
        <f>IF(Summary!$AH$36="E","E","")</f>
        <v/>
      </c>
      <c r="J34" s="330" t="str">
        <f>IF(Summary!$AI$36="Y","R","")</f>
        <v/>
      </c>
      <c r="L34" s="640" t="str">
        <f>'Fun Patches'!$C8</f>
        <v>&lt;LIST PATCH HERE&gt;</v>
      </c>
      <c r="M34" s="640"/>
      <c r="N34" s="640"/>
      <c r="O34" s="640"/>
      <c r="P34" s="640"/>
      <c r="Q34" s="640"/>
      <c r="R34" s="641"/>
      <c r="S34" s="328" t="str">
        <f>IF(Summary!$AH$98="E","E","")</f>
        <v/>
      </c>
      <c r="T34" s="328" t="str">
        <f>IF(Summary!$AI$98="Y","R","")</f>
        <v/>
      </c>
      <c r="U34" s="642"/>
      <c r="W34" s="389"/>
      <c r="X34" s="390"/>
      <c r="Y34" s="464"/>
      <c r="AA34" s="389"/>
      <c r="AB34" s="390"/>
      <c r="AC34" s="464"/>
    </row>
    <row r="35" spans="2:29" ht="12.95" customHeight="1">
      <c r="B35" s="370"/>
      <c r="C35" s="372" t="s">
        <v>622</v>
      </c>
      <c r="D35" s="327" t="str">
        <f>IF(Badges!$T$551="C","/","")</f>
        <v/>
      </c>
      <c r="E35" s="327" t="str">
        <f>IF(Badges!$T$552="C","/","")</f>
        <v/>
      </c>
      <c r="F35" s="327" t="str">
        <f>IF(Badges!$T$553="C","/","")</f>
        <v/>
      </c>
      <c r="G35" s="327" t="str">
        <f>IF(Badges!$T$554="C","/","")</f>
        <v/>
      </c>
      <c r="H35" s="327" t="str">
        <f>IF(Badges!$T$555="C","/","")</f>
        <v/>
      </c>
      <c r="I35" s="328" t="str">
        <f>IF(Summary!$AH$37="E","E","")</f>
        <v/>
      </c>
      <c r="J35" s="328" t="str">
        <f>IF(Summary!$AI$37="Y","R","")</f>
        <v/>
      </c>
      <c r="L35" s="640" t="str">
        <f>'Fun Patches'!$C9</f>
        <v>&lt;LIST PATCH HERE&gt;</v>
      </c>
      <c r="M35" s="640"/>
      <c r="N35" s="640"/>
      <c r="O35" s="640"/>
      <c r="P35" s="640"/>
      <c r="Q35" s="640"/>
      <c r="R35" s="641"/>
      <c r="S35" s="328" t="str">
        <f>IF(Summary!$AH$99="E","E","")</f>
        <v/>
      </c>
      <c r="T35" s="328" t="str">
        <f>IF(Summary!$AI$99="Y","R","")</f>
        <v/>
      </c>
      <c r="U35" s="642"/>
      <c r="W35" s="389"/>
      <c r="X35" s="390"/>
      <c r="Y35" s="464"/>
      <c r="AA35" s="389"/>
      <c r="AB35" s="390"/>
      <c r="AC35" s="464"/>
    </row>
    <row r="36" spans="2:29" ht="12.95" customHeight="1">
      <c r="B36" s="370"/>
      <c r="C36" s="374" t="s">
        <v>623</v>
      </c>
      <c r="D36" s="327" t="str">
        <f>IF(Badges!$T$558="C","/","")</f>
        <v/>
      </c>
      <c r="E36" s="327" t="str">
        <f>IF(Badges!$T$559="C","/","")</f>
        <v/>
      </c>
      <c r="F36" s="327" t="str">
        <f>IF(Badges!$T$560="C","/","")</f>
        <v/>
      </c>
      <c r="G36" s="327" t="str">
        <f>IF(Badges!$T$561="C","/","")</f>
        <v/>
      </c>
      <c r="H36" s="327" t="str">
        <f>IF(Badges!$T$562="C","/","")</f>
        <v/>
      </c>
      <c r="I36" s="328" t="str">
        <f>IF(Summary!$AH$38="E","E","")</f>
        <v/>
      </c>
      <c r="J36" s="328" t="str">
        <f>IF(Summary!$AI$38="Y","R","")</f>
        <v/>
      </c>
      <c r="L36" s="640" t="str">
        <f>'Fun Patches'!$C10</f>
        <v>&lt;LIST PATCH HERE&gt;</v>
      </c>
      <c r="M36" s="640"/>
      <c r="N36" s="640"/>
      <c r="O36" s="640"/>
      <c r="P36" s="640"/>
      <c r="Q36" s="640"/>
      <c r="R36" s="641"/>
      <c r="S36" s="328" t="str">
        <f>IF(Summary!$AH$100="E","E","")</f>
        <v/>
      </c>
      <c r="T36" s="328" t="str">
        <f>IF(Summary!$AI$100="Y","R","")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IF(Summary!$AH$101="E","E","")</f>
        <v/>
      </c>
      <c r="T37" s="328" t="str">
        <f>IF(Summary!$AI$101="Y","R","")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IF(Summary!$AH$102="E","E","")</f>
        <v/>
      </c>
      <c r="T38" s="328" t="str">
        <f>IF(Summary!$AI$102="Y","R","")</f>
        <v/>
      </c>
      <c r="U38" s="642"/>
      <c r="W38" s="389"/>
      <c r="X38" s="390"/>
      <c r="Y38" s="464"/>
      <c r="AA38" s="389"/>
      <c r="AB38" s="390"/>
      <c r="AC38" s="464"/>
    </row>
    <row r="39" spans="2:29" ht="12.95" customHeight="1">
      <c r="B39" s="370"/>
      <c r="C39" s="375" t="s">
        <v>595</v>
      </c>
      <c r="D39" s="435"/>
      <c r="E39" s="435"/>
      <c r="F39" s="435"/>
      <c r="G39" s="435"/>
      <c r="H39" s="436"/>
      <c r="I39" s="326" t="str">
        <f>IF(Summary!$AH$40="E","E","")</f>
        <v/>
      </c>
      <c r="J39" s="326" t="str">
        <f>IF(Summary!$AI$40="Y","R","")</f>
        <v/>
      </c>
      <c r="K39" s="360" t="str">
        <f>IF(I39="E","C"," ")</f>
        <v xml:space="preserve"> </v>
      </c>
      <c r="L39" s="640" t="str">
        <f>'Fun Patches'!$C13</f>
        <v>&lt;LIST PATCH HERE&gt;</v>
      </c>
      <c r="M39" s="640"/>
      <c r="N39" s="640"/>
      <c r="O39" s="640"/>
      <c r="P39" s="640"/>
      <c r="Q39" s="640"/>
      <c r="R39" s="641"/>
      <c r="S39" s="328" t="str">
        <f>IF(Summary!$AH$103="E","E","")</f>
        <v/>
      </c>
      <c r="T39" s="328" t="str">
        <f>IF(Summary!$AI$103="Y","R","")</f>
        <v/>
      </c>
      <c r="U39" s="642"/>
      <c r="W39" s="389"/>
      <c r="X39" s="390"/>
      <c r="Y39" s="464"/>
      <c r="AA39" s="389"/>
      <c r="AB39" s="390"/>
      <c r="AC39" s="464"/>
    </row>
    <row r="40" spans="2:29" ht="12.95" customHeight="1">
      <c r="B40" s="370"/>
      <c r="C40" s="376" t="s">
        <v>596</v>
      </c>
      <c r="D40" s="437"/>
      <c r="E40" s="437"/>
      <c r="F40" s="437"/>
      <c r="G40" s="437"/>
      <c r="H40" s="438"/>
      <c r="I40" s="328" t="str">
        <f>IF(Summary!$AH$41="E","E","")</f>
        <v/>
      </c>
      <c r="J40" s="328" t="str">
        <f>IF(Summary!$AI$41="Y","R","")</f>
        <v/>
      </c>
      <c r="K40" s="360" t="str">
        <f>IF(I40="E","C"," ")</f>
        <v xml:space="preserve"> </v>
      </c>
      <c r="L40" s="640" t="str">
        <f>'Fun Patches'!$C14</f>
        <v>&lt;LIST PATCH HERE&gt;</v>
      </c>
      <c r="M40" s="640"/>
      <c r="N40" s="640"/>
      <c r="O40" s="640"/>
      <c r="P40" s="640"/>
      <c r="Q40" s="640"/>
      <c r="R40" s="641"/>
      <c r="S40" s="328" t="str">
        <f>IF(Summary!$AH$104="E","E","")</f>
        <v/>
      </c>
      <c r="T40" s="328" t="str">
        <f>IF(Summary!$AI$104="Y","R","")</f>
        <v/>
      </c>
      <c r="U40" s="642"/>
      <c r="W40" s="389"/>
      <c r="X40" s="390"/>
      <c r="Y40" s="464"/>
      <c r="AA40" s="389"/>
      <c r="AB40" s="390"/>
      <c r="AC40" s="464"/>
    </row>
    <row r="41" spans="2:29" ht="12.95" customHeight="1" thickBot="1">
      <c r="B41" s="370"/>
      <c r="C41" s="377" t="s">
        <v>597</v>
      </c>
      <c r="D41" s="439"/>
      <c r="E41" s="439"/>
      <c r="F41" s="439"/>
      <c r="G41" s="439"/>
      <c r="H41" s="440"/>
      <c r="I41" s="329" t="str">
        <f>IF(Summary!$AH$42="E","E","")</f>
        <v/>
      </c>
      <c r="J41" s="329" t="str">
        <f>IF(Summary!$AI$42="Y","R","")</f>
        <v/>
      </c>
      <c r="K41" s="360" t="str">
        <f>IF(I41="E","C"," ")</f>
        <v xml:space="preserve"> </v>
      </c>
      <c r="L41" s="640" t="str">
        <f>'Fun Patches'!$C15</f>
        <v>&lt;LIST PATCH HERE&gt;</v>
      </c>
      <c r="M41" s="640"/>
      <c r="N41" s="640"/>
      <c r="O41" s="640"/>
      <c r="P41" s="640"/>
      <c r="Q41" s="640"/>
      <c r="R41" s="641"/>
      <c r="S41" s="328" t="str">
        <f>IF(Summary!$AH$105="E","E","")</f>
        <v/>
      </c>
      <c r="T41" s="328" t="str">
        <f>IF(Summary!$AI$105="Y","R","")</f>
        <v/>
      </c>
      <c r="U41" s="642"/>
      <c r="W41" s="389"/>
      <c r="X41" s="390"/>
      <c r="Y41" s="464"/>
      <c r="AA41" s="389"/>
      <c r="AB41" s="390"/>
      <c r="AC41" s="464"/>
    </row>
    <row r="42" spans="2:29" ht="12.95" customHeight="1">
      <c r="B42" s="370"/>
      <c r="C42" s="378" t="s">
        <v>598</v>
      </c>
      <c r="D42" s="327" t="str">
        <f>IF(Badges!$T$263="A","/","")</f>
        <v/>
      </c>
      <c r="E42" s="327" t="str">
        <f>IF(Badges!$T$267="A","/","")</f>
        <v/>
      </c>
      <c r="F42" s="327" t="str">
        <f>IF(Badges!$T$271="A","/","")</f>
        <v/>
      </c>
      <c r="G42" s="327" t="str">
        <f>IF(Badges!$T$275="A","/","")</f>
        <v/>
      </c>
      <c r="H42" s="327" t="str">
        <f>IF(Badges!$T$279="A","/","")</f>
        <v/>
      </c>
      <c r="I42" s="330" t="str">
        <f>IF(Summary!$AH$15="E","E","")</f>
        <v/>
      </c>
      <c r="J42" s="330" t="str">
        <f>IF(Summary!$AI$15="Y","R","")</f>
        <v/>
      </c>
      <c r="K42" s="360"/>
      <c r="L42" s="640" t="str">
        <f>'Fun Patches'!$C16</f>
        <v>&lt;LIST PATCH HERE&gt;</v>
      </c>
      <c r="M42" s="640"/>
      <c r="N42" s="640"/>
      <c r="O42" s="640"/>
      <c r="P42" s="640"/>
      <c r="Q42" s="640"/>
      <c r="R42" s="641"/>
      <c r="S42" s="328" t="str">
        <f>IF(Summary!$AH$106="E","E","")</f>
        <v/>
      </c>
      <c r="T42" s="328" t="str">
        <f>IF(Summary!$AI$106="Y","R","")</f>
        <v/>
      </c>
      <c r="U42" s="642"/>
      <c r="W42" s="389"/>
      <c r="X42" s="390"/>
      <c r="Y42" s="464"/>
      <c r="AA42" s="389"/>
      <c r="AB42" s="390"/>
      <c r="AC42" s="464"/>
    </row>
    <row r="43" spans="2:29" ht="12.95" customHeight="1">
      <c r="B43" s="370"/>
      <c r="C43" s="379" t="s">
        <v>599</v>
      </c>
      <c r="D43" s="327" t="str">
        <f>IF(Badges!$T$478="A","/","")</f>
        <v/>
      </c>
      <c r="E43" s="327" t="str">
        <f>IF(Badges!$T$482="A","/","")</f>
        <v/>
      </c>
      <c r="F43" s="327" t="str">
        <f>IF(Badges!$T$486="A","/","")</f>
        <v/>
      </c>
      <c r="G43" s="327" t="str">
        <f>IF(Badges!$T$490="A","/","")</f>
        <v/>
      </c>
      <c r="H43" s="327" t="str">
        <f>IF(Badges!$T$494="A","/","")</f>
        <v/>
      </c>
      <c r="I43" s="328" t="str">
        <f>IF(Summary!$AH$26="E","E","")</f>
        <v/>
      </c>
      <c r="J43" s="328" t="str">
        <f>IF(Summary!$AI$26="Y","R","")</f>
        <v/>
      </c>
      <c r="K43" s="360"/>
      <c r="L43" s="640" t="str">
        <f>'Fun Patches'!$C17</f>
        <v>&lt;LIST PATCH HERE&gt;</v>
      </c>
      <c r="M43" s="640"/>
      <c r="N43" s="640"/>
      <c r="O43" s="640"/>
      <c r="P43" s="640"/>
      <c r="Q43" s="640"/>
      <c r="R43" s="641"/>
      <c r="S43" s="328" t="str">
        <f>IF(Summary!$AH$107="E","E","")</f>
        <v/>
      </c>
      <c r="T43" s="328" t="str">
        <f>IF(Summary!$AI$107="Y","R","")</f>
        <v/>
      </c>
      <c r="U43" s="642"/>
      <c r="W43" s="389"/>
      <c r="X43" s="390"/>
      <c r="Y43" s="464"/>
      <c r="AA43" s="389"/>
      <c r="AB43" s="390"/>
      <c r="AC43" s="464"/>
    </row>
    <row r="44" spans="2:29" ht="12.95" customHeight="1">
      <c r="B44" s="370"/>
      <c r="C44" s="379" t="s">
        <v>600</v>
      </c>
      <c r="D44" s="327" t="str">
        <f>IF(Badges!$T$402="A","/","")</f>
        <v/>
      </c>
      <c r="E44" s="327" t="str">
        <f>IF(Badges!$T$406="A","/","")</f>
        <v/>
      </c>
      <c r="F44" s="327" t="str">
        <f>IF(Badges!$T$410="A","/","")</f>
        <v/>
      </c>
      <c r="G44" s="327" t="str">
        <f>IF(Badges!$T$414="A","/","")</f>
        <v/>
      </c>
      <c r="H44" s="327" t="str">
        <f>IF(Badges!$T$418="A","/","")</f>
        <v/>
      </c>
      <c r="I44" s="328" t="str">
        <f>IF(Summary!$AH$22="E","E","")</f>
        <v/>
      </c>
      <c r="J44" s="328" t="str">
        <f>IF(Summary!$AI$22="Y","R","")</f>
        <v/>
      </c>
      <c r="K44" s="360"/>
      <c r="L44" s="640" t="str">
        <f>'Fun Patches'!$C18</f>
        <v>&lt;LIST PATCH HERE&gt;</v>
      </c>
      <c r="M44" s="640"/>
      <c r="N44" s="640"/>
      <c r="O44" s="640"/>
      <c r="P44" s="640"/>
      <c r="Q44" s="640"/>
      <c r="R44" s="641"/>
      <c r="S44" s="328" t="str">
        <f>IF(Summary!$AH$108="E","E","")</f>
        <v/>
      </c>
      <c r="T44" s="328" t="str">
        <f>IF(Summary!$AI$108="Y","R","")</f>
        <v/>
      </c>
      <c r="U44" s="642"/>
      <c r="W44" s="389"/>
      <c r="X44" s="390"/>
      <c r="Y44" s="464"/>
      <c r="AA44" s="389"/>
      <c r="AB44" s="390"/>
      <c r="AC44" s="464"/>
    </row>
    <row r="45" spans="2:29" ht="12.95" customHeight="1" thickBot="1">
      <c r="B45" s="370"/>
      <c r="C45" s="441" t="s">
        <v>601</v>
      </c>
      <c r="D45" s="442"/>
      <c r="E45" s="442"/>
      <c r="F45" s="442"/>
      <c r="G45" s="442"/>
      <c r="H45" s="443"/>
      <c r="I45" s="329" t="str">
        <f>IF(Summary!$AH$44="E","E","")</f>
        <v/>
      </c>
      <c r="J45" s="329" t="str">
        <f>IF(Summary!$AI$44="Y","R","")</f>
        <v/>
      </c>
      <c r="K45" s="360" t="str">
        <f>IF(COUNTIF(I42:I45,"E")=4,"C"," ")</f>
        <v xml:space="preserve"> </v>
      </c>
      <c r="L45" s="640" t="str">
        <f>'Fun Patches'!$C19</f>
        <v>&lt;LIST PATCH HERE&gt;</v>
      </c>
      <c r="M45" s="640"/>
      <c r="N45" s="640"/>
      <c r="O45" s="640"/>
      <c r="P45" s="640"/>
      <c r="Q45" s="640"/>
      <c r="R45" s="641"/>
      <c r="S45" s="328" t="str">
        <f>IF(Summary!$AH$109="E","E","")</f>
        <v/>
      </c>
      <c r="T45" s="328" t="str">
        <f>IF(Summary!$AI$109="Y","R","")</f>
        <v/>
      </c>
      <c r="U45" s="642"/>
      <c r="W45" s="389"/>
      <c r="X45" s="390"/>
      <c r="Y45" s="464"/>
      <c r="AA45" s="389"/>
      <c r="AB45" s="390"/>
      <c r="AC45" s="464"/>
    </row>
    <row r="46" spans="2:29" ht="12.95" customHeight="1">
      <c r="B46" s="370"/>
      <c r="C46" s="444" t="s">
        <v>602</v>
      </c>
      <c r="D46" s="445"/>
      <c r="E46" s="445"/>
      <c r="F46" s="445"/>
      <c r="G46" s="445"/>
      <c r="H46" s="446"/>
      <c r="I46" s="330" t="str">
        <f>IF(Summary!$AH$45="E","E","")</f>
        <v/>
      </c>
      <c r="J46" s="330" t="str">
        <f>IF(Summary!$AI$45="Y","R","")</f>
        <v/>
      </c>
      <c r="K46" s="360"/>
      <c r="L46" s="640" t="str">
        <f>'Fun Patches'!$C20</f>
        <v>&lt;LIST PATCH HERE&gt;</v>
      </c>
      <c r="M46" s="640"/>
      <c r="N46" s="640"/>
      <c r="O46" s="640"/>
      <c r="P46" s="640"/>
      <c r="Q46" s="640"/>
      <c r="R46" s="641"/>
      <c r="S46" s="328" t="str">
        <f>IF(Summary!$AH$110="E","E","")</f>
        <v/>
      </c>
      <c r="T46" s="328" t="str">
        <f>IF(Summary!$AI$110="Y","R","")</f>
        <v/>
      </c>
      <c r="U46" s="642"/>
      <c r="W46" s="389"/>
      <c r="X46" s="390"/>
      <c r="Y46" s="464"/>
      <c r="AA46" s="389"/>
      <c r="AB46" s="390"/>
      <c r="AC46" s="464"/>
    </row>
    <row r="47" spans="2:29" ht="12.95" customHeight="1" thickBot="1">
      <c r="B47" s="370"/>
      <c r="C47" s="447" t="s">
        <v>603</v>
      </c>
      <c r="D47" s="448"/>
      <c r="E47" s="448"/>
      <c r="F47" s="448"/>
      <c r="G47" s="448"/>
      <c r="H47" s="449"/>
      <c r="I47" s="329" t="str">
        <f>IF(Summary!$AH$46="E","E","")</f>
        <v/>
      </c>
      <c r="J47" s="329" t="str">
        <f>IF(Summary!$AI$46="Y","R","")</f>
        <v/>
      </c>
      <c r="K47" s="360" t="str">
        <f>IF(COUNTIF(I46:I47,"E")=2,"C"," ")</f>
        <v xml:space="preserve"> </v>
      </c>
      <c r="L47" s="640" t="str">
        <f>'Fun Patches'!$C21</f>
        <v>&lt;LIST PATCH HERE&gt;</v>
      </c>
      <c r="M47" s="640"/>
      <c r="N47" s="640"/>
      <c r="O47" s="640"/>
      <c r="P47" s="640"/>
      <c r="Q47" s="640"/>
      <c r="R47" s="641"/>
      <c r="S47" s="328" t="str">
        <f>IF(Summary!$AH$111="E","E","")</f>
        <v/>
      </c>
      <c r="T47" s="328" t="str">
        <f>IF(Summary!$AI$111="Y","R","")</f>
        <v/>
      </c>
      <c r="U47" s="642"/>
      <c r="W47" s="389"/>
      <c r="X47" s="390"/>
      <c r="Y47" s="464"/>
      <c r="AA47" s="389"/>
      <c r="AB47" s="390"/>
      <c r="AC47" s="464"/>
    </row>
    <row r="48" spans="2:29" ht="12.95" customHeight="1">
      <c r="B48" s="370"/>
      <c r="C48" s="444" t="s">
        <v>462</v>
      </c>
      <c r="D48" s="445"/>
      <c r="E48" s="445"/>
      <c r="F48" s="445"/>
      <c r="G48" s="445"/>
      <c r="H48" s="446"/>
      <c r="I48" s="330" t="str">
        <f>IF(Summary!$AH$47="E","E","")</f>
        <v/>
      </c>
      <c r="J48" s="330" t="str">
        <f>IF(Summary!$AI$47="Y","R","")</f>
        <v/>
      </c>
      <c r="K48" s="360"/>
      <c r="L48" s="640" t="str">
        <f>'Fun Patches'!$C22</f>
        <v>&lt;LIST PATCH HERE&gt;</v>
      </c>
      <c r="M48" s="640"/>
      <c r="N48" s="640"/>
      <c r="O48" s="640"/>
      <c r="P48" s="640"/>
      <c r="Q48" s="640"/>
      <c r="R48" s="641"/>
      <c r="S48" s="328" t="str">
        <f>IF(Summary!$AH$112="E","E","")</f>
        <v/>
      </c>
      <c r="T48" s="328" t="str">
        <f>IF(Summary!$AI$112="Y","R","")</f>
        <v/>
      </c>
      <c r="U48" s="642"/>
      <c r="W48" s="389"/>
      <c r="X48" s="390"/>
      <c r="Y48" s="464"/>
      <c r="AA48" s="389"/>
      <c r="AB48" s="390"/>
      <c r="AC48" s="464"/>
    </row>
    <row r="49" spans="2:29" ht="12.95" customHeight="1" thickBot="1">
      <c r="B49" s="370"/>
      <c r="C49" s="447" t="s">
        <v>604</v>
      </c>
      <c r="D49" s="448"/>
      <c r="E49" s="448"/>
      <c r="F49" s="448"/>
      <c r="G49" s="448"/>
      <c r="H49" s="449"/>
      <c r="I49" s="329" t="str">
        <f>IF(Summary!$AH$48="E","E","")</f>
        <v/>
      </c>
      <c r="J49" s="329" t="str">
        <f>IF(Summary!$AI$48="Y","R","")</f>
        <v/>
      </c>
      <c r="K49" s="360" t="str">
        <f>IF(COUNTIF(I48:I49,"E")=2,"C"," ")</f>
        <v xml:space="preserve"> </v>
      </c>
      <c r="L49" s="640" t="str">
        <f>'Fun Patches'!$C23</f>
        <v>&lt;LIST PATCH HERE&gt;</v>
      </c>
      <c r="M49" s="640"/>
      <c r="N49" s="640"/>
      <c r="O49" s="640"/>
      <c r="P49" s="640"/>
      <c r="Q49" s="640"/>
      <c r="R49" s="641"/>
      <c r="S49" s="328" t="str">
        <f>IF(Summary!$AH$113="E","E","")</f>
        <v/>
      </c>
      <c r="T49" s="328" t="str">
        <f>IF(Summary!$AI$113="Y","R","")</f>
        <v/>
      </c>
      <c r="U49" s="642"/>
      <c r="W49" s="389"/>
      <c r="X49" s="390"/>
      <c r="Y49" s="464"/>
      <c r="AA49" s="389"/>
      <c r="AB49" s="390"/>
      <c r="AC49" s="464"/>
    </row>
    <row r="50" spans="2:29" ht="12.95" customHeight="1">
      <c r="B50" s="370"/>
      <c r="C50" s="375" t="s">
        <v>560</v>
      </c>
      <c r="D50" s="435"/>
      <c r="E50" s="435"/>
      <c r="F50" s="435"/>
      <c r="G50" s="435"/>
      <c r="H50" s="436"/>
      <c r="I50" s="330" t="str">
        <f>IF(Summary!$AH$49="E","E","")</f>
        <v/>
      </c>
      <c r="J50" s="330" t="str">
        <f>IF(Summary!$AI$49="Y","R","")</f>
        <v/>
      </c>
      <c r="K50" s="360"/>
      <c r="L50" s="640" t="str">
        <f>'Fun Patches'!$C24</f>
        <v>&lt;LIST PATCH HERE&gt;</v>
      </c>
      <c r="M50" s="640"/>
      <c r="N50" s="640"/>
      <c r="O50" s="640"/>
      <c r="P50" s="640"/>
      <c r="Q50" s="640"/>
      <c r="R50" s="641"/>
      <c r="S50" s="328" t="str">
        <f>IF(Summary!$AH$114="E","E","")</f>
        <v/>
      </c>
      <c r="T50" s="328" t="str">
        <f>IF(Summary!$AI$114="Y","R","")</f>
        <v/>
      </c>
      <c r="U50" s="642"/>
      <c r="W50" s="389"/>
      <c r="X50" s="390"/>
      <c r="Y50" s="464"/>
      <c r="AA50" s="389"/>
      <c r="AB50" s="390"/>
      <c r="AC50" s="464"/>
    </row>
    <row r="51" spans="2:29" ht="12.95" customHeight="1">
      <c r="B51" s="370"/>
      <c r="C51" s="380" t="s">
        <v>605</v>
      </c>
      <c r="H51" s="450"/>
      <c r="I51" s="330" t="str">
        <f>IF(Summary!$AH$50="E","E","")</f>
        <v/>
      </c>
      <c r="J51" s="330" t="str">
        <f>IF(Summary!$AI$50="Y","R","")</f>
        <v/>
      </c>
      <c r="K51" s="360" t="str">
        <f>IF(COUNTIF(I50:I51,"E")=2,"C"," ")</f>
        <v xml:space="preserve"> </v>
      </c>
      <c r="L51" s="640" t="str">
        <f>'Fun Patches'!$C25</f>
        <v>&lt;LIST PATCH HERE&gt;</v>
      </c>
      <c r="M51" s="640"/>
      <c r="N51" s="640"/>
      <c r="O51" s="640"/>
      <c r="P51" s="640"/>
      <c r="Q51" s="640"/>
      <c r="R51" s="641"/>
      <c r="S51" s="328" t="str">
        <f>IF(Summary!$AH$115="E","E","")</f>
        <v/>
      </c>
      <c r="T51" s="328" t="str">
        <f>IF(Summary!$AI$115="Y","R","")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IF(Summary!$AH$116="E","E","")</f>
        <v/>
      </c>
      <c r="T52" s="328" t="str">
        <f>IF(Summary!$AI$116="Y","R","")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IF(Summary!$AH$117="E","E","")</f>
        <v/>
      </c>
      <c r="T53" s="328" t="str">
        <f>IF(Summary!$AI$117="Y","R","")</f>
        <v/>
      </c>
      <c r="U53" s="642"/>
      <c r="W53" s="389"/>
      <c r="X53" s="390"/>
      <c r="Y53" s="464"/>
      <c r="AA53" s="389"/>
      <c r="AB53" s="390"/>
      <c r="AC53" s="464"/>
    </row>
    <row r="54" spans="2:29" ht="12.95" customHeight="1">
      <c r="B54" s="381"/>
      <c r="C54" s="382" t="s">
        <v>624</v>
      </c>
      <c r="D54" s="327" t="str">
        <f>IF('Age-Level'!$T$6="C","/","")</f>
        <v/>
      </c>
      <c r="E54" s="327" t="str">
        <f>IF('Age-Level'!$T$7="C","/","")</f>
        <v/>
      </c>
      <c r="F54" s="327" t="str">
        <f>IF('Age-Level'!$T$8="C","/","")</f>
        <v/>
      </c>
      <c r="G54" s="327" t="str">
        <f>IF('Age-Level'!$T$9="C","/","")</f>
        <v/>
      </c>
      <c r="H54" s="327" t="str">
        <f>IF('Age-Level'!$T$10="C","/","")</f>
        <v/>
      </c>
      <c r="I54" s="328" t="str">
        <f>IF(Summary!$AH$63="E","E","")</f>
        <v/>
      </c>
      <c r="J54" s="328" t="str">
        <f>IF(Summary!$AI$63="Y","R","")</f>
        <v/>
      </c>
      <c r="L54" s="640" t="str">
        <f>'Fun Patches'!$C28</f>
        <v>&lt;LIST PATCH HERE&gt;</v>
      </c>
      <c r="M54" s="640"/>
      <c r="N54" s="640"/>
      <c r="O54" s="640"/>
      <c r="P54" s="640"/>
      <c r="Q54" s="640"/>
      <c r="R54" s="641"/>
      <c r="S54" s="328" t="str">
        <f>IF(Summary!$AH$118="E","E","")</f>
        <v/>
      </c>
      <c r="T54" s="328" t="str">
        <f>IF(Summary!$AI$118="Y","R","")</f>
        <v/>
      </c>
      <c r="U54" s="642"/>
      <c r="W54" s="389"/>
      <c r="X54" s="390"/>
      <c r="Y54" s="464"/>
      <c r="AA54" s="389"/>
      <c r="AB54" s="390"/>
      <c r="AC54" s="464"/>
    </row>
    <row r="55" spans="2:29" ht="12.95" customHeight="1" thickBot="1">
      <c r="B55" s="381"/>
      <c r="C55" s="383" t="s">
        <v>625</v>
      </c>
      <c r="D55" s="313" t="str">
        <f>IF('Age-Level'!$T$13="C","/","")</f>
        <v/>
      </c>
      <c r="E55" s="313" t="str">
        <f>IF('Age-Level'!$T$14="C","/","")</f>
        <v/>
      </c>
      <c r="F55" s="313" t="str">
        <f>IF('Age-Level'!$T$15="C","/","")</f>
        <v/>
      </c>
      <c r="G55" s="313" t="str">
        <f>IF('Age-Level'!$T$16="C","/","")</f>
        <v/>
      </c>
      <c r="H55" s="313" t="str">
        <f>IF('Age-Level'!$T$17="C","/","")</f>
        <v/>
      </c>
      <c r="I55" s="329" t="str">
        <f>IF(Summary!$AH$64="E","E","")</f>
        <v/>
      </c>
      <c r="J55" s="329" t="str">
        <f>IF(Summary!$AI$64="Y","R","")</f>
        <v/>
      </c>
      <c r="L55" s="640" t="str">
        <f>'Fun Patches'!$C29</f>
        <v>&lt;LIST PATCH HERE&gt;</v>
      </c>
      <c r="M55" s="640"/>
      <c r="N55" s="640"/>
      <c r="O55" s="640"/>
      <c r="P55" s="640"/>
      <c r="Q55" s="640"/>
      <c r="R55" s="641"/>
      <c r="S55" s="328" t="str">
        <f>IF(Summary!$AH$119="E","E","")</f>
        <v/>
      </c>
      <c r="T55" s="328" t="str">
        <f>IF(Summary!$AI$119="Y","R","")</f>
        <v/>
      </c>
      <c r="U55" s="642"/>
      <c r="W55" s="389"/>
      <c r="X55" s="390"/>
      <c r="Y55" s="464"/>
      <c r="AA55" s="389"/>
      <c r="AB55" s="390"/>
      <c r="AC55" s="464"/>
    </row>
    <row r="56" spans="2:29" ht="12.95" customHeight="1">
      <c r="B56" s="381"/>
      <c r="C56" s="384" t="s">
        <v>626</v>
      </c>
      <c r="D56" s="332" t="str">
        <f>IF('Age-Level'!$T$20="C","/","")</f>
        <v/>
      </c>
      <c r="E56" s="332" t="str">
        <f>IF('Age-Level'!$T$21="C","/","")</f>
        <v/>
      </c>
      <c r="F56" s="332" t="str">
        <f>IF('Age-Level'!$T$22="C","/","")</f>
        <v/>
      </c>
      <c r="G56" s="332" t="str">
        <f>IF('Age-Level'!$T$23="C","/","")</f>
        <v/>
      </c>
      <c r="H56" s="332" t="str">
        <f>IF('Age-Level'!$T$24="C","/","")</f>
        <v/>
      </c>
      <c r="I56" s="333" t="str">
        <f>IF(Summary!$AH$65="E","E","")</f>
        <v/>
      </c>
      <c r="J56" s="333" t="str">
        <f>IF(Summary!$AI$65="Y","R","")</f>
        <v/>
      </c>
      <c r="L56" s="640" t="str">
        <f>'Fun Patches'!$C30</f>
        <v>&lt;LIST PATCH HERE&gt;</v>
      </c>
      <c r="M56" s="640"/>
      <c r="N56" s="640"/>
      <c r="O56" s="640"/>
      <c r="P56" s="640"/>
      <c r="Q56" s="640"/>
      <c r="R56" s="641"/>
      <c r="S56" s="328" t="str">
        <f>IF(Summary!$AH$120="E","E","")</f>
        <v/>
      </c>
      <c r="T56" s="328" t="str">
        <f>IF(Summary!$AI$120="Y","R","")</f>
        <v/>
      </c>
      <c r="U56" s="642"/>
      <c r="W56" s="389"/>
      <c r="X56" s="390"/>
      <c r="Y56" s="464"/>
      <c r="AA56" s="389"/>
      <c r="AB56" s="390"/>
      <c r="AC56" s="464"/>
    </row>
    <row r="57" spans="2:29" ht="12.95" customHeight="1" thickBot="1">
      <c r="B57" s="381"/>
      <c r="C57" s="385" t="s">
        <v>627</v>
      </c>
      <c r="D57" s="313" t="str">
        <f>IF('Age-Level'!$T$27="C","/","")</f>
        <v/>
      </c>
      <c r="E57" s="313" t="str">
        <f>IF('Age-Level'!$T$28="C","/","")</f>
        <v/>
      </c>
      <c r="F57" s="313" t="str">
        <f>IF('Age-Level'!$T$29="C","/","")</f>
        <v/>
      </c>
      <c r="G57" s="313" t="str">
        <f>IF('Age-Level'!$T$30="C","/","")</f>
        <v/>
      </c>
      <c r="H57" s="313" t="str">
        <f>IF('Age-Level'!$T$31="C","/","")</f>
        <v/>
      </c>
      <c r="I57" s="329" t="str">
        <f>IF(Summary!$AH$66="E","E","")</f>
        <v/>
      </c>
      <c r="J57" s="329" t="str">
        <f>IF(Summary!$AI$66="Y","R","")</f>
        <v/>
      </c>
      <c r="L57" s="640" t="str">
        <f>'Fun Patches'!$C31</f>
        <v>&lt;LIST PATCH HERE&gt;</v>
      </c>
      <c r="M57" s="640"/>
      <c r="N57" s="640"/>
      <c r="O57" s="640"/>
      <c r="P57" s="640"/>
      <c r="Q57" s="640"/>
      <c r="R57" s="641"/>
      <c r="S57" s="328" t="str">
        <f>IF(Summary!$AH$121="E","E","")</f>
        <v/>
      </c>
      <c r="T57" s="328" t="str">
        <f>IF(Summary!$AI$121="Y","R","")</f>
        <v/>
      </c>
      <c r="U57" s="642"/>
      <c r="W57" s="389"/>
      <c r="X57" s="390"/>
      <c r="Y57" s="464"/>
      <c r="AA57" s="389"/>
      <c r="AB57" s="390"/>
      <c r="AC57" s="464"/>
    </row>
    <row r="58" spans="2:29" ht="12.95" customHeight="1">
      <c r="B58" s="370"/>
      <c r="C58" s="382" t="s">
        <v>628</v>
      </c>
      <c r="D58" s="451"/>
      <c r="E58" s="451"/>
      <c r="F58" s="451"/>
      <c r="G58" s="451"/>
      <c r="H58" s="452"/>
      <c r="I58" s="333" t="str">
        <f>IF(Summary!$AH$67="E","E","")</f>
        <v/>
      </c>
      <c r="J58" s="333" t="str">
        <f>IF(Summary!$AI$67="Y","R","")</f>
        <v/>
      </c>
      <c r="L58" s="640" t="str">
        <f>'Fun Patches'!$C32</f>
        <v>&lt;LIST PATCH HERE&gt;</v>
      </c>
      <c r="M58" s="640"/>
      <c r="N58" s="640"/>
      <c r="O58" s="640"/>
      <c r="P58" s="640"/>
      <c r="Q58" s="640"/>
      <c r="R58" s="641"/>
      <c r="S58" s="328" t="str">
        <f>IF(Summary!$AH$122="E","E","")</f>
        <v/>
      </c>
      <c r="T58" s="328" t="str">
        <f>IF(Summary!$AI$122="Y","R","")</f>
        <v/>
      </c>
      <c r="U58" s="642"/>
      <c r="W58" s="389"/>
      <c r="X58" s="390"/>
      <c r="Y58" s="464"/>
      <c r="AA58" s="389"/>
      <c r="AB58" s="390"/>
      <c r="AC58" s="464"/>
    </row>
    <row r="59" spans="2:29" ht="12.95" customHeight="1" thickBot="1">
      <c r="B59" s="370"/>
      <c r="C59" s="383" t="s">
        <v>629</v>
      </c>
      <c r="D59" s="453"/>
      <c r="E59" s="453"/>
      <c r="F59" s="453"/>
      <c r="G59" s="453"/>
      <c r="H59" s="454"/>
      <c r="I59" s="329" t="str">
        <f>IF(Summary!$AH$68="E","E","")</f>
        <v/>
      </c>
      <c r="J59" s="329" t="str">
        <f>IF(Summary!$AI$68="Y","R","")</f>
        <v/>
      </c>
      <c r="L59" s="640" t="str">
        <f>'Fun Patches'!$C33</f>
        <v>&lt;LIST PATCH HERE&gt;</v>
      </c>
      <c r="M59" s="640"/>
      <c r="N59" s="640"/>
      <c r="O59" s="640"/>
      <c r="P59" s="640"/>
      <c r="Q59" s="640"/>
      <c r="R59" s="641"/>
      <c r="S59" s="328" t="str">
        <f>IF(Summary!$AH$123="E","E","")</f>
        <v/>
      </c>
      <c r="T59" s="328" t="str">
        <f>IF(Summary!$AI$123="Y","R","")</f>
        <v/>
      </c>
      <c r="U59" s="642"/>
      <c r="W59" s="389"/>
      <c r="X59" s="390"/>
      <c r="Y59" s="464"/>
      <c r="AA59" s="389"/>
      <c r="AB59" s="390"/>
      <c r="AC59" s="464"/>
    </row>
    <row r="60" spans="2:29" ht="12.95" customHeight="1">
      <c r="B60" s="370"/>
      <c r="C60" s="384" t="s">
        <v>630</v>
      </c>
      <c r="D60" s="455"/>
      <c r="E60" s="455"/>
      <c r="F60" s="455"/>
      <c r="G60" s="455"/>
      <c r="H60" s="456"/>
      <c r="I60" s="333" t="str">
        <f>IF(Summary!$AH$69="E","E","")</f>
        <v/>
      </c>
      <c r="J60" s="333" t="str">
        <f>IF(Summary!$AI$69="Y","R","")</f>
        <v/>
      </c>
      <c r="L60" s="640" t="str">
        <f>'Fun Patches'!$C34</f>
        <v>&lt;LIST PATCH HERE&gt;</v>
      </c>
      <c r="M60" s="640"/>
      <c r="N60" s="640"/>
      <c r="O60" s="640"/>
      <c r="P60" s="640"/>
      <c r="Q60" s="640"/>
      <c r="R60" s="641"/>
      <c r="S60" s="331" t="str">
        <f>IF(Summary!$AH$124="E","E","")</f>
        <v/>
      </c>
      <c r="T60" s="331" t="str">
        <f>IF(Summary!$AI$124="Y","R","")</f>
        <v/>
      </c>
      <c r="U60" s="642"/>
      <c r="W60" s="389"/>
      <c r="X60" s="390"/>
      <c r="Y60" s="464"/>
      <c r="AA60" s="389"/>
      <c r="AB60" s="390"/>
      <c r="AC60" s="464"/>
    </row>
    <row r="61" spans="2:29" ht="12.95" customHeight="1">
      <c r="B61" s="370"/>
      <c r="C61" s="386" t="s">
        <v>631</v>
      </c>
      <c r="D61" s="457"/>
      <c r="E61" s="457"/>
      <c r="F61" s="457"/>
      <c r="G61" s="457"/>
      <c r="H61" s="458"/>
      <c r="I61" s="331" t="str">
        <f>IF(Summary!$AH$70="E","E","")</f>
        <v/>
      </c>
      <c r="J61" s="331" t="str">
        <f>IF(Summary!$AI$70="Y","R","")</f>
        <v/>
      </c>
      <c r="L61" s="640" t="str">
        <f>'Fun Patches'!$C35</f>
        <v>&lt;LIST PATCH HERE&gt;</v>
      </c>
      <c r="M61" s="640"/>
      <c r="N61" s="640"/>
      <c r="O61" s="640"/>
      <c r="P61" s="640"/>
      <c r="Q61" s="640"/>
      <c r="R61" s="641"/>
      <c r="S61" s="331" t="str">
        <f>IF(Summary!$AH$125="E","E","")</f>
        <v/>
      </c>
      <c r="T61" s="331" t="str">
        <f>IF(Summary!$AI$125="Y","R","")</f>
        <v/>
      </c>
      <c r="U61" s="642"/>
      <c r="W61" s="389"/>
      <c r="X61" s="390"/>
      <c r="Y61" s="464"/>
      <c r="AA61" s="389"/>
      <c r="AB61" s="390"/>
      <c r="AC61" s="464"/>
    </row>
    <row r="62" spans="2:29" ht="12.95" customHeight="1" thickBot="1">
      <c r="B62" s="370"/>
      <c r="C62" s="385" t="s">
        <v>632</v>
      </c>
      <c r="D62" s="459"/>
      <c r="E62" s="459"/>
      <c r="F62" s="459"/>
      <c r="G62" s="459"/>
      <c r="H62" s="460"/>
      <c r="I62" s="329" t="str">
        <f>IF(Summary!$AH$71="E","E","")</f>
        <v/>
      </c>
      <c r="J62" s="329" t="str">
        <f>IF(Summary!$AI$71="Y","R","")</f>
        <v/>
      </c>
      <c r="L62" s="640" t="str">
        <f>'Fun Patches'!$C36</f>
        <v>&lt;LIST PATCH HERE&gt;</v>
      </c>
      <c r="M62" s="640"/>
      <c r="N62" s="640"/>
      <c r="O62" s="640"/>
      <c r="P62" s="640"/>
      <c r="Q62" s="640"/>
      <c r="R62" s="641"/>
      <c r="S62" s="331" t="str">
        <f>IF(Summary!$AH$126="E","E","")</f>
        <v/>
      </c>
      <c r="T62" s="331" t="str">
        <f>IF(Summary!$AI$126="Y","R","")</f>
        <v/>
      </c>
      <c r="U62" s="642"/>
      <c r="W62" s="389"/>
      <c r="X62" s="390"/>
      <c r="Y62" s="464"/>
      <c r="AA62" s="389"/>
      <c r="AB62" s="390"/>
      <c r="AC62" s="464"/>
    </row>
    <row r="63" spans="2:29" ht="12.95" customHeight="1">
      <c r="B63" s="370"/>
      <c r="C63" s="380" t="s">
        <v>93</v>
      </c>
      <c r="D63" s="334" t="str">
        <f>IF('Age-Level'!$T$53="C","/","")</f>
        <v/>
      </c>
      <c r="E63" s="334" t="str">
        <f>IF('Age-Level'!$T$54="C","/","")</f>
        <v/>
      </c>
      <c r="F63" s="334" t="str">
        <f>IF('Age-Level'!$T$55="C","/","")</f>
        <v/>
      </c>
      <c r="G63" s="327" t="str">
        <f>IF('Age-Level'!$T$56="C","/","")</f>
        <v/>
      </c>
      <c r="H63" s="327" t="str">
        <f>IF('Age-Level'!$T$57="C","/","")</f>
        <v/>
      </c>
      <c r="I63" s="333" t="str">
        <f>IF(Summary!$AH$72="E","E","")</f>
        <v/>
      </c>
      <c r="J63" s="333" t="str">
        <f>IF(Summary!$AI$72="Y","R","")</f>
        <v/>
      </c>
      <c r="L63" s="640" t="str">
        <f>'Fun Patches'!$C37</f>
        <v>&lt;LIST PATCH HERE&gt;</v>
      </c>
      <c r="M63" s="640"/>
      <c r="N63" s="640"/>
      <c r="O63" s="640"/>
      <c r="P63" s="640"/>
      <c r="Q63" s="640"/>
      <c r="R63" s="641"/>
      <c r="S63" s="331" t="str">
        <f>IF(Summary!$AH$127="E","E","")</f>
        <v/>
      </c>
      <c r="T63" s="331" t="str">
        <f>IF(Summary!$AI$127="Y","R","")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IF(Summary!$AH$73="E","E","")</f>
        <v/>
      </c>
      <c r="J64" s="329" t="str">
        <f>IF(Summary!$AI$73="Y","R","")</f>
        <v/>
      </c>
      <c r="L64" s="640" t="str">
        <f>'Fun Patches'!$C38</f>
        <v>&lt;LIST PATCH HERE&gt;</v>
      </c>
      <c r="M64" s="640"/>
      <c r="N64" s="640"/>
      <c r="O64" s="640"/>
      <c r="P64" s="640"/>
      <c r="Q64" s="640"/>
      <c r="R64" s="641"/>
      <c r="S64" s="331" t="str">
        <f>IF(Summary!$AH$128="E","E","")</f>
        <v/>
      </c>
      <c r="T64" s="331" t="str">
        <f>IF(Summary!$AI$128="Y","R","")</f>
        <v/>
      </c>
      <c r="U64" s="642"/>
      <c r="W64" s="389"/>
      <c r="X64" s="390"/>
      <c r="Y64" s="464"/>
      <c r="AA64" s="389"/>
      <c r="AB64" s="390"/>
      <c r="AC64" s="464"/>
    </row>
    <row r="65" spans="1:29" ht="12.95" customHeight="1">
      <c r="B65" s="370"/>
      <c r="C65" s="382" t="s">
        <v>634</v>
      </c>
      <c r="D65" s="451"/>
      <c r="E65" s="451"/>
      <c r="F65" s="451"/>
      <c r="G65" s="451"/>
      <c r="H65" s="452"/>
      <c r="I65" s="333" t="str">
        <f>IF(Summary!$AH$74="E","E","")</f>
        <v/>
      </c>
      <c r="J65" s="333" t="str">
        <f>IF(Summary!$AI$74="Y","R","")</f>
        <v/>
      </c>
      <c r="L65" s="640" t="str">
        <f>'Fun Patches'!$C39</f>
        <v>&lt;LIST PATCH HERE&gt;</v>
      </c>
      <c r="M65" s="640"/>
      <c r="N65" s="640"/>
      <c r="O65" s="640"/>
      <c r="P65" s="640"/>
      <c r="Q65" s="640"/>
      <c r="R65" s="641"/>
      <c r="S65" s="331" t="str">
        <f>IF(Summary!$AH$129="E","E","")</f>
        <v/>
      </c>
      <c r="T65" s="331" t="str">
        <f>IF(Summary!$AI$129="Y","R","")</f>
        <v/>
      </c>
      <c r="U65" s="642"/>
      <c r="W65" s="389"/>
      <c r="X65" s="390"/>
      <c r="Y65" s="464"/>
      <c r="AA65" s="389"/>
      <c r="AB65" s="390"/>
      <c r="AC65" s="464"/>
    </row>
    <row r="66" spans="1:29" ht="12.95" customHeight="1">
      <c r="B66" s="370"/>
      <c r="C66" s="376" t="s">
        <v>635</v>
      </c>
      <c r="D66" s="457"/>
      <c r="E66" s="457"/>
      <c r="F66" s="457"/>
      <c r="G66" s="457"/>
      <c r="H66" s="458"/>
      <c r="I66" s="328" t="str">
        <f>IF(Summary!$AH$92="E","E","")</f>
        <v/>
      </c>
      <c r="J66" s="328" t="str">
        <f>IF(Summary!$AI$92="Y","R","")</f>
        <v/>
      </c>
      <c r="L66" s="640" t="str">
        <f>'Fun Patches'!$C40</f>
        <v>&lt;LIST PATCH HERE&gt;</v>
      </c>
      <c r="M66" s="640"/>
      <c r="N66" s="640"/>
      <c r="O66" s="640"/>
      <c r="P66" s="640"/>
      <c r="Q66" s="640"/>
      <c r="R66" s="641"/>
      <c r="S66" s="331" t="str">
        <f>IF(Summary!$AH$130="E","E","")</f>
        <v/>
      </c>
      <c r="T66" s="331" t="str">
        <f>IF(Summary!$AI$130="Y","R","")</f>
        <v/>
      </c>
      <c r="U66" s="642"/>
      <c r="W66" s="389"/>
      <c r="X66" s="390"/>
      <c r="Y66" s="464"/>
      <c r="AA66" s="389"/>
      <c r="AB66" s="390"/>
      <c r="AC66" s="464"/>
    </row>
    <row r="67" spans="1:29" ht="12.95" customHeight="1">
      <c r="B67" s="370"/>
      <c r="C67" s="461" t="s">
        <v>636</v>
      </c>
      <c r="D67" s="462"/>
      <c r="E67" s="462"/>
      <c r="F67" s="332" t="str">
        <f>IF(Bridging!$T$10="A","/","")</f>
        <v/>
      </c>
      <c r="G67" s="332" t="str">
        <f>IF(Bridging!$T$14="A","/","")</f>
        <v/>
      </c>
      <c r="H67" s="332" t="str">
        <f>IF(Bridging!$T$16="A","/","")</f>
        <v/>
      </c>
      <c r="I67" s="333" t="str">
        <f>IF(Summary!$AH$93="E","E","")</f>
        <v/>
      </c>
      <c r="J67" s="333" t="str">
        <f>IF(Summary!$AI$93="Y","R","")</f>
        <v/>
      </c>
      <c r="L67" s="640" t="str">
        <f>'Fun Patches'!$C41</f>
        <v>&lt;LIST PATCH HERE&gt;</v>
      </c>
      <c r="M67" s="640"/>
      <c r="N67" s="640"/>
      <c r="O67" s="640"/>
      <c r="P67" s="640"/>
      <c r="Q67" s="640"/>
      <c r="R67" s="641"/>
      <c r="S67" s="331" t="str">
        <f>IF(Summary!$AH$131="E","E","")</f>
        <v/>
      </c>
      <c r="T67" s="331" t="str">
        <f>IF(Summary!$AI$131="Y","R","")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IF(Summary!$AH$132="E","E","")</f>
        <v/>
      </c>
      <c r="T68" s="331" t="str">
        <f>IF(Summary!$AI$132="Y","R","")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IF(Summary!$AH$133="E","E","")</f>
        <v/>
      </c>
      <c r="T69" s="331" t="str">
        <f>IF(Summary!$AI$133="Y","R","")</f>
        <v/>
      </c>
      <c r="U69" s="642"/>
      <c r="V69" s="351"/>
      <c r="W69" s="389"/>
      <c r="X69" s="390"/>
      <c r="Y69" s="464"/>
      <c r="Z69" s="352"/>
      <c r="AA69" s="389"/>
      <c r="AB69" s="390"/>
      <c r="AC69" s="464"/>
    </row>
    <row r="70" spans="1:29" s="355" customFormat="1" ht="12.95" customHeight="1">
      <c r="A70" s="351"/>
      <c r="B70" s="370"/>
      <c r="C70" s="382" t="s">
        <v>637</v>
      </c>
      <c r="D70" s="327" t="str">
        <f>IF('Age-Level'!$T$67="A","/","")</f>
        <v/>
      </c>
      <c r="E70" s="327" t="str">
        <f>IF('Age-Level'!$T$71="A","/","")</f>
        <v/>
      </c>
      <c r="F70" s="327" t="str">
        <f>IF('Age-Level'!$T$75="A","/","")</f>
        <v/>
      </c>
      <c r="G70" s="327" t="str">
        <f>IF('Age-Level'!$T$80="A","/","")</f>
        <v/>
      </c>
      <c r="H70" s="327" t="str">
        <f>IF('Age-Level'!$T$82="A","/","")</f>
        <v/>
      </c>
      <c r="I70" s="328" t="str">
        <f>IF(Summary!$AH$75="E","E","")</f>
        <v/>
      </c>
      <c r="J70" s="328" t="str">
        <f>IF(Summary!$AI$75="Y","R","")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IF('Age-Level'!$T$85="A","/","")</f>
        <v/>
      </c>
      <c r="E71" s="313" t="str">
        <f>IF('Age-Level'!$T$89="A","/","")</f>
        <v/>
      </c>
      <c r="F71" s="313" t="str">
        <f>IF('Age-Level'!$T$93="A","/","")</f>
        <v/>
      </c>
      <c r="G71" s="313" t="str">
        <f>IF('Age-Level'!$T$98="A","/","")</f>
        <v/>
      </c>
      <c r="H71" s="313" t="str">
        <f>IF('Age-Level'!$T$100="A","/","")</f>
        <v/>
      </c>
      <c r="I71" s="329" t="str">
        <f>IF(Summary!$AH$76="E","E","")</f>
        <v/>
      </c>
      <c r="J71" s="329" t="str">
        <f>IF(Summary!$AI$76="Y","R","")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IF('Age-Level'!$T$103="A","/","")</f>
        <v/>
      </c>
      <c r="E72" s="332" t="str">
        <f>IF('Age-Level'!$T$107="A","/","")</f>
        <v/>
      </c>
      <c r="F72" s="332" t="str">
        <f>IF('Age-Level'!$T$111="A","/","")</f>
        <v/>
      </c>
      <c r="G72" s="332" t="str">
        <f>IF('Age-Level'!$T$116="A","/","")</f>
        <v/>
      </c>
      <c r="H72" s="332" t="str">
        <f>IF('Age-Level'!$T$118="A","/","")</f>
        <v/>
      </c>
      <c r="I72" s="333" t="str">
        <f>IF(Summary!$AH$77="E","E","")</f>
        <v/>
      </c>
      <c r="J72" s="333" t="str">
        <f>IF(Summary!$AI$77="Y","R","")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IF('Age-Level'!$T$121="A","/","")</f>
        <v/>
      </c>
      <c r="E73" s="327" t="str">
        <f>IF('Age-Level'!$T$125="A","/","")</f>
        <v/>
      </c>
      <c r="F73" s="327" t="str">
        <f>IF('Age-Level'!$T$129="A","/","")</f>
        <v/>
      </c>
      <c r="G73" s="327" t="str">
        <f>IF('Age-Level'!$T$134="A","/","")</f>
        <v/>
      </c>
      <c r="H73" s="327" t="str">
        <f>IF('Age-Level'!$T$136="A","/","")</f>
        <v/>
      </c>
      <c r="I73" s="331" t="str">
        <f>IF(Summary!$AH$78="E","E","")</f>
        <v/>
      </c>
      <c r="J73" s="331" t="str">
        <f>IF(Summary!$AI$78="Y","R","")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kXj1nBKTDUFnjfL++s1tal0syDCoDKeN54xEIy7BOZV5jYcfIuGj0KHW8mrvUbovley72VZAK/8ybv3gkvq8OA==" saltValue="myFvKUWPUWXob39Dnhnne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19" priority="2">
      <formula>LEFT($U$1,11)="Ambassador_"</formula>
    </cfRule>
  </conditionalFormatting>
  <conditionalFormatting sqref="H45:H51 H1:H41">
    <cfRule type="expression" dxfId="18" priority="1">
      <formula>LEFT($U$1,11)&lt;&gt;"Ambassador_"</formula>
    </cfRule>
  </conditionalFormatting>
  <conditionalFormatting sqref="I1:T2">
    <cfRule type="expression" dxfId="17" priority="3">
      <formula>LEFT($U$1,11)&lt;&gt;"Ambassador_"</formula>
    </cfRule>
  </conditionalFormatting>
  <conditionalFormatting sqref="L16:L28">
    <cfRule type="duplicateValues" dxfId="16" priority="4"/>
  </conditionalFormatting>
  <conditionalFormatting sqref="L29:L30 L14:L15 W4:W73 AA4:AA73">
    <cfRule type="duplicateValues" dxfId="15" priority="5"/>
  </conditionalFormatting>
  <pageMargins left="0.5" right="0.3" top="0.3" bottom="0.3" header="0.3" footer="0.3"/>
  <pageSetup scale="75" fitToWidth="2" orientation="portrait" r:id="rId1"/>
  <colBreaks count="1" manualBreakCount="1">
    <brk id="21" max="7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1E22E-21C1-409C-8C55-12150BC94BEB}">
  <sheetPr codeName="Sheet33">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Ambassador_18</v>
      </c>
      <c r="U1" s="430" t="str">
        <f ca="1">MID(CELL("filename",A1),FIND(IF(ISERROR(FIND("]",CELL("filename",A1))),"$","]"),CELL("filename",A1))+1,256)</f>
        <v>Ambassador_18</v>
      </c>
      <c r="W1" s="344" t="str">
        <f ca="1">IF(T1&lt;&gt;"",T1,"")</f>
        <v>Ambassador_18</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IF(Badges!$U$33="A","/","")</f>
        <v/>
      </c>
      <c r="E4" s="327" t="str">
        <f>IF(Badges!$U$37="A","/","")</f>
        <v/>
      </c>
      <c r="F4" s="327" t="str">
        <f>IF(Badges!$U$41="A","/","")</f>
        <v/>
      </c>
      <c r="G4" s="327" t="str">
        <f>IF(Badges!$U$45="A","/","")</f>
        <v/>
      </c>
      <c r="H4" s="327" t="str">
        <f>IF(Badges!$U$49="A","/","")</f>
        <v/>
      </c>
      <c r="I4" s="330" t="str">
        <f>IF(Summary!$AJ$5="E","E","")</f>
        <v/>
      </c>
      <c r="J4" s="330" t="str">
        <f>IF(Summary!$AK$5="Y","R","")</f>
        <v/>
      </c>
      <c r="L4" s="639" t="str">
        <f>'Council Own'!$B6</f>
        <v>&lt;&lt;List Badge 1 Here&gt;&gt;</v>
      </c>
      <c r="M4" s="639"/>
      <c r="N4" s="327" t="str">
        <f>IF('Council Own'!$U$11="A","/","")</f>
        <v/>
      </c>
      <c r="O4" s="327" t="str">
        <f>IF('Council Own'!$U$15="A","/","")</f>
        <v/>
      </c>
      <c r="P4" s="327" t="str">
        <f>IF('Council Own'!$U$19="A","/","")</f>
        <v/>
      </c>
      <c r="Q4" s="327" t="str">
        <f>IF('Council Own'!$U$23="A","/","")</f>
        <v/>
      </c>
      <c r="R4" s="327" t="str">
        <f>IF('Council Own'!$U$27="A","/","")</f>
        <v/>
      </c>
      <c r="S4" s="326" t="str">
        <f>IF(Summary!$AJ$52="E","E","")</f>
        <v/>
      </c>
      <c r="T4" s="326" t="str">
        <f>IF(Summary!$AK$52="Y","R","")</f>
        <v/>
      </c>
      <c r="U4" s="432"/>
      <c r="W4" s="387"/>
      <c r="X4" s="388"/>
      <c r="Y4" s="463"/>
      <c r="AA4" s="387"/>
      <c r="AB4" s="388"/>
      <c r="AC4" s="463"/>
    </row>
    <row r="5" spans="1:30" ht="12.95" customHeight="1">
      <c r="A5" s="342"/>
      <c r="C5" s="359" t="s">
        <v>404</v>
      </c>
      <c r="D5" s="327" t="str">
        <f>IF(Badges!$U$56="A","/","")</f>
        <v/>
      </c>
      <c r="E5" s="327" t="str">
        <f>IF(Badges!$U$60="A","/","")</f>
        <v/>
      </c>
      <c r="F5" s="327" t="str">
        <f>IF(Badges!$U$64="A","/","")</f>
        <v/>
      </c>
      <c r="G5" s="327" t="str">
        <f>IF(Badges!$U$68="A","/","")</f>
        <v/>
      </c>
      <c r="H5" s="327" t="str">
        <f>IF(Badges!$U$72="A","/","")</f>
        <v/>
      </c>
      <c r="I5" s="330" t="str">
        <f>IF(Summary!$AJ$6="E","E","")</f>
        <v/>
      </c>
      <c r="J5" s="330" t="str">
        <f>IF(Summary!$AK$6="Y","R","")</f>
        <v/>
      </c>
      <c r="K5" s="360" t="str">
        <f>IF(COUNT(I39:I39)=1,MAX(I39:I39),"")</f>
        <v/>
      </c>
      <c r="L5" s="640" t="str">
        <f>'Council Own'!$B29</f>
        <v>&lt;&lt;List Badge 2 Here&gt;&gt;</v>
      </c>
      <c r="M5" s="641"/>
      <c r="N5" s="327" t="str">
        <f>IF('Council Own'!$U$34="A","/","")</f>
        <v/>
      </c>
      <c r="O5" s="327" t="str">
        <f>IF('Council Own'!$U$38="A","/","")</f>
        <v/>
      </c>
      <c r="P5" s="327" t="str">
        <f>IF('Council Own'!$U$42="A","/","")</f>
        <v/>
      </c>
      <c r="Q5" s="327" t="str">
        <f>IF('Council Own'!$U$46="A","/","")</f>
        <v/>
      </c>
      <c r="R5" s="327" t="str">
        <f>IF('Council Own'!$U$50="A","/","")</f>
        <v/>
      </c>
      <c r="S5" s="328" t="str">
        <f>IF(Summary!$AJ$53="E","E","")</f>
        <v/>
      </c>
      <c r="T5" s="328" t="str">
        <f>IF(Summary!$AK$53="Y","R","")</f>
        <v/>
      </c>
      <c r="U5" s="432"/>
      <c r="W5" s="389"/>
      <c r="X5" s="390"/>
      <c r="Y5" s="464"/>
      <c r="AA5" s="389"/>
      <c r="AB5" s="390"/>
      <c r="AC5" s="464"/>
    </row>
    <row r="6" spans="1:30" ht="12.95" customHeight="1" thickBot="1">
      <c r="A6" s="342"/>
      <c r="C6" s="361" t="s">
        <v>698</v>
      </c>
      <c r="D6" s="327" t="str">
        <f>IF(Badges!$U$79="A","/","")</f>
        <v/>
      </c>
      <c r="E6" s="327" t="str">
        <f>IF(Badges!$U$83="A","/","")</f>
        <v/>
      </c>
      <c r="F6" s="327" t="str">
        <f>IF(Badges!$U$87="A","/","")</f>
        <v/>
      </c>
      <c r="G6" s="327" t="str">
        <f>IF(Badges!$U$91="A","/","")</f>
        <v/>
      </c>
      <c r="H6" s="327" t="str">
        <f>IF(Badges!$U$95="A","/","")</f>
        <v/>
      </c>
      <c r="I6" s="330" t="str">
        <f>IF(Summary!$AJ$7="E","E","")</f>
        <v/>
      </c>
      <c r="J6" s="330" t="str">
        <f>IF(Summary!$AK$7="Y","R","")</f>
        <v/>
      </c>
      <c r="K6" s="360" t="str">
        <f>IF(COUNT(I40:I40)=1,MAX(I40:I40),"")</f>
        <v/>
      </c>
      <c r="L6" s="640" t="str">
        <f>'Council Own'!$B52</f>
        <v>&lt;&lt;List Badge 3 Here&gt;&gt;</v>
      </c>
      <c r="M6" s="641"/>
      <c r="N6" s="327" t="str">
        <f>IF('Council Own'!$U$57="A","/","")</f>
        <v/>
      </c>
      <c r="O6" s="327" t="str">
        <f>IF('Council Own'!$U$61="A","/","")</f>
        <v/>
      </c>
      <c r="P6" s="327" t="str">
        <f>IF('Council Own'!$U$65="A","/","")</f>
        <v/>
      </c>
      <c r="Q6" s="327" t="str">
        <f>IF('Council Own'!$U$69="A","/","")</f>
        <v/>
      </c>
      <c r="R6" s="327" t="str">
        <f>IF('Council Own'!$U$73="A","/","")</f>
        <v/>
      </c>
      <c r="S6" s="328" t="str">
        <f>IF(Summary!$AJ$54="E","E","")</f>
        <v/>
      </c>
      <c r="T6" s="328" t="str">
        <f>IF(Summary!$AK$54="Y","R","")</f>
        <v/>
      </c>
      <c r="U6" s="432"/>
      <c r="W6" s="389"/>
      <c r="X6" s="390"/>
      <c r="Y6" s="464"/>
      <c r="AA6" s="389"/>
      <c r="AB6" s="390"/>
      <c r="AC6" s="464"/>
    </row>
    <row r="7" spans="1:30" ht="12.95" customHeight="1">
      <c r="A7" s="342"/>
      <c r="C7" s="363" t="s">
        <v>104</v>
      </c>
      <c r="D7" s="337" t="str">
        <f>IF(Badges!$U$102="A","/","")</f>
        <v/>
      </c>
      <c r="E7" s="337" t="str">
        <f>IF(Badges!$U$106="A","/","")</f>
        <v/>
      </c>
      <c r="F7" s="337" t="str">
        <f>IF(Badges!$U$110="A","/","")</f>
        <v/>
      </c>
      <c r="G7" s="337" t="str">
        <f>IF(Badges!$U$114="A","/","")</f>
        <v/>
      </c>
      <c r="H7" s="337" t="str">
        <f>IF(Badges!$U$118="A","/","")</f>
        <v/>
      </c>
      <c r="I7" s="338" t="str">
        <f>IF(Summary!$AJ$8="E","E","")</f>
        <v/>
      </c>
      <c r="J7" s="338" t="str">
        <f>IF(Summary!$AK$8="Y","R","")</f>
        <v/>
      </c>
      <c r="K7" s="360" t="str">
        <f>IF(COUNT(I41:I41)=1,MAX(I41:I41),"")</f>
        <v/>
      </c>
      <c r="L7" s="640" t="str">
        <f>'Council Own'!$B75</f>
        <v>&lt;&lt;List Badge 4 Here&gt;&gt;</v>
      </c>
      <c r="M7" s="641"/>
      <c r="N7" s="327" t="str">
        <f>IF('Council Own'!$U$80="A","/","")</f>
        <v/>
      </c>
      <c r="O7" s="327" t="str">
        <f>IF('Council Own'!$U$84="A","/","")</f>
        <v/>
      </c>
      <c r="P7" s="327" t="str">
        <f>IF('Council Own'!$U$88="A","/","")</f>
        <v/>
      </c>
      <c r="Q7" s="327" t="str">
        <f>IF('Council Own'!$U$92="A","/","")</f>
        <v/>
      </c>
      <c r="R7" s="327" t="str">
        <f>IF('Council Own'!$U$96="A","/","")</f>
        <v/>
      </c>
      <c r="S7" s="328" t="str">
        <f>IF(Summary!$AJ$55="E","E","")</f>
        <v/>
      </c>
      <c r="T7" s="328" t="str">
        <f>IF(Summary!$AK$55="Y","R","")</f>
        <v/>
      </c>
      <c r="U7" s="432"/>
      <c r="W7" s="389"/>
      <c r="X7" s="390"/>
      <c r="Y7" s="464"/>
      <c r="AA7" s="389"/>
      <c r="AB7" s="390"/>
      <c r="AC7" s="464"/>
    </row>
    <row r="8" spans="1:30" ht="12.95" customHeight="1">
      <c r="A8" s="342"/>
      <c r="C8" s="359" t="s">
        <v>422</v>
      </c>
      <c r="D8" s="327" t="str">
        <f>IF(Badges!$U$125="A","/","")</f>
        <v/>
      </c>
      <c r="E8" s="327" t="str">
        <f>IF(Badges!$U$129="A","/","")</f>
        <v/>
      </c>
      <c r="F8" s="327" t="str">
        <f>IF(Badges!$U$133="A","/","")</f>
        <v/>
      </c>
      <c r="G8" s="327" t="str">
        <f>IF(Badges!$U$137="A","/","")</f>
        <v/>
      </c>
      <c r="H8" s="327" t="str">
        <f>IF(Badges!$U$141="A","/","")</f>
        <v/>
      </c>
      <c r="I8" s="328" t="str">
        <f>IF(Summary!$AJ$9="E","E","")</f>
        <v/>
      </c>
      <c r="J8" s="328" t="str">
        <f>IF(Summary!$AK$9="Y","R","")</f>
        <v/>
      </c>
      <c r="K8" s="360" t="str">
        <f>IF(COUNT(I42:I45)=4,MAX(I42:I45),"")</f>
        <v/>
      </c>
      <c r="L8" s="640" t="str">
        <f>'Council Own'!$B98</f>
        <v>&lt;&lt;List Badge 5 Here&gt;&gt;</v>
      </c>
      <c r="M8" s="641"/>
      <c r="N8" s="327" t="str">
        <f>IF('Council Own'!$U$103="A","/","")</f>
        <v/>
      </c>
      <c r="O8" s="327" t="str">
        <f>IF('Council Own'!$U$107="A","/","")</f>
        <v/>
      </c>
      <c r="P8" s="327" t="str">
        <f>IF('Council Own'!$U$111="A","/","")</f>
        <v/>
      </c>
      <c r="Q8" s="327" t="str">
        <f>IF('Council Own'!$U$115="A","/","")</f>
        <v/>
      </c>
      <c r="R8" s="327" t="str">
        <f>IF('Council Own'!$U$119="A","/","")</f>
        <v/>
      </c>
      <c r="S8" s="331" t="str">
        <f>IF(Summary!$AJ$56="E","E","")</f>
        <v/>
      </c>
      <c r="T8" s="331" t="str">
        <f>IF(Summary!$AK$56="Y","R","")</f>
        <v/>
      </c>
      <c r="U8" s="432"/>
      <c r="W8" s="389"/>
      <c r="X8" s="390"/>
      <c r="Y8" s="464"/>
      <c r="AA8" s="389"/>
      <c r="AB8" s="390"/>
      <c r="AC8" s="464"/>
    </row>
    <row r="9" spans="1:30" ht="12.95" customHeight="1" thickBot="1">
      <c r="A9" s="342"/>
      <c r="C9" s="364" t="s">
        <v>699</v>
      </c>
      <c r="D9" s="313" t="str">
        <f>IF(Badges!$U$148="A","/","")</f>
        <v/>
      </c>
      <c r="E9" s="313" t="str">
        <f>IF(Badges!$U$152="A","/","")</f>
        <v/>
      </c>
      <c r="F9" s="313" t="str">
        <f>IF(Badges!$U$156="A","/","")</f>
        <v/>
      </c>
      <c r="G9" s="313" t="str">
        <f>IF(Badges!$U$160="A","/","")</f>
        <v/>
      </c>
      <c r="H9" s="313" t="str">
        <f>IF(Badges!$U$164="A","/","")</f>
        <v/>
      </c>
      <c r="I9" s="433"/>
      <c r="J9" s="434"/>
      <c r="K9" s="360"/>
      <c r="L9" s="639" t="str">
        <f>'Council Own'!$B121</f>
        <v>&lt;&lt;List Badge 6 Here&gt;&gt;</v>
      </c>
      <c r="M9" s="639"/>
      <c r="N9" s="327" t="str">
        <f>IF('Council Own'!$U$126="A","/","")</f>
        <v/>
      </c>
      <c r="O9" s="327" t="str">
        <f>IF('Council Own'!$U$130="A","/","")</f>
        <v/>
      </c>
      <c r="P9" s="327" t="str">
        <f>IF('Council Own'!$U$134="A","/","")</f>
        <v/>
      </c>
      <c r="Q9" s="327" t="str">
        <f>IF('Council Own'!$U$138="A","/","")</f>
        <v/>
      </c>
      <c r="R9" s="327" t="str">
        <f>IF('Council Own'!$U$142="A","/","")</f>
        <v/>
      </c>
      <c r="S9" s="328" t="str">
        <f>IF(Summary!$AJ$57="E","E","")</f>
        <v/>
      </c>
      <c r="T9" s="328" t="str">
        <f>IF(Summary!$AK$57="Y","R","")</f>
        <v/>
      </c>
      <c r="U9" s="432"/>
      <c r="W9" s="389"/>
      <c r="X9" s="390"/>
      <c r="Y9" s="464"/>
      <c r="AA9" s="389"/>
      <c r="AB9" s="390"/>
      <c r="AC9" s="464"/>
    </row>
    <row r="10" spans="1:30" ht="12.95" customHeight="1">
      <c r="A10" s="342"/>
      <c r="C10" s="356" t="s">
        <v>606</v>
      </c>
      <c r="D10" s="332" t="str">
        <f>IF(Badges!$U$171="A","/","")</f>
        <v/>
      </c>
      <c r="E10" s="332" t="str">
        <f>IF(Badges!$U$175="A","/","")</f>
        <v/>
      </c>
      <c r="F10" s="332" t="str">
        <f>IF(Badges!$U$179="A","/","")</f>
        <v/>
      </c>
      <c r="G10" s="332" t="str">
        <f>IF(Badges!$U$183="A","/","")</f>
        <v/>
      </c>
      <c r="H10" s="332" t="str">
        <f>IF(Badges!$U$187="A","/","")</f>
        <v/>
      </c>
      <c r="I10" s="328" t="str">
        <f>IF(Summary!$AJ$11="E","E","")</f>
        <v/>
      </c>
      <c r="J10" s="328" t="str">
        <f>IF(Summary!$AK$11="Y","R","")</f>
        <v/>
      </c>
      <c r="K10" s="360"/>
      <c r="L10" s="640" t="str">
        <f>'Council Own'!$B144</f>
        <v>&lt;&lt;List Badge 7 Here&gt;&gt;</v>
      </c>
      <c r="M10" s="641"/>
      <c r="N10" s="327" t="str">
        <f>IF('Council Own'!$U$149="A","/","")</f>
        <v/>
      </c>
      <c r="O10" s="327" t="str">
        <f>IF('Council Own'!$U$153="A","/","")</f>
        <v/>
      </c>
      <c r="P10" s="327" t="str">
        <f>IF('Council Own'!$U$157="A","/","")</f>
        <v/>
      </c>
      <c r="Q10" s="327" t="str">
        <f>IF('Council Own'!$U$161="A","/","")</f>
        <v/>
      </c>
      <c r="R10" s="327" t="str">
        <f>IF('Council Own'!$U$165="A","/","")</f>
        <v/>
      </c>
      <c r="S10" s="328" t="str">
        <f>IF(Summary!$AJ$58="E","E","")</f>
        <v/>
      </c>
      <c r="T10" s="328" t="str">
        <f>IF(Summary!$AK$58="Y","R","")</f>
        <v/>
      </c>
      <c r="U10" s="432"/>
      <c r="W10" s="389"/>
      <c r="X10" s="390"/>
      <c r="Y10" s="464"/>
      <c r="AA10" s="389"/>
      <c r="AB10" s="390"/>
      <c r="AC10" s="464"/>
    </row>
    <row r="11" spans="1:30" ht="12.95" customHeight="1">
      <c r="A11" s="342"/>
      <c r="C11" s="359" t="s">
        <v>607</v>
      </c>
      <c r="D11" s="334" t="str">
        <f>IF(Badges!$U$194="A","/","")</f>
        <v/>
      </c>
      <c r="E11" s="334" t="str">
        <f>IF(Badges!$U$198="A","/","")</f>
        <v/>
      </c>
      <c r="F11" s="334" t="str">
        <f>IF(Badges!$U$202="A","/","")</f>
        <v/>
      </c>
      <c r="G11" s="334" t="str">
        <f>IF(Badges!$U$206="A","/","")</f>
        <v/>
      </c>
      <c r="H11" s="334" t="str">
        <f>IF(Badges!$U$210="A","/","")</f>
        <v/>
      </c>
      <c r="I11" s="331" t="str">
        <f>IF(Summary!$AJ$12="E","E","")</f>
        <v/>
      </c>
      <c r="J11" s="331" t="str">
        <f>IF(Summary!$AK$12="Y","R","")</f>
        <v/>
      </c>
      <c r="K11" s="360"/>
      <c r="L11" s="640" t="str">
        <f>'Council Own'!$B167</f>
        <v>&lt;&lt;List Badge 8 Here&gt;&gt;</v>
      </c>
      <c r="M11" s="641"/>
      <c r="N11" s="327" t="str">
        <f>IF('Council Own'!$U$172="A","/","")</f>
        <v/>
      </c>
      <c r="O11" s="327" t="str">
        <f>IF('Council Own'!$U$176="A","/","")</f>
        <v/>
      </c>
      <c r="P11" s="327" t="str">
        <f>IF('Council Own'!$U$180="A","/","")</f>
        <v/>
      </c>
      <c r="Q11" s="327" t="str">
        <f>IF('Council Own'!$U$184="A","/","")</f>
        <v/>
      </c>
      <c r="R11" s="327" t="str">
        <f>IF('Council Own'!$U$188="A","/","")</f>
        <v/>
      </c>
      <c r="S11" s="328" t="str">
        <f>IF(Summary!$AJ$59="E","E","")</f>
        <v/>
      </c>
      <c r="T11" s="328" t="str">
        <f>IF(Summary!$AK$59="Y","R","")</f>
        <v/>
      </c>
      <c r="U11" s="432"/>
      <c r="W11" s="389"/>
      <c r="X11" s="390"/>
      <c r="Y11" s="464"/>
      <c r="AA11" s="389"/>
      <c r="AB11" s="390"/>
      <c r="AC11" s="464"/>
    </row>
    <row r="12" spans="1:30" ht="12.95" customHeight="1" thickBot="1">
      <c r="A12" s="342"/>
      <c r="C12" s="361" t="s">
        <v>608</v>
      </c>
      <c r="D12" s="313" t="str">
        <f>IF(Badges!$U$298="A","/","")</f>
        <v/>
      </c>
      <c r="E12" s="313" t="str">
        <f>IF(Badges!$U$302="A","/","")</f>
        <v/>
      </c>
      <c r="F12" s="313" t="str">
        <f>IF(Badges!$U$306="A","/","")</f>
        <v/>
      </c>
      <c r="G12" s="313" t="str">
        <f>IF(Badges!$U$310="A","/","")</f>
        <v/>
      </c>
      <c r="H12" s="313" t="str">
        <f>IF(Badges!$U$314="A","/","")</f>
        <v/>
      </c>
      <c r="I12" s="329" t="str">
        <f>IF(Summary!$AJ$17="E","E","")</f>
        <v/>
      </c>
      <c r="J12" s="329" t="str">
        <f>IF(Summary!$AK$17="Y","R","")</f>
        <v/>
      </c>
      <c r="K12" s="360" t="str">
        <f>IF(COUNT(I46:I47)=2,MAX(I46:I47),"")</f>
        <v/>
      </c>
      <c r="L12" s="640" t="str">
        <f>'Council Own'!$B190</f>
        <v>&lt;&lt;List Badge 9 Here&gt;&gt;</v>
      </c>
      <c r="M12" s="641"/>
      <c r="N12" s="327" t="str">
        <f>IF('Council Own'!$U$195="A","/","")</f>
        <v/>
      </c>
      <c r="O12" s="327" t="str">
        <f>IF('Council Own'!$U$199="A","/","")</f>
        <v/>
      </c>
      <c r="P12" s="327" t="str">
        <f>IF('Council Own'!$U$203="A","/","")</f>
        <v/>
      </c>
      <c r="Q12" s="327" t="str">
        <f>IF('Council Own'!$U$207="A","/","")</f>
        <v/>
      </c>
      <c r="R12" s="327" t="str">
        <f>IF('Council Own'!$U$211="A","/","")</f>
        <v/>
      </c>
      <c r="S12" s="328" t="str">
        <f>IF(Summary!$AJ$60="E","E","")</f>
        <v/>
      </c>
      <c r="T12" s="328" t="str">
        <f>IF(Summary!$AK$60="Y","R","")</f>
        <v/>
      </c>
      <c r="U12" s="432"/>
      <c r="W12" s="389"/>
      <c r="X12" s="390"/>
      <c r="Y12" s="464"/>
      <c r="AA12" s="389"/>
      <c r="AB12" s="390"/>
      <c r="AC12" s="464"/>
    </row>
    <row r="13" spans="1:30" ht="12.95" customHeight="1">
      <c r="A13" s="342"/>
      <c r="C13" s="363" t="s">
        <v>103</v>
      </c>
      <c r="D13" s="332" t="str">
        <f>IF(Badges!$U$321="A","/","")</f>
        <v/>
      </c>
      <c r="E13" s="332" t="str">
        <f>IF(Badges!$U$325="A","/","")</f>
        <v/>
      </c>
      <c r="F13" s="332" t="str">
        <f>IF(Badges!$U$329="A","/","")</f>
        <v/>
      </c>
      <c r="G13" s="332" t="str">
        <f>IF(Badges!$U$333="A","/","")</f>
        <v/>
      </c>
      <c r="H13" s="332" t="str">
        <f>IF(Badges!$U$337="A","/","")</f>
        <v/>
      </c>
      <c r="I13" s="330" t="str">
        <f>IF(Summary!$AJ$18="E","E","")</f>
        <v/>
      </c>
      <c r="J13" s="330" t="str">
        <f>IF(Summary!$AK$18="Y","R","")</f>
        <v/>
      </c>
      <c r="K13" s="360"/>
      <c r="L13" s="640" t="str">
        <f>'Council Own'!$B213</f>
        <v>&lt;&lt;List Badge 10 Here&gt;&gt;</v>
      </c>
      <c r="M13" s="641"/>
      <c r="N13" s="327" t="str">
        <f>IF('Council Own'!$U$218="A","/","")</f>
        <v/>
      </c>
      <c r="O13" s="327" t="str">
        <f>IF('Council Own'!$U$222="A","/","")</f>
        <v/>
      </c>
      <c r="P13" s="327" t="str">
        <f>IF('Council Own'!$U$226="A","/","")</f>
        <v/>
      </c>
      <c r="Q13" s="327" t="str">
        <f>IF('Council Own'!$U$230="A","/","")</f>
        <v/>
      </c>
      <c r="R13" s="327" t="str">
        <f>IF('Council Own'!$U$234="A","/","")</f>
        <v/>
      </c>
      <c r="S13" s="328" t="str">
        <f>IF(Summary!$AJ$61="E","E","")</f>
        <v/>
      </c>
      <c r="T13" s="328" t="str">
        <f>IF(Summary!$AK$61="Y","R","")</f>
        <v/>
      </c>
      <c r="U13" s="432"/>
      <c r="W13" s="389"/>
      <c r="X13" s="390"/>
      <c r="Y13" s="464"/>
      <c r="AA13" s="389"/>
      <c r="AB13" s="390"/>
      <c r="AC13" s="464"/>
    </row>
    <row r="14" spans="1:30" ht="12.95" customHeight="1">
      <c r="A14" s="342"/>
      <c r="C14" s="359" t="s">
        <v>609</v>
      </c>
      <c r="D14" s="334" t="str">
        <f>IF(Badges!$U$10="A","/","")</f>
        <v/>
      </c>
      <c r="E14" s="334" t="str">
        <f>IF(Badges!$U$14="A","/","")</f>
        <v/>
      </c>
      <c r="F14" s="334" t="str">
        <f>IF(Badges!$U$18="A","/","")</f>
        <v/>
      </c>
      <c r="G14" s="334" t="str">
        <f>IF(Badges!$U$22="A","/","")</f>
        <v/>
      </c>
      <c r="H14" s="334" t="str">
        <f>IF(Badges!$U$26="A","/","")</f>
        <v/>
      </c>
      <c r="I14" s="331" t="str">
        <f>IF(Summary!$AJ$4="E","E","")</f>
        <v/>
      </c>
      <c r="J14" s="331" t="str">
        <f>IF(Summary!$AK$4="Y","R","")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IF(Badges!$U$356="A","/","")</f>
        <v/>
      </c>
      <c r="E15" s="313" t="str">
        <f>IF(Badges!$U$360="A","/","")</f>
        <v/>
      </c>
      <c r="F15" s="313" t="str">
        <f>IF(Badges!$U$364="A","/","")</f>
        <v/>
      </c>
      <c r="G15" s="313" t="str">
        <f>IF(Badges!$U$368="A","/","")</f>
        <v/>
      </c>
      <c r="H15" s="313" t="str">
        <f>IF(Badges!$U$372="A","/","")</f>
        <v/>
      </c>
      <c r="I15" s="329" t="str">
        <f>IF(Summary!$AJ$20="E","E","")</f>
        <v/>
      </c>
      <c r="J15" s="329" t="str">
        <f>IF(Summary!$AK$20="Y","R","")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IF(Badges!$U$379="A","/","")</f>
        <v/>
      </c>
      <c r="E16" s="332" t="str">
        <f>IF(Badges!$U$383="A","/","")</f>
        <v/>
      </c>
      <c r="F16" s="332" t="str">
        <f>IF(Badges!$U$387="A","/","")</f>
        <v/>
      </c>
      <c r="G16" s="332" t="str">
        <f>IF(Badges!$U$391="A","/","")</f>
        <v/>
      </c>
      <c r="H16" s="332" t="str">
        <f>IF(Badges!$U$395="A","/","")</f>
        <v/>
      </c>
      <c r="I16" s="333" t="str">
        <f>IF(Summary!$AJ$21="E","E","")</f>
        <v/>
      </c>
      <c r="J16" s="333" t="str">
        <f>IF(Summary!$AK$21="Y","R","")</f>
        <v/>
      </c>
      <c r="K16" s="360" t="str">
        <f>IF(COUNT(I50:I51)=2,MAX(I50:I51),"")</f>
        <v/>
      </c>
      <c r="L16" s="640" t="str">
        <f>'Age-Level'!$C140</f>
        <v>Investiture</v>
      </c>
      <c r="M16" s="640"/>
      <c r="N16" s="640"/>
      <c r="O16" s="640"/>
      <c r="P16" s="640"/>
      <c r="Q16" s="640"/>
      <c r="R16" s="641"/>
      <c r="S16" s="328" t="str">
        <f>IF(Summary!$AJ$79="E","E","")</f>
        <v/>
      </c>
      <c r="T16" s="328" t="str">
        <f>IF(Summary!$AK$79="Y","R","")</f>
        <v/>
      </c>
      <c r="U16" s="432"/>
      <c r="W16" s="389"/>
      <c r="X16" s="390"/>
      <c r="Y16" s="464"/>
      <c r="AA16" s="389"/>
      <c r="AB16" s="390"/>
      <c r="AC16" s="464"/>
    </row>
    <row r="17" spans="1:29" ht="12.95" customHeight="1">
      <c r="A17" s="342"/>
      <c r="C17" s="359" t="s">
        <v>611</v>
      </c>
      <c r="D17" s="334" t="str">
        <f>IF(Badges!$U$425="A","/","")</f>
        <v/>
      </c>
      <c r="E17" s="334" t="str">
        <f>IF(Badges!$U$429="A","/","")</f>
        <v/>
      </c>
      <c r="F17" s="334" t="str">
        <f>IF(Badges!$U$433="A","/","")</f>
        <v/>
      </c>
      <c r="G17" s="334" t="str">
        <f>IF(Badges!$U$437="A","/","")</f>
        <v/>
      </c>
      <c r="H17" s="334" t="str">
        <f>IF(Badges!$U$441="A","/","")</f>
        <v/>
      </c>
      <c r="I17" s="331" t="str">
        <f>IF(Summary!$AJ$23="E","E","")</f>
        <v/>
      </c>
      <c r="J17" s="331" t="str">
        <f>IF(Summary!$AK$23="Y","R","")</f>
        <v/>
      </c>
      <c r="K17" s="360"/>
      <c r="L17" s="640" t="str">
        <f>'Age-Level'!$C141</f>
        <v>Rededication (1st year)</v>
      </c>
      <c r="M17" s="640"/>
      <c r="N17" s="640"/>
      <c r="O17" s="640"/>
      <c r="P17" s="640"/>
      <c r="Q17" s="640"/>
      <c r="R17" s="641"/>
      <c r="S17" s="328" t="str">
        <f>IF(Summary!$AJ$80="E","E","")</f>
        <v/>
      </c>
      <c r="T17" s="328" t="str">
        <f>IF(Summary!$AK$80="Y","R","")</f>
        <v/>
      </c>
      <c r="U17" s="432"/>
      <c r="W17" s="389"/>
      <c r="X17" s="390"/>
      <c r="Y17" s="464"/>
      <c r="AA17" s="389"/>
      <c r="AB17" s="390"/>
      <c r="AC17" s="464"/>
    </row>
    <row r="18" spans="1:29" ht="12.95" customHeight="1" thickBot="1">
      <c r="C18" s="361" t="s">
        <v>612</v>
      </c>
      <c r="D18" s="313" t="str">
        <f>IF(Badges!$U$448="A","/","")</f>
        <v/>
      </c>
      <c r="E18" s="313" t="str">
        <f>IF(Badges!$U$452="A","/","")</f>
        <v/>
      </c>
      <c r="F18" s="313" t="str">
        <f>IF(Badges!$U$456="A","/","")</f>
        <v/>
      </c>
      <c r="G18" s="313" t="str">
        <f>IF(Badges!$U$460="A","/","")</f>
        <v/>
      </c>
      <c r="H18" s="313" t="str">
        <f>IF(Badges!$U$464="A","/","")</f>
        <v/>
      </c>
      <c r="I18" s="329" t="str">
        <f>IF(Summary!$AJ$24="E","E","")</f>
        <v/>
      </c>
      <c r="J18" s="329" t="str">
        <f>IF(Summary!$AK$24="Y","R","")</f>
        <v/>
      </c>
      <c r="L18" s="640" t="str">
        <f>'Age-Level'!$C142</f>
        <v>Rededication (2nd year)</v>
      </c>
      <c r="M18" s="640"/>
      <c r="N18" s="640"/>
      <c r="O18" s="640"/>
      <c r="P18" s="640"/>
      <c r="Q18" s="640"/>
      <c r="R18" s="641"/>
      <c r="S18" s="328" t="str">
        <f>IF(Summary!$AJ$81="E","E","")</f>
        <v/>
      </c>
      <c r="T18" s="328" t="str">
        <f>IF(Summary!$AK$81="Y","R","")</f>
        <v/>
      </c>
      <c r="U18" s="432"/>
      <c r="W18" s="389"/>
      <c r="X18" s="390"/>
      <c r="Y18" s="464"/>
      <c r="AA18" s="389"/>
      <c r="AB18" s="390"/>
      <c r="AC18" s="464"/>
    </row>
    <row r="19" spans="1:29" ht="12.95" customHeight="1">
      <c r="C19" s="368" t="s">
        <v>328</v>
      </c>
      <c r="D19" s="332" t="str">
        <f>IF(Badges!$U$467="C","/","")</f>
        <v/>
      </c>
      <c r="E19" s="332" t="str">
        <f>IF(Badges!$U$468="C","/","")</f>
        <v/>
      </c>
      <c r="F19" s="332" t="str">
        <f>IF(Badges!$U$469="C","/","")</f>
        <v/>
      </c>
      <c r="G19" s="332" t="str">
        <f>IF(Badges!$U$470="C","/","")</f>
        <v/>
      </c>
      <c r="H19" s="332" t="str">
        <f>IF(Badges!$U$471="C","/","")</f>
        <v/>
      </c>
      <c r="I19" s="333" t="str">
        <f>IF(Summary!$AJ$25="E","E","")</f>
        <v/>
      </c>
      <c r="J19" s="333" t="str">
        <f>IF(Summary!$AK$25="Y","R","")</f>
        <v/>
      </c>
      <c r="L19" s="640" t="str">
        <f>'Age-Level'!$C143</f>
        <v>Rededication (3rd year)</v>
      </c>
      <c r="M19" s="640"/>
      <c r="N19" s="640"/>
      <c r="O19" s="640"/>
      <c r="P19" s="640"/>
      <c r="Q19" s="640"/>
      <c r="R19" s="641"/>
      <c r="S19" s="328" t="str">
        <f>IF(Summary!$AJ$82="E","E","")</f>
        <v/>
      </c>
      <c r="T19" s="328" t="str">
        <f>IF(Summary!$AK$82="Y","R","")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IF(Summary!$AJ$83="E","E","")</f>
        <v/>
      </c>
      <c r="T20" s="328" t="str">
        <f>IF(Summary!$AK$83="Y","R","")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IF(Summary!$AJ$84="E","E","")</f>
        <v/>
      </c>
      <c r="T21" s="328" t="str">
        <f>IF(Summary!$AK$84="Y","R","")</f>
        <v/>
      </c>
      <c r="U21" s="432"/>
      <c r="W21" s="389"/>
      <c r="X21" s="390"/>
      <c r="Y21" s="464"/>
      <c r="AA21" s="389"/>
      <c r="AB21" s="390"/>
      <c r="AC21" s="464"/>
    </row>
    <row r="22" spans="1:29" ht="12.95" customHeight="1">
      <c r="B22" s="370"/>
      <c r="C22" s="356" t="s">
        <v>106</v>
      </c>
      <c r="D22" s="327" t="str">
        <f>IF(Badges!$U$240="A","/","")</f>
        <v/>
      </c>
      <c r="E22" s="327" t="str">
        <f>IF(Badges!$U$244="A","/","")</f>
        <v/>
      </c>
      <c r="F22" s="327" t="str">
        <f>IF(Badges!$U$248="A","/","")</f>
        <v/>
      </c>
      <c r="G22" s="327" t="str">
        <f>IF(Badges!$U$252="A","/","")</f>
        <v/>
      </c>
      <c r="H22" s="327" t="str">
        <f>IF(Badges!$U$256="A","/","")</f>
        <v/>
      </c>
      <c r="I22" s="328" t="str">
        <f>IF(Summary!$AJ$14="E","E","")</f>
        <v/>
      </c>
      <c r="J22" s="328" t="str">
        <f>IF(Summary!$AK$14="Y","R","")</f>
        <v/>
      </c>
      <c r="L22" s="640" t="str">
        <f>'Age-Level'!$C146</f>
        <v>Rededication (6th year)</v>
      </c>
      <c r="M22" s="640"/>
      <c r="N22" s="640"/>
      <c r="O22" s="640"/>
      <c r="P22" s="640"/>
      <c r="Q22" s="640"/>
      <c r="R22" s="641"/>
      <c r="S22" s="328" t="str">
        <f>IF(Summary!$AJ$85="E","E","")</f>
        <v/>
      </c>
      <c r="T22" s="328" t="str">
        <f>IF(Summary!$AK$85="Y","R","")</f>
        <v/>
      </c>
      <c r="U22" s="432"/>
      <c r="W22" s="389"/>
      <c r="X22" s="390"/>
      <c r="Y22" s="464"/>
      <c r="AA22" s="389"/>
      <c r="AB22" s="390"/>
      <c r="AC22" s="464"/>
    </row>
    <row r="23" spans="1:29" ht="12.95" customHeight="1" thickBot="1">
      <c r="B23" s="370"/>
      <c r="C23" s="364" t="s">
        <v>107</v>
      </c>
      <c r="D23" s="313" t="str">
        <f>IF(Badges!$U$217="A","/","")</f>
        <v/>
      </c>
      <c r="E23" s="313" t="str">
        <f>IF(Badges!$U$221="A","/","")</f>
        <v/>
      </c>
      <c r="F23" s="313" t="str">
        <f>IF(Badges!$U$225="A","/","")</f>
        <v/>
      </c>
      <c r="G23" s="313" t="str">
        <f>IF(Badges!$U$229="A","/","")</f>
        <v/>
      </c>
      <c r="H23" s="313" t="str">
        <f>IF(Badges!$U$233="A","/","")</f>
        <v/>
      </c>
      <c r="I23" s="329" t="str">
        <f>IF(Summary!$AJ$13="E","E","")</f>
        <v/>
      </c>
      <c r="J23" s="329" t="str">
        <f>IF(Summary!$AK$13="Y","R","")</f>
        <v/>
      </c>
      <c r="L23" s="640" t="str">
        <f>'Age-Level'!$C147</f>
        <v>Rededication (7th year)</v>
      </c>
      <c r="M23" s="640"/>
      <c r="N23" s="640"/>
      <c r="O23" s="640"/>
      <c r="P23" s="640"/>
      <c r="Q23" s="640"/>
      <c r="R23" s="641"/>
      <c r="S23" s="328" t="str">
        <f>IF(Summary!$AJ$86="E","E","")</f>
        <v/>
      </c>
      <c r="T23" s="328" t="str">
        <f>IF(Summary!$AK$86="Y","R","")</f>
        <v/>
      </c>
      <c r="U23" s="642" t="s">
        <v>761</v>
      </c>
      <c r="W23" s="389"/>
      <c r="X23" s="390"/>
      <c r="Y23" s="464"/>
      <c r="AA23" s="389"/>
      <c r="AB23" s="390"/>
      <c r="AC23" s="464"/>
    </row>
    <row r="24" spans="1:29" ht="12.95" customHeight="1">
      <c r="B24" s="370"/>
      <c r="C24" s="356" t="s">
        <v>613</v>
      </c>
      <c r="D24" s="332" t="str">
        <f>IF(Badges!$U$341="C","/","")</f>
        <v/>
      </c>
      <c r="E24" s="332" t="str">
        <f>IF(Badges!$U$343="C","/","")</f>
        <v/>
      </c>
      <c r="F24" s="332" t="str">
        <f>IF(Badges!$U$345="C","/","")</f>
        <v/>
      </c>
      <c r="G24" s="332" t="str">
        <f>IF(Badges!$U$347="C","/","")</f>
        <v/>
      </c>
      <c r="H24" s="332" t="str">
        <f>IF(Badges!$U$349="C","/","")</f>
        <v/>
      </c>
      <c r="I24" s="333" t="str">
        <f>IF(Summary!$AJ$19="E","E","")</f>
        <v/>
      </c>
      <c r="J24" s="333" t="str">
        <f>IF(Summary!$AK$19="Y","R","")</f>
        <v/>
      </c>
      <c r="L24" s="640" t="str">
        <f>'Age-Level'!$C148</f>
        <v>Rededication (8th year)</v>
      </c>
      <c r="M24" s="640"/>
      <c r="N24" s="640"/>
      <c r="O24" s="640"/>
      <c r="P24" s="640"/>
      <c r="Q24" s="640"/>
      <c r="R24" s="641"/>
      <c r="S24" s="328" t="str">
        <f>IF(Summary!$AJ$87="E","E","")</f>
        <v/>
      </c>
      <c r="T24" s="328" t="str">
        <f>IF(Summary!$AK$87="Y","R","")</f>
        <v/>
      </c>
      <c r="U24" s="642"/>
      <c r="W24" s="389"/>
      <c r="X24" s="390"/>
      <c r="Y24" s="464"/>
      <c r="AA24" s="389"/>
      <c r="AB24" s="390"/>
      <c r="AC24" s="464"/>
    </row>
    <row r="25" spans="1:29" ht="12.95" customHeight="1">
      <c r="B25" s="370"/>
      <c r="C25" s="361" t="s">
        <v>614</v>
      </c>
      <c r="D25" s="327" t="str">
        <f>IF(Badges!$U$283="C","/","")</f>
        <v/>
      </c>
      <c r="E25" s="327" t="str">
        <f>IF(Badges!$U$285="C","/","")</f>
        <v/>
      </c>
      <c r="F25" s="327" t="str">
        <f>IF(Badges!$U$287="C","/","")</f>
        <v/>
      </c>
      <c r="G25" s="327" t="str">
        <f>IF(Badges!$U$289="C","/","")</f>
        <v/>
      </c>
      <c r="H25" s="327" t="str">
        <f>IF(Badges!$U$291="C","/","")</f>
        <v/>
      </c>
      <c r="I25" s="331" t="str">
        <f>IF(Summary!$AJ$16="E","E","")</f>
        <v/>
      </c>
      <c r="J25" s="331" t="str">
        <f>IF(Summary!$AK$16="Y","R","")</f>
        <v/>
      </c>
      <c r="L25" s="640" t="str">
        <f>'Age-Level'!$C149</f>
        <v>Rededication (9th year)</v>
      </c>
      <c r="M25" s="640"/>
      <c r="N25" s="640"/>
      <c r="O25" s="640"/>
      <c r="P25" s="640"/>
      <c r="Q25" s="640"/>
      <c r="R25" s="641"/>
      <c r="S25" s="328" t="str">
        <f>IF(Summary!$AJ$88="E","E","")</f>
        <v/>
      </c>
      <c r="T25" s="328" t="str">
        <f>IF(Summary!$AK$88="Y","R","")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IF(Summary!$AJ$89="E","E","")</f>
        <v/>
      </c>
      <c r="T26" s="328" t="str">
        <f>IF(Summary!$AK$89="Y","R","")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IF(Summary!$AJ$90="E","E","")</f>
        <v/>
      </c>
      <c r="T27" s="328" t="str">
        <f>IF(Summary!$AK$90="Y","R","")</f>
        <v/>
      </c>
      <c r="U27" s="642"/>
      <c r="W27" s="389"/>
      <c r="X27" s="390"/>
      <c r="Y27" s="464"/>
      <c r="AA27" s="389"/>
      <c r="AB27" s="390"/>
      <c r="AC27" s="464"/>
    </row>
    <row r="28" spans="1:29" ht="12.95" customHeight="1">
      <c r="B28" s="370"/>
      <c r="C28" s="371" t="s">
        <v>615</v>
      </c>
      <c r="D28" s="327" t="str">
        <f>IF(Badges!$U$500="C","/","")</f>
        <v/>
      </c>
      <c r="E28" s="327" t="str">
        <f>IF(Badges!$U$501="C","/","")</f>
        <v/>
      </c>
      <c r="F28" s="327" t="str">
        <f>IF(Badges!$U$502="C","/","")</f>
        <v/>
      </c>
      <c r="G28" s="327" t="str">
        <f>IF(Badges!$U$503="C","/","")</f>
        <v/>
      </c>
      <c r="H28" s="327" t="str">
        <f>IF(Badges!$U$504="C","/","")</f>
        <v/>
      </c>
      <c r="I28" s="328" t="str">
        <f>IF(Summary!$AJ$28="E","E","")</f>
        <v/>
      </c>
      <c r="J28" s="328" t="str">
        <f>IF(Summary!$AK$28="Y","R","")</f>
        <v/>
      </c>
      <c r="L28" s="640" t="str">
        <f>'Age-Level'!$C152</f>
        <v>Rededication (12th year)</v>
      </c>
      <c r="M28" s="640"/>
      <c r="N28" s="640"/>
      <c r="O28" s="640"/>
      <c r="P28" s="640"/>
      <c r="Q28" s="640"/>
      <c r="R28" s="641"/>
      <c r="S28" s="328" t="str">
        <f>IF(Summary!$AJ$91="E","E","")</f>
        <v/>
      </c>
      <c r="T28" s="328" t="str">
        <f>IF(Summary!$AK$91="Y","R","")</f>
        <v/>
      </c>
      <c r="U28" s="642"/>
      <c r="W28" s="389"/>
      <c r="X28" s="390"/>
      <c r="Y28" s="464"/>
      <c r="AA28" s="389"/>
      <c r="AB28" s="390"/>
      <c r="AC28" s="464"/>
    </row>
    <row r="29" spans="1:29" ht="12.95" customHeight="1">
      <c r="B29" s="370"/>
      <c r="C29" s="372" t="s">
        <v>616</v>
      </c>
      <c r="D29" s="327" t="str">
        <f>IF(Badges!$U$507="C","/","")</f>
        <v/>
      </c>
      <c r="E29" s="327" t="str">
        <f>IF(Badges!$U$508="C","/","")</f>
        <v/>
      </c>
      <c r="F29" s="327" t="str">
        <f>IF(Badges!$U$509="C","/","")</f>
        <v/>
      </c>
      <c r="G29" s="327" t="str">
        <f>IF(Badges!$U$510="C","/","")</f>
        <v/>
      </c>
      <c r="H29" s="327" t="str">
        <f>IF(Badges!$U$511="C","/","")</f>
        <v/>
      </c>
      <c r="I29" s="328" t="str">
        <f>IF(Summary!$AJ$29="E","E","")</f>
        <v/>
      </c>
      <c r="J29" s="328" t="str">
        <f>IF(Summary!$AK$29="Y","R","")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IF(Badges!$U$514="C","/","")</f>
        <v/>
      </c>
      <c r="E30" s="313" t="str">
        <f>IF(Badges!$U$515="C","/","")</f>
        <v/>
      </c>
      <c r="F30" s="313" t="str">
        <f>IF(Badges!$U$516="C","/","")</f>
        <v/>
      </c>
      <c r="G30" s="313" t="str">
        <f>IF(Badges!$U$517="C","/","")</f>
        <v/>
      </c>
      <c r="H30" s="313" t="str">
        <f>IF(Badges!$U$518="C","/","")</f>
        <v/>
      </c>
      <c r="I30" s="329" t="str">
        <f>IF(Summary!$AJ$30="E","E","")</f>
        <v/>
      </c>
      <c r="J30" s="329" t="str">
        <f>IF(Summary!$AK$30="Y","R","")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IF(Badges!$U$522="C","/","")</f>
        <v/>
      </c>
      <c r="E31" s="332" t="str">
        <f>IF(Badges!$U$523="C","/","")</f>
        <v/>
      </c>
      <c r="F31" s="332" t="str">
        <f>IF(Badges!$U$524="C","/","")</f>
        <v/>
      </c>
      <c r="G31" s="332" t="str">
        <f>IF(Badges!$U$525="C","/","")</f>
        <v/>
      </c>
      <c r="H31" s="332" t="str">
        <f>IF(Badges!$U$526="C","/","")</f>
        <v/>
      </c>
      <c r="I31" s="330" t="str">
        <f>IF(Summary!$AJ$32="E","E","")</f>
        <v/>
      </c>
      <c r="J31" s="330" t="str">
        <f>IF(Summary!$AK$32="Y","R","")</f>
        <v/>
      </c>
      <c r="L31" s="640" t="str">
        <f>'Fun Patches'!$C5</f>
        <v>&lt;LIST PATCH HERE&gt;</v>
      </c>
      <c r="M31" s="640"/>
      <c r="N31" s="640"/>
      <c r="O31" s="640"/>
      <c r="P31" s="640"/>
      <c r="Q31" s="640"/>
      <c r="R31" s="641"/>
      <c r="S31" s="328" t="str">
        <f>IF(Summary!$AJ$95="E","E","")</f>
        <v/>
      </c>
      <c r="T31" s="328" t="str">
        <f>IF(Summary!$AK$95="Y","R","")</f>
        <v/>
      </c>
      <c r="U31" s="642"/>
      <c r="W31" s="389"/>
      <c r="X31" s="390"/>
      <c r="Y31" s="464"/>
      <c r="AA31" s="389"/>
      <c r="AB31" s="390"/>
      <c r="AC31" s="464"/>
    </row>
    <row r="32" spans="1:29" ht="12.95" customHeight="1">
      <c r="B32" s="370"/>
      <c r="C32" s="372" t="s">
        <v>619</v>
      </c>
      <c r="D32" s="327" t="str">
        <f>IF(Badges!$U$529="C","/","")</f>
        <v/>
      </c>
      <c r="E32" s="327" t="str">
        <f>IF(Badges!$U$530="C","/","")</f>
        <v/>
      </c>
      <c r="F32" s="327" t="str">
        <f>IF(Badges!$U$531="C","/","")</f>
        <v/>
      </c>
      <c r="G32" s="327" t="str">
        <f>IF(Badges!$U$532="C","/","")</f>
        <v/>
      </c>
      <c r="H32" s="327" t="str">
        <f>IF(Badges!$U$533="C","/","")</f>
        <v/>
      </c>
      <c r="I32" s="328" t="str">
        <f>IF(Summary!$AJ$33="E","E","")</f>
        <v/>
      </c>
      <c r="J32" s="328" t="str">
        <f>IF(Summary!$AK$33="Y","R","")</f>
        <v/>
      </c>
      <c r="L32" s="640" t="str">
        <f>'Fun Patches'!$C6</f>
        <v>&lt;LIST PATCH HERE&gt;</v>
      </c>
      <c r="M32" s="640"/>
      <c r="N32" s="640"/>
      <c r="O32" s="640"/>
      <c r="P32" s="640"/>
      <c r="Q32" s="640"/>
      <c r="R32" s="641"/>
      <c r="S32" s="328" t="str">
        <f>IF(Summary!$AJ$96="E","E","")</f>
        <v/>
      </c>
      <c r="T32" s="328" t="str">
        <f>IF(Summary!$AK$96="Y","R","")</f>
        <v/>
      </c>
      <c r="U32" s="642"/>
      <c r="W32" s="389"/>
      <c r="X32" s="390"/>
      <c r="Y32" s="464"/>
      <c r="AA32" s="389"/>
      <c r="AB32" s="390"/>
      <c r="AC32" s="464"/>
    </row>
    <row r="33" spans="2:29" ht="12.95" customHeight="1" thickBot="1">
      <c r="B33" s="370"/>
      <c r="C33" s="373" t="s">
        <v>620</v>
      </c>
      <c r="D33" s="313" t="str">
        <f>IF(Badges!$U$536="C","/","")</f>
        <v/>
      </c>
      <c r="E33" s="313" t="str">
        <f>IF(Badges!$U$537="C","/","")</f>
        <v/>
      </c>
      <c r="F33" s="313" t="str">
        <f>IF(Badges!$U$538="C","/","")</f>
        <v/>
      </c>
      <c r="G33" s="313" t="str">
        <f>IF(Badges!$U$539="C","/","")</f>
        <v/>
      </c>
      <c r="H33" s="313" t="str">
        <f>IF(Badges!$U$540="C","/","")</f>
        <v/>
      </c>
      <c r="I33" s="329" t="str">
        <f>IF(Summary!$AJ$34="E","E","")</f>
        <v/>
      </c>
      <c r="J33" s="329" t="str">
        <f>IF(Summary!$AK$34="Y","R","")</f>
        <v/>
      </c>
      <c r="L33" s="640" t="str">
        <f>'Fun Patches'!$C7</f>
        <v>&lt;LIST PATCH HERE&gt;</v>
      </c>
      <c r="M33" s="640"/>
      <c r="N33" s="640"/>
      <c r="O33" s="640"/>
      <c r="P33" s="640"/>
      <c r="Q33" s="640"/>
      <c r="R33" s="641"/>
      <c r="S33" s="328" t="str">
        <f>IF(Summary!$AJ$97="E","E","")</f>
        <v/>
      </c>
      <c r="T33" s="328" t="str">
        <f>IF(Summary!$AK$97="Y","R","")</f>
        <v/>
      </c>
      <c r="U33" s="642"/>
      <c r="W33" s="389"/>
      <c r="X33" s="390"/>
      <c r="Y33" s="464"/>
      <c r="AA33" s="389"/>
      <c r="AB33" s="390"/>
      <c r="AC33" s="464"/>
    </row>
    <row r="34" spans="2:29" ht="12.95" customHeight="1">
      <c r="B34" s="370"/>
      <c r="C34" s="371" t="s">
        <v>621</v>
      </c>
      <c r="D34" s="332" t="str">
        <f>IF(Badges!$U$544="C","/","")</f>
        <v/>
      </c>
      <c r="E34" s="332" t="str">
        <f>IF(Badges!$U$545="C","/","")</f>
        <v/>
      </c>
      <c r="F34" s="332" t="str">
        <f>IF(Badges!$U$546="C","/","")</f>
        <v/>
      </c>
      <c r="G34" s="332" t="str">
        <f>IF(Badges!$U$547="C","/","")</f>
        <v/>
      </c>
      <c r="H34" s="332" t="str">
        <f>IF(Badges!$U$548="C","/","")</f>
        <v/>
      </c>
      <c r="I34" s="330" t="str">
        <f>IF(Summary!$AJ$36="E","E","")</f>
        <v/>
      </c>
      <c r="J34" s="330" t="str">
        <f>IF(Summary!$AK$36="Y","R","")</f>
        <v/>
      </c>
      <c r="L34" s="640" t="str">
        <f>'Fun Patches'!$C8</f>
        <v>&lt;LIST PATCH HERE&gt;</v>
      </c>
      <c r="M34" s="640"/>
      <c r="N34" s="640"/>
      <c r="O34" s="640"/>
      <c r="P34" s="640"/>
      <c r="Q34" s="640"/>
      <c r="R34" s="641"/>
      <c r="S34" s="328" t="str">
        <f>IF(Summary!$AJ$98="E","E","")</f>
        <v/>
      </c>
      <c r="T34" s="328" t="str">
        <f>IF(Summary!$AK$98="Y","R","")</f>
        <v/>
      </c>
      <c r="U34" s="642"/>
      <c r="W34" s="389"/>
      <c r="X34" s="390"/>
      <c r="Y34" s="464"/>
      <c r="AA34" s="389"/>
      <c r="AB34" s="390"/>
      <c r="AC34" s="464"/>
    </row>
    <row r="35" spans="2:29" ht="12.95" customHeight="1">
      <c r="B35" s="370"/>
      <c r="C35" s="372" t="s">
        <v>622</v>
      </c>
      <c r="D35" s="327" t="str">
        <f>IF(Badges!$U$551="C","/","")</f>
        <v/>
      </c>
      <c r="E35" s="327" t="str">
        <f>IF(Badges!$U$552="C","/","")</f>
        <v/>
      </c>
      <c r="F35" s="327" t="str">
        <f>IF(Badges!$U$553="C","/","")</f>
        <v/>
      </c>
      <c r="G35" s="327" t="str">
        <f>IF(Badges!$U$554="C","/","")</f>
        <v/>
      </c>
      <c r="H35" s="327" t="str">
        <f>IF(Badges!$U$555="C","/","")</f>
        <v/>
      </c>
      <c r="I35" s="328" t="str">
        <f>IF(Summary!$AJ$37="E","E","")</f>
        <v/>
      </c>
      <c r="J35" s="328" t="str">
        <f>IF(Summary!$AK$37="Y","R","")</f>
        <v/>
      </c>
      <c r="L35" s="640" t="str">
        <f>'Fun Patches'!$C9</f>
        <v>&lt;LIST PATCH HERE&gt;</v>
      </c>
      <c r="M35" s="640"/>
      <c r="N35" s="640"/>
      <c r="O35" s="640"/>
      <c r="P35" s="640"/>
      <c r="Q35" s="640"/>
      <c r="R35" s="641"/>
      <c r="S35" s="328" t="str">
        <f>IF(Summary!$AJ$99="E","E","")</f>
        <v/>
      </c>
      <c r="T35" s="328" t="str">
        <f>IF(Summary!$AK$99="Y","R","")</f>
        <v/>
      </c>
      <c r="U35" s="642"/>
      <c r="W35" s="389"/>
      <c r="X35" s="390"/>
      <c r="Y35" s="464"/>
      <c r="AA35" s="389"/>
      <c r="AB35" s="390"/>
      <c r="AC35" s="464"/>
    </row>
    <row r="36" spans="2:29" ht="12.95" customHeight="1">
      <c r="B36" s="370"/>
      <c r="C36" s="374" t="s">
        <v>623</v>
      </c>
      <c r="D36" s="327" t="str">
        <f>IF(Badges!$U$558="C","/","")</f>
        <v/>
      </c>
      <c r="E36" s="327" t="str">
        <f>IF(Badges!$U$559="C","/","")</f>
        <v/>
      </c>
      <c r="F36" s="327" t="str">
        <f>IF(Badges!$U$560="C","/","")</f>
        <v/>
      </c>
      <c r="G36" s="327" t="str">
        <f>IF(Badges!$U$561="C","/","")</f>
        <v/>
      </c>
      <c r="H36" s="327" t="str">
        <f>IF(Badges!$U$562="C","/","")</f>
        <v/>
      </c>
      <c r="I36" s="328" t="str">
        <f>IF(Summary!$AJ$38="E","E","")</f>
        <v/>
      </c>
      <c r="J36" s="328" t="str">
        <f>IF(Summary!$AK$38="Y","R","")</f>
        <v/>
      </c>
      <c r="L36" s="640" t="str">
        <f>'Fun Patches'!$C10</f>
        <v>&lt;LIST PATCH HERE&gt;</v>
      </c>
      <c r="M36" s="640"/>
      <c r="N36" s="640"/>
      <c r="O36" s="640"/>
      <c r="P36" s="640"/>
      <c r="Q36" s="640"/>
      <c r="R36" s="641"/>
      <c r="S36" s="328" t="str">
        <f>IF(Summary!$AJ$100="E","E","")</f>
        <v/>
      </c>
      <c r="T36" s="328" t="str">
        <f>IF(Summary!$AK$100="Y","R","")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IF(Summary!$AJ$101="E","E","")</f>
        <v/>
      </c>
      <c r="T37" s="328" t="str">
        <f>IF(Summary!$AK$101="Y","R","")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IF(Summary!$AJ$102="E","E","")</f>
        <v/>
      </c>
      <c r="T38" s="328" t="str">
        <f>IF(Summary!$AK$102="Y","R","")</f>
        <v/>
      </c>
      <c r="U38" s="642"/>
      <c r="W38" s="389"/>
      <c r="X38" s="390"/>
      <c r="Y38" s="464"/>
      <c r="AA38" s="389"/>
      <c r="AB38" s="390"/>
      <c r="AC38" s="464"/>
    </row>
    <row r="39" spans="2:29" ht="12.95" customHeight="1">
      <c r="B39" s="370"/>
      <c r="C39" s="375" t="s">
        <v>595</v>
      </c>
      <c r="D39" s="435"/>
      <c r="E39" s="435"/>
      <c r="F39" s="435"/>
      <c r="G39" s="435"/>
      <c r="H39" s="436"/>
      <c r="I39" s="326" t="str">
        <f>IF(Summary!$AJ$40="E","E","")</f>
        <v/>
      </c>
      <c r="J39" s="326" t="str">
        <f>IF(Summary!$AK$40="Y","R","")</f>
        <v/>
      </c>
      <c r="K39" s="360" t="str">
        <f>IF(I39="E","C"," ")</f>
        <v xml:space="preserve"> </v>
      </c>
      <c r="L39" s="640" t="str">
        <f>'Fun Patches'!$C13</f>
        <v>&lt;LIST PATCH HERE&gt;</v>
      </c>
      <c r="M39" s="640"/>
      <c r="N39" s="640"/>
      <c r="O39" s="640"/>
      <c r="P39" s="640"/>
      <c r="Q39" s="640"/>
      <c r="R39" s="641"/>
      <c r="S39" s="328" t="str">
        <f>IF(Summary!$AJ$103="E","E","")</f>
        <v/>
      </c>
      <c r="T39" s="328" t="str">
        <f>IF(Summary!$AK$103="Y","R","")</f>
        <v/>
      </c>
      <c r="U39" s="642"/>
      <c r="W39" s="389"/>
      <c r="X39" s="390"/>
      <c r="Y39" s="464"/>
      <c r="AA39" s="389"/>
      <c r="AB39" s="390"/>
      <c r="AC39" s="464"/>
    </row>
    <row r="40" spans="2:29" ht="12.95" customHeight="1">
      <c r="B40" s="370"/>
      <c r="C40" s="376" t="s">
        <v>596</v>
      </c>
      <c r="D40" s="437"/>
      <c r="E40" s="437"/>
      <c r="F40" s="437"/>
      <c r="G40" s="437"/>
      <c r="H40" s="438"/>
      <c r="I40" s="328" t="str">
        <f>IF(Summary!$AJ$41="E","E","")</f>
        <v/>
      </c>
      <c r="J40" s="328" t="str">
        <f>IF(Summary!$AK$41="Y","R","")</f>
        <v/>
      </c>
      <c r="K40" s="360" t="str">
        <f>IF(I40="E","C"," ")</f>
        <v xml:space="preserve"> </v>
      </c>
      <c r="L40" s="640" t="str">
        <f>'Fun Patches'!$C14</f>
        <v>&lt;LIST PATCH HERE&gt;</v>
      </c>
      <c r="M40" s="640"/>
      <c r="N40" s="640"/>
      <c r="O40" s="640"/>
      <c r="P40" s="640"/>
      <c r="Q40" s="640"/>
      <c r="R40" s="641"/>
      <c r="S40" s="328" t="str">
        <f>IF(Summary!$AJ$104="E","E","")</f>
        <v/>
      </c>
      <c r="T40" s="328" t="str">
        <f>IF(Summary!$AK$104="Y","R","")</f>
        <v/>
      </c>
      <c r="U40" s="642"/>
      <c r="W40" s="389"/>
      <c r="X40" s="390"/>
      <c r="Y40" s="464"/>
      <c r="AA40" s="389"/>
      <c r="AB40" s="390"/>
      <c r="AC40" s="464"/>
    </row>
    <row r="41" spans="2:29" ht="12.95" customHeight="1" thickBot="1">
      <c r="B41" s="370"/>
      <c r="C41" s="377" t="s">
        <v>597</v>
      </c>
      <c r="D41" s="439"/>
      <c r="E41" s="439"/>
      <c r="F41" s="439"/>
      <c r="G41" s="439"/>
      <c r="H41" s="440"/>
      <c r="I41" s="329" t="str">
        <f>IF(Summary!$AJ$42="E","E","")</f>
        <v/>
      </c>
      <c r="J41" s="329" t="str">
        <f>IF(Summary!$AK$42="Y","R","")</f>
        <v/>
      </c>
      <c r="K41" s="360" t="str">
        <f>IF(I41="E","C"," ")</f>
        <v xml:space="preserve"> </v>
      </c>
      <c r="L41" s="640" t="str">
        <f>'Fun Patches'!$C15</f>
        <v>&lt;LIST PATCH HERE&gt;</v>
      </c>
      <c r="M41" s="640"/>
      <c r="N41" s="640"/>
      <c r="O41" s="640"/>
      <c r="P41" s="640"/>
      <c r="Q41" s="640"/>
      <c r="R41" s="641"/>
      <c r="S41" s="328" t="str">
        <f>IF(Summary!$AJ$105="E","E","")</f>
        <v/>
      </c>
      <c r="T41" s="328" t="str">
        <f>IF(Summary!$AK$105="Y","R","")</f>
        <v/>
      </c>
      <c r="U41" s="642"/>
      <c r="W41" s="389"/>
      <c r="X41" s="390"/>
      <c r="Y41" s="464"/>
      <c r="AA41" s="389"/>
      <c r="AB41" s="390"/>
      <c r="AC41" s="464"/>
    </row>
    <row r="42" spans="2:29" ht="12.95" customHeight="1">
      <c r="B42" s="370"/>
      <c r="C42" s="378" t="s">
        <v>598</v>
      </c>
      <c r="D42" s="327" t="str">
        <f>IF(Badges!$U$263="A","/","")</f>
        <v/>
      </c>
      <c r="E42" s="327" t="str">
        <f>IF(Badges!$U$267="A","/","")</f>
        <v/>
      </c>
      <c r="F42" s="327" t="str">
        <f>IF(Badges!$U$271="A","/","")</f>
        <v/>
      </c>
      <c r="G42" s="327" t="str">
        <f>IF(Badges!$U$275="A","/","")</f>
        <v/>
      </c>
      <c r="H42" s="327" t="str">
        <f>IF(Badges!$U$279="A","/","")</f>
        <v/>
      </c>
      <c r="I42" s="330" t="str">
        <f>IF(Summary!$AJ$15="E","E","")</f>
        <v/>
      </c>
      <c r="J42" s="330" t="str">
        <f>IF(Summary!$AK$15="Y","R","")</f>
        <v/>
      </c>
      <c r="K42" s="360"/>
      <c r="L42" s="640" t="str">
        <f>'Fun Patches'!$C16</f>
        <v>&lt;LIST PATCH HERE&gt;</v>
      </c>
      <c r="M42" s="640"/>
      <c r="N42" s="640"/>
      <c r="O42" s="640"/>
      <c r="P42" s="640"/>
      <c r="Q42" s="640"/>
      <c r="R42" s="641"/>
      <c r="S42" s="328" t="str">
        <f>IF(Summary!$AJ$106="E","E","")</f>
        <v/>
      </c>
      <c r="T42" s="328" t="str">
        <f>IF(Summary!$AK$106="Y","R","")</f>
        <v/>
      </c>
      <c r="U42" s="642"/>
      <c r="W42" s="389"/>
      <c r="X42" s="390"/>
      <c r="Y42" s="464"/>
      <c r="AA42" s="389"/>
      <c r="AB42" s="390"/>
      <c r="AC42" s="464"/>
    </row>
    <row r="43" spans="2:29" ht="12.95" customHeight="1">
      <c r="B43" s="370"/>
      <c r="C43" s="379" t="s">
        <v>599</v>
      </c>
      <c r="D43" s="327" t="str">
        <f>IF(Badges!$U$478="A","/","")</f>
        <v/>
      </c>
      <c r="E43" s="327" t="str">
        <f>IF(Badges!$U$482="A","/","")</f>
        <v/>
      </c>
      <c r="F43" s="327" t="str">
        <f>IF(Badges!$U$486="A","/","")</f>
        <v/>
      </c>
      <c r="G43" s="327" t="str">
        <f>IF(Badges!$U$490="A","/","")</f>
        <v/>
      </c>
      <c r="H43" s="327" t="str">
        <f>IF(Badges!$U$494="A","/","")</f>
        <v/>
      </c>
      <c r="I43" s="328" t="str">
        <f>IF(Summary!$AJ$26="E","E","")</f>
        <v/>
      </c>
      <c r="J43" s="328" t="str">
        <f>IF(Summary!$AK$26="Y","R","")</f>
        <v/>
      </c>
      <c r="K43" s="360"/>
      <c r="L43" s="640" t="str">
        <f>'Fun Patches'!$C17</f>
        <v>&lt;LIST PATCH HERE&gt;</v>
      </c>
      <c r="M43" s="640"/>
      <c r="N43" s="640"/>
      <c r="O43" s="640"/>
      <c r="P43" s="640"/>
      <c r="Q43" s="640"/>
      <c r="R43" s="641"/>
      <c r="S43" s="328" t="str">
        <f>IF(Summary!$AJ$107="E","E","")</f>
        <v/>
      </c>
      <c r="T43" s="328" t="str">
        <f>IF(Summary!$AK$107="Y","R","")</f>
        <v/>
      </c>
      <c r="U43" s="642"/>
      <c r="W43" s="389"/>
      <c r="X43" s="390"/>
      <c r="Y43" s="464"/>
      <c r="AA43" s="389"/>
      <c r="AB43" s="390"/>
      <c r="AC43" s="464"/>
    </row>
    <row r="44" spans="2:29" ht="12.95" customHeight="1">
      <c r="B44" s="370"/>
      <c r="C44" s="379" t="s">
        <v>600</v>
      </c>
      <c r="D44" s="327" t="str">
        <f>IF(Badges!$U$402="A","/","")</f>
        <v/>
      </c>
      <c r="E44" s="327" t="str">
        <f>IF(Badges!$U$406="A","/","")</f>
        <v/>
      </c>
      <c r="F44" s="327" t="str">
        <f>IF(Badges!$U$410="A","/","")</f>
        <v/>
      </c>
      <c r="G44" s="327" t="str">
        <f>IF(Badges!$U$414="A","/","")</f>
        <v/>
      </c>
      <c r="H44" s="327" t="str">
        <f>IF(Badges!$U$418="A","/","")</f>
        <v/>
      </c>
      <c r="I44" s="328" t="str">
        <f>IF(Summary!$AJ$22="E","E","")</f>
        <v/>
      </c>
      <c r="J44" s="328" t="str">
        <f>IF(Summary!$AK$22="Y","R","")</f>
        <v/>
      </c>
      <c r="K44" s="360"/>
      <c r="L44" s="640" t="str">
        <f>'Fun Patches'!$C18</f>
        <v>&lt;LIST PATCH HERE&gt;</v>
      </c>
      <c r="M44" s="640"/>
      <c r="N44" s="640"/>
      <c r="O44" s="640"/>
      <c r="P44" s="640"/>
      <c r="Q44" s="640"/>
      <c r="R44" s="641"/>
      <c r="S44" s="328" t="str">
        <f>IF(Summary!$AJ$108="E","E","")</f>
        <v/>
      </c>
      <c r="T44" s="328" t="str">
        <f>IF(Summary!$AK$108="Y","R","")</f>
        <v/>
      </c>
      <c r="U44" s="642"/>
      <c r="W44" s="389"/>
      <c r="X44" s="390"/>
      <c r="Y44" s="464"/>
      <c r="AA44" s="389"/>
      <c r="AB44" s="390"/>
      <c r="AC44" s="464"/>
    </row>
    <row r="45" spans="2:29" ht="12.95" customHeight="1" thickBot="1">
      <c r="B45" s="370"/>
      <c r="C45" s="441" t="s">
        <v>601</v>
      </c>
      <c r="D45" s="442"/>
      <c r="E45" s="442"/>
      <c r="F45" s="442"/>
      <c r="G45" s="442"/>
      <c r="H45" s="443"/>
      <c r="I45" s="329" t="str">
        <f>IF(Summary!$AJ$44="E","E","")</f>
        <v/>
      </c>
      <c r="J45" s="329" t="str">
        <f>IF(Summary!$AK$44="Y","R","")</f>
        <v/>
      </c>
      <c r="K45" s="360" t="str">
        <f>IF(COUNTIF(I42:I45,"E")=4,"C"," ")</f>
        <v xml:space="preserve"> </v>
      </c>
      <c r="L45" s="640" t="str">
        <f>'Fun Patches'!$C19</f>
        <v>&lt;LIST PATCH HERE&gt;</v>
      </c>
      <c r="M45" s="640"/>
      <c r="N45" s="640"/>
      <c r="O45" s="640"/>
      <c r="P45" s="640"/>
      <c r="Q45" s="640"/>
      <c r="R45" s="641"/>
      <c r="S45" s="328" t="str">
        <f>IF(Summary!$AJ$109="E","E","")</f>
        <v/>
      </c>
      <c r="T45" s="328" t="str">
        <f>IF(Summary!$AK$109="Y","R","")</f>
        <v/>
      </c>
      <c r="U45" s="642"/>
      <c r="W45" s="389"/>
      <c r="X45" s="390"/>
      <c r="Y45" s="464"/>
      <c r="AA45" s="389"/>
      <c r="AB45" s="390"/>
      <c r="AC45" s="464"/>
    </row>
    <row r="46" spans="2:29" ht="12.95" customHeight="1">
      <c r="B46" s="370"/>
      <c r="C46" s="444" t="s">
        <v>602</v>
      </c>
      <c r="D46" s="445"/>
      <c r="E46" s="445"/>
      <c r="F46" s="445"/>
      <c r="G46" s="445"/>
      <c r="H46" s="446"/>
      <c r="I46" s="330" t="str">
        <f>IF(Summary!$AJ$45="E","E","")</f>
        <v/>
      </c>
      <c r="J46" s="330" t="str">
        <f>IF(Summary!$AK$45="Y","R","")</f>
        <v/>
      </c>
      <c r="K46" s="360"/>
      <c r="L46" s="640" t="str">
        <f>'Fun Patches'!$C20</f>
        <v>&lt;LIST PATCH HERE&gt;</v>
      </c>
      <c r="M46" s="640"/>
      <c r="N46" s="640"/>
      <c r="O46" s="640"/>
      <c r="P46" s="640"/>
      <c r="Q46" s="640"/>
      <c r="R46" s="641"/>
      <c r="S46" s="328" t="str">
        <f>IF(Summary!$AJ$110="E","E","")</f>
        <v/>
      </c>
      <c r="T46" s="328" t="str">
        <f>IF(Summary!$AK$110="Y","R","")</f>
        <v/>
      </c>
      <c r="U46" s="642"/>
      <c r="W46" s="389"/>
      <c r="X46" s="390"/>
      <c r="Y46" s="464"/>
      <c r="AA46" s="389"/>
      <c r="AB46" s="390"/>
      <c r="AC46" s="464"/>
    </row>
    <row r="47" spans="2:29" ht="12.95" customHeight="1" thickBot="1">
      <c r="B47" s="370"/>
      <c r="C47" s="447" t="s">
        <v>603</v>
      </c>
      <c r="D47" s="448"/>
      <c r="E47" s="448"/>
      <c r="F47" s="448"/>
      <c r="G47" s="448"/>
      <c r="H47" s="449"/>
      <c r="I47" s="329" t="str">
        <f>IF(Summary!$AJ$46="E","E","")</f>
        <v/>
      </c>
      <c r="J47" s="329" t="str">
        <f>IF(Summary!$AK$46="Y","R","")</f>
        <v/>
      </c>
      <c r="K47" s="360" t="str">
        <f>IF(COUNTIF(I46:I47,"E")=2,"C"," ")</f>
        <v xml:space="preserve"> </v>
      </c>
      <c r="L47" s="640" t="str">
        <f>'Fun Patches'!$C21</f>
        <v>&lt;LIST PATCH HERE&gt;</v>
      </c>
      <c r="M47" s="640"/>
      <c r="N47" s="640"/>
      <c r="O47" s="640"/>
      <c r="P47" s="640"/>
      <c r="Q47" s="640"/>
      <c r="R47" s="641"/>
      <c r="S47" s="328" t="str">
        <f>IF(Summary!$AJ$111="E","E","")</f>
        <v/>
      </c>
      <c r="T47" s="328" t="str">
        <f>IF(Summary!$AK$111="Y","R","")</f>
        <v/>
      </c>
      <c r="U47" s="642"/>
      <c r="W47" s="389"/>
      <c r="X47" s="390"/>
      <c r="Y47" s="464"/>
      <c r="AA47" s="389"/>
      <c r="AB47" s="390"/>
      <c r="AC47" s="464"/>
    </row>
    <row r="48" spans="2:29" ht="12.95" customHeight="1">
      <c r="B48" s="370"/>
      <c r="C48" s="444" t="s">
        <v>462</v>
      </c>
      <c r="D48" s="445"/>
      <c r="E48" s="445"/>
      <c r="F48" s="445"/>
      <c r="G48" s="445"/>
      <c r="H48" s="446"/>
      <c r="I48" s="330" t="str">
        <f>IF(Summary!$AJ$47="E","E","")</f>
        <v/>
      </c>
      <c r="J48" s="330" t="str">
        <f>IF(Summary!$AK$47="Y","R","")</f>
        <v/>
      </c>
      <c r="K48" s="360"/>
      <c r="L48" s="640" t="str">
        <f>'Fun Patches'!$C22</f>
        <v>&lt;LIST PATCH HERE&gt;</v>
      </c>
      <c r="M48" s="640"/>
      <c r="N48" s="640"/>
      <c r="O48" s="640"/>
      <c r="P48" s="640"/>
      <c r="Q48" s="640"/>
      <c r="R48" s="641"/>
      <c r="S48" s="328" t="str">
        <f>IF(Summary!$AJ$112="E","E","")</f>
        <v/>
      </c>
      <c r="T48" s="328" t="str">
        <f>IF(Summary!$AK$112="Y","R","")</f>
        <v/>
      </c>
      <c r="U48" s="642"/>
      <c r="W48" s="389"/>
      <c r="X48" s="390"/>
      <c r="Y48" s="464"/>
      <c r="AA48" s="389"/>
      <c r="AB48" s="390"/>
      <c r="AC48" s="464"/>
    </row>
    <row r="49" spans="2:29" ht="12.95" customHeight="1" thickBot="1">
      <c r="B49" s="370"/>
      <c r="C49" s="447" t="s">
        <v>604</v>
      </c>
      <c r="D49" s="448"/>
      <c r="E49" s="448"/>
      <c r="F49" s="448"/>
      <c r="G49" s="448"/>
      <c r="H49" s="449"/>
      <c r="I49" s="329" t="str">
        <f>IF(Summary!$AJ$48="E","E","")</f>
        <v/>
      </c>
      <c r="J49" s="329" t="str">
        <f>IF(Summary!$AK$48="Y","R","")</f>
        <v/>
      </c>
      <c r="K49" s="360" t="str">
        <f>IF(COUNTIF(I48:I49,"E")=2,"C"," ")</f>
        <v xml:space="preserve"> </v>
      </c>
      <c r="L49" s="640" t="str">
        <f>'Fun Patches'!$C23</f>
        <v>&lt;LIST PATCH HERE&gt;</v>
      </c>
      <c r="M49" s="640"/>
      <c r="N49" s="640"/>
      <c r="O49" s="640"/>
      <c r="P49" s="640"/>
      <c r="Q49" s="640"/>
      <c r="R49" s="641"/>
      <c r="S49" s="328" t="str">
        <f>IF(Summary!$AJ$113="E","E","")</f>
        <v/>
      </c>
      <c r="T49" s="328" t="str">
        <f>IF(Summary!$AK$113="Y","R","")</f>
        <v/>
      </c>
      <c r="U49" s="642"/>
      <c r="W49" s="389"/>
      <c r="X49" s="390"/>
      <c r="Y49" s="464"/>
      <c r="AA49" s="389"/>
      <c r="AB49" s="390"/>
      <c r="AC49" s="464"/>
    </row>
    <row r="50" spans="2:29" ht="12.95" customHeight="1">
      <c r="B50" s="370"/>
      <c r="C50" s="375" t="s">
        <v>560</v>
      </c>
      <c r="D50" s="435"/>
      <c r="E50" s="435"/>
      <c r="F50" s="435"/>
      <c r="G50" s="435"/>
      <c r="H50" s="436"/>
      <c r="I50" s="330" t="str">
        <f>IF(Summary!$AJ$49="E","E","")</f>
        <v/>
      </c>
      <c r="J50" s="330" t="str">
        <f>IF(Summary!$AK$49="Y","R","")</f>
        <v/>
      </c>
      <c r="K50" s="360"/>
      <c r="L50" s="640" t="str">
        <f>'Fun Patches'!$C24</f>
        <v>&lt;LIST PATCH HERE&gt;</v>
      </c>
      <c r="M50" s="640"/>
      <c r="N50" s="640"/>
      <c r="O50" s="640"/>
      <c r="P50" s="640"/>
      <c r="Q50" s="640"/>
      <c r="R50" s="641"/>
      <c r="S50" s="328" t="str">
        <f>IF(Summary!$AJ$114="E","E","")</f>
        <v/>
      </c>
      <c r="T50" s="328" t="str">
        <f>IF(Summary!$AK$114="Y","R","")</f>
        <v/>
      </c>
      <c r="U50" s="642"/>
      <c r="W50" s="389"/>
      <c r="X50" s="390"/>
      <c r="Y50" s="464"/>
      <c r="AA50" s="389"/>
      <c r="AB50" s="390"/>
      <c r="AC50" s="464"/>
    </row>
    <row r="51" spans="2:29" ht="12.95" customHeight="1">
      <c r="B51" s="370"/>
      <c r="C51" s="380" t="s">
        <v>605</v>
      </c>
      <c r="H51" s="450"/>
      <c r="I51" s="330" t="str">
        <f>IF(Summary!$AJ$50="E","E","")</f>
        <v/>
      </c>
      <c r="J51" s="330" t="str">
        <f>IF(Summary!$AK$50="Y","R","")</f>
        <v/>
      </c>
      <c r="K51" s="360" t="str">
        <f>IF(COUNTIF(I50:I51,"E")=2,"C"," ")</f>
        <v xml:space="preserve"> </v>
      </c>
      <c r="L51" s="640" t="str">
        <f>'Fun Patches'!$C25</f>
        <v>&lt;LIST PATCH HERE&gt;</v>
      </c>
      <c r="M51" s="640"/>
      <c r="N51" s="640"/>
      <c r="O51" s="640"/>
      <c r="P51" s="640"/>
      <c r="Q51" s="640"/>
      <c r="R51" s="641"/>
      <c r="S51" s="328" t="str">
        <f>IF(Summary!$AJ$115="E","E","")</f>
        <v/>
      </c>
      <c r="T51" s="328" t="str">
        <f>IF(Summary!$AK$115="Y","R","")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IF(Summary!$AJ$116="E","E","")</f>
        <v/>
      </c>
      <c r="T52" s="328" t="str">
        <f>IF(Summary!$AK$116="Y","R","")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IF(Summary!$AJ$117="E","E","")</f>
        <v/>
      </c>
      <c r="T53" s="328" t="str">
        <f>IF(Summary!$AK$117="Y","R","")</f>
        <v/>
      </c>
      <c r="U53" s="642"/>
      <c r="W53" s="389"/>
      <c r="X53" s="390"/>
      <c r="Y53" s="464"/>
      <c r="AA53" s="389"/>
      <c r="AB53" s="390"/>
      <c r="AC53" s="464"/>
    </row>
    <row r="54" spans="2:29" ht="12.95" customHeight="1">
      <c r="B54" s="381"/>
      <c r="C54" s="382" t="s">
        <v>624</v>
      </c>
      <c r="D54" s="327" t="str">
        <f>IF('Age-Level'!$U$6="C","/","")</f>
        <v/>
      </c>
      <c r="E54" s="327" t="str">
        <f>IF('Age-Level'!$U$7="C","/","")</f>
        <v/>
      </c>
      <c r="F54" s="327" t="str">
        <f>IF('Age-Level'!$U$8="C","/","")</f>
        <v/>
      </c>
      <c r="G54" s="327" t="str">
        <f>IF('Age-Level'!$U$9="C","/","")</f>
        <v/>
      </c>
      <c r="H54" s="327" t="str">
        <f>IF('Age-Level'!$U$10="C","/","")</f>
        <v/>
      </c>
      <c r="I54" s="328" t="str">
        <f>IF(Summary!$AJ$63="E","E","")</f>
        <v/>
      </c>
      <c r="J54" s="328" t="str">
        <f>IF(Summary!$AK$63="Y","R","")</f>
        <v/>
      </c>
      <c r="L54" s="640" t="str">
        <f>'Fun Patches'!$C28</f>
        <v>&lt;LIST PATCH HERE&gt;</v>
      </c>
      <c r="M54" s="640"/>
      <c r="N54" s="640"/>
      <c r="O54" s="640"/>
      <c r="P54" s="640"/>
      <c r="Q54" s="640"/>
      <c r="R54" s="641"/>
      <c r="S54" s="328" t="str">
        <f>IF(Summary!$AJ$118="E","E","")</f>
        <v/>
      </c>
      <c r="T54" s="328" t="str">
        <f>IF(Summary!$AK$118="Y","R","")</f>
        <v/>
      </c>
      <c r="U54" s="642"/>
      <c r="W54" s="389"/>
      <c r="X54" s="390"/>
      <c r="Y54" s="464"/>
      <c r="AA54" s="389"/>
      <c r="AB54" s="390"/>
      <c r="AC54" s="464"/>
    </row>
    <row r="55" spans="2:29" ht="12.95" customHeight="1" thickBot="1">
      <c r="B55" s="381"/>
      <c r="C55" s="383" t="s">
        <v>625</v>
      </c>
      <c r="D55" s="313" t="str">
        <f>IF('Age-Level'!$U$13="C","/","")</f>
        <v/>
      </c>
      <c r="E55" s="313" t="str">
        <f>IF('Age-Level'!$U$14="C","/","")</f>
        <v/>
      </c>
      <c r="F55" s="313" t="str">
        <f>IF('Age-Level'!$U$15="C","/","")</f>
        <v/>
      </c>
      <c r="G55" s="313" t="str">
        <f>IF('Age-Level'!$U$16="C","/","")</f>
        <v/>
      </c>
      <c r="H55" s="313" t="str">
        <f>IF('Age-Level'!$U$17="C","/","")</f>
        <v/>
      </c>
      <c r="I55" s="329" t="str">
        <f>IF(Summary!$AJ$64="E","E","")</f>
        <v/>
      </c>
      <c r="J55" s="329" t="str">
        <f>IF(Summary!$AK$64="Y","R","")</f>
        <v/>
      </c>
      <c r="L55" s="640" t="str">
        <f>'Fun Patches'!$C29</f>
        <v>&lt;LIST PATCH HERE&gt;</v>
      </c>
      <c r="M55" s="640"/>
      <c r="N55" s="640"/>
      <c r="O55" s="640"/>
      <c r="P55" s="640"/>
      <c r="Q55" s="640"/>
      <c r="R55" s="641"/>
      <c r="S55" s="328" t="str">
        <f>IF(Summary!$AJ$119="E","E","")</f>
        <v/>
      </c>
      <c r="T55" s="328" t="str">
        <f>IF(Summary!$AK$119="Y","R","")</f>
        <v/>
      </c>
      <c r="U55" s="642"/>
      <c r="W55" s="389"/>
      <c r="X55" s="390"/>
      <c r="Y55" s="464"/>
      <c r="AA55" s="389"/>
      <c r="AB55" s="390"/>
      <c r="AC55" s="464"/>
    </row>
    <row r="56" spans="2:29" ht="12.95" customHeight="1">
      <c r="B56" s="381"/>
      <c r="C56" s="384" t="s">
        <v>626</v>
      </c>
      <c r="D56" s="332" t="str">
        <f>IF('Age-Level'!$U$20="C","/","")</f>
        <v/>
      </c>
      <c r="E56" s="332" t="str">
        <f>IF('Age-Level'!$U$21="C","/","")</f>
        <v/>
      </c>
      <c r="F56" s="332" t="str">
        <f>IF('Age-Level'!$U$22="C","/","")</f>
        <v/>
      </c>
      <c r="G56" s="332" t="str">
        <f>IF('Age-Level'!$U$23="C","/","")</f>
        <v/>
      </c>
      <c r="H56" s="332" t="str">
        <f>IF('Age-Level'!$U$24="C","/","")</f>
        <v/>
      </c>
      <c r="I56" s="333" t="str">
        <f>IF(Summary!$AJ$65="E","E","")</f>
        <v/>
      </c>
      <c r="J56" s="333" t="str">
        <f>IF(Summary!$AK$65="Y","R","")</f>
        <v/>
      </c>
      <c r="L56" s="640" t="str">
        <f>'Fun Patches'!$C30</f>
        <v>&lt;LIST PATCH HERE&gt;</v>
      </c>
      <c r="M56" s="640"/>
      <c r="N56" s="640"/>
      <c r="O56" s="640"/>
      <c r="P56" s="640"/>
      <c r="Q56" s="640"/>
      <c r="R56" s="641"/>
      <c r="S56" s="328" t="str">
        <f>IF(Summary!$AJ$120="E","E","")</f>
        <v/>
      </c>
      <c r="T56" s="328" t="str">
        <f>IF(Summary!$AK$120="Y","R","")</f>
        <v/>
      </c>
      <c r="U56" s="642"/>
      <c r="W56" s="389"/>
      <c r="X56" s="390"/>
      <c r="Y56" s="464"/>
      <c r="AA56" s="389"/>
      <c r="AB56" s="390"/>
      <c r="AC56" s="464"/>
    </row>
    <row r="57" spans="2:29" ht="12.95" customHeight="1" thickBot="1">
      <c r="B57" s="381"/>
      <c r="C57" s="385" t="s">
        <v>627</v>
      </c>
      <c r="D57" s="313" t="str">
        <f>IF('Age-Level'!$U$27="C","/","")</f>
        <v/>
      </c>
      <c r="E57" s="313" t="str">
        <f>IF('Age-Level'!$U$28="C","/","")</f>
        <v/>
      </c>
      <c r="F57" s="313" t="str">
        <f>IF('Age-Level'!$U$29="C","/","")</f>
        <v/>
      </c>
      <c r="G57" s="313" t="str">
        <f>IF('Age-Level'!$U$30="C","/","")</f>
        <v/>
      </c>
      <c r="H57" s="313" t="str">
        <f>IF('Age-Level'!$U$31="C","/","")</f>
        <v/>
      </c>
      <c r="I57" s="329" t="str">
        <f>IF(Summary!$AJ$66="E","E","")</f>
        <v/>
      </c>
      <c r="J57" s="329" t="str">
        <f>IF(Summary!$AK$66="Y","R","")</f>
        <v/>
      </c>
      <c r="L57" s="640" t="str">
        <f>'Fun Patches'!$C31</f>
        <v>&lt;LIST PATCH HERE&gt;</v>
      </c>
      <c r="M57" s="640"/>
      <c r="N57" s="640"/>
      <c r="O57" s="640"/>
      <c r="P57" s="640"/>
      <c r="Q57" s="640"/>
      <c r="R57" s="641"/>
      <c r="S57" s="328" t="str">
        <f>IF(Summary!$AJ$121="E","E","")</f>
        <v/>
      </c>
      <c r="T57" s="328" t="str">
        <f>IF(Summary!$AK$121="Y","R","")</f>
        <v/>
      </c>
      <c r="U57" s="642"/>
      <c r="W57" s="389"/>
      <c r="X57" s="390"/>
      <c r="Y57" s="464"/>
      <c r="AA57" s="389"/>
      <c r="AB57" s="390"/>
      <c r="AC57" s="464"/>
    </row>
    <row r="58" spans="2:29" ht="12.95" customHeight="1">
      <c r="B58" s="370"/>
      <c r="C58" s="382" t="s">
        <v>628</v>
      </c>
      <c r="D58" s="451"/>
      <c r="E58" s="451"/>
      <c r="F58" s="451"/>
      <c r="G58" s="451"/>
      <c r="H58" s="452"/>
      <c r="I58" s="333" t="str">
        <f>IF(Summary!$AJ$67="E","E","")</f>
        <v/>
      </c>
      <c r="J58" s="333" t="str">
        <f>IF(Summary!$AK$67="Y","R","")</f>
        <v/>
      </c>
      <c r="L58" s="640" t="str">
        <f>'Fun Patches'!$C32</f>
        <v>&lt;LIST PATCH HERE&gt;</v>
      </c>
      <c r="M58" s="640"/>
      <c r="N58" s="640"/>
      <c r="O58" s="640"/>
      <c r="P58" s="640"/>
      <c r="Q58" s="640"/>
      <c r="R58" s="641"/>
      <c r="S58" s="328" t="str">
        <f>IF(Summary!$AJ$122="E","E","")</f>
        <v/>
      </c>
      <c r="T58" s="328" t="str">
        <f>IF(Summary!$AK$122="Y","R","")</f>
        <v/>
      </c>
      <c r="U58" s="642"/>
      <c r="W58" s="389"/>
      <c r="X58" s="390"/>
      <c r="Y58" s="464"/>
      <c r="AA58" s="389"/>
      <c r="AB58" s="390"/>
      <c r="AC58" s="464"/>
    </row>
    <row r="59" spans="2:29" ht="12.95" customHeight="1" thickBot="1">
      <c r="B59" s="370"/>
      <c r="C59" s="383" t="s">
        <v>629</v>
      </c>
      <c r="D59" s="453"/>
      <c r="E59" s="453"/>
      <c r="F59" s="453"/>
      <c r="G59" s="453"/>
      <c r="H59" s="454"/>
      <c r="I59" s="329" t="str">
        <f>IF(Summary!$AJ$68="E","E","")</f>
        <v/>
      </c>
      <c r="J59" s="329" t="str">
        <f>IF(Summary!$AK$68="Y","R","")</f>
        <v/>
      </c>
      <c r="L59" s="640" t="str">
        <f>'Fun Patches'!$C33</f>
        <v>&lt;LIST PATCH HERE&gt;</v>
      </c>
      <c r="M59" s="640"/>
      <c r="N59" s="640"/>
      <c r="O59" s="640"/>
      <c r="P59" s="640"/>
      <c r="Q59" s="640"/>
      <c r="R59" s="641"/>
      <c r="S59" s="328" t="str">
        <f>IF(Summary!$AJ$123="E","E","")</f>
        <v/>
      </c>
      <c r="T59" s="328" t="str">
        <f>IF(Summary!$AK$123="Y","R","")</f>
        <v/>
      </c>
      <c r="U59" s="642"/>
      <c r="W59" s="389"/>
      <c r="X59" s="390"/>
      <c r="Y59" s="464"/>
      <c r="AA59" s="389"/>
      <c r="AB59" s="390"/>
      <c r="AC59" s="464"/>
    </row>
    <row r="60" spans="2:29" ht="12.95" customHeight="1">
      <c r="B60" s="370"/>
      <c r="C60" s="384" t="s">
        <v>630</v>
      </c>
      <c r="D60" s="455"/>
      <c r="E60" s="455"/>
      <c r="F60" s="455"/>
      <c r="G60" s="455"/>
      <c r="H60" s="456"/>
      <c r="I60" s="333" t="str">
        <f>IF(Summary!$AJ$69="E","E","")</f>
        <v/>
      </c>
      <c r="J60" s="333" t="str">
        <f>IF(Summary!$AK$69="Y","R","")</f>
        <v/>
      </c>
      <c r="L60" s="640" t="str">
        <f>'Fun Patches'!$C34</f>
        <v>&lt;LIST PATCH HERE&gt;</v>
      </c>
      <c r="M60" s="640"/>
      <c r="N60" s="640"/>
      <c r="O60" s="640"/>
      <c r="P60" s="640"/>
      <c r="Q60" s="640"/>
      <c r="R60" s="641"/>
      <c r="S60" s="331" t="str">
        <f>IF(Summary!$AJ$124="E","E","")</f>
        <v/>
      </c>
      <c r="T60" s="331" t="str">
        <f>IF(Summary!$AK$124="Y","R","")</f>
        <v/>
      </c>
      <c r="U60" s="642"/>
      <c r="W60" s="389"/>
      <c r="X60" s="390"/>
      <c r="Y60" s="464"/>
      <c r="AA60" s="389"/>
      <c r="AB60" s="390"/>
      <c r="AC60" s="464"/>
    </row>
    <row r="61" spans="2:29" ht="12.95" customHeight="1">
      <c r="B61" s="370"/>
      <c r="C61" s="386" t="s">
        <v>631</v>
      </c>
      <c r="D61" s="457"/>
      <c r="E61" s="457"/>
      <c r="F61" s="457"/>
      <c r="G61" s="457"/>
      <c r="H61" s="458"/>
      <c r="I61" s="331" t="str">
        <f>IF(Summary!$AJ$70="E","E","")</f>
        <v/>
      </c>
      <c r="J61" s="331" t="str">
        <f>IF(Summary!$AK$70="Y","R","")</f>
        <v/>
      </c>
      <c r="L61" s="640" t="str">
        <f>'Fun Patches'!$C35</f>
        <v>&lt;LIST PATCH HERE&gt;</v>
      </c>
      <c r="M61" s="640"/>
      <c r="N61" s="640"/>
      <c r="O61" s="640"/>
      <c r="P61" s="640"/>
      <c r="Q61" s="640"/>
      <c r="R61" s="641"/>
      <c r="S61" s="331" t="str">
        <f>IF(Summary!$AJ$125="E","E","")</f>
        <v/>
      </c>
      <c r="T61" s="331" t="str">
        <f>IF(Summary!$AK$125="Y","R","")</f>
        <v/>
      </c>
      <c r="U61" s="642"/>
      <c r="W61" s="389"/>
      <c r="X61" s="390"/>
      <c r="Y61" s="464"/>
      <c r="AA61" s="389"/>
      <c r="AB61" s="390"/>
      <c r="AC61" s="464"/>
    </row>
    <row r="62" spans="2:29" ht="12.95" customHeight="1" thickBot="1">
      <c r="B62" s="370"/>
      <c r="C62" s="385" t="s">
        <v>632</v>
      </c>
      <c r="D62" s="459"/>
      <c r="E62" s="459"/>
      <c r="F62" s="459"/>
      <c r="G62" s="459"/>
      <c r="H62" s="460"/>
      <c r="I62" s="329" t="str">
        <f>IF(Summary!$AJ$71="E","E","")</f>
        <v/>
      </c>
      <c r="J62" s="329" t="str">
        <f>IF(Summary!$AK$71="Y","R","")</f>
        <v/>
      </c>
      <c r="L62" s="640" t="str">
        <f>'Fun Patches'!$C36</f>
        <v>&lt;LIST PATCH HERE&gt;</v>
      </c>
      <c r="M62" s="640"/>
      <c r="N62" s="640"/>
      <c r="O62" s="640"/>
      <c r="P62" s="640"/>
      <c r="Q62" s="640"/>
      <c r="R62" s="641"/>
      <c r="S62" s="331" t="str">
        <f>IF(Summary!$AJ$126="E","E","")</f>
        <v/>
      </c>
      <c r="T62" s="331" t="str">
        <f>IF(Summary!$AK$126="Y","R","")</f>
        <v/>
      </c>
      <c r="U62" s="642"/>
      <c r="W62" s="389"/>
      <c r="X62" s="390"/>
      <c r="Y62" s="464"/>
      <c r="AA62" s="389"/>
      <c r="AB62" s="390"/>
      <c r="AC62" s="464"/>
    </row>
    <row r="63" spans="2:29" ht="12.95" customHeight="1">
      <c r="B63" s="370"/>
      <c r="C63" s="380" t="s">
        <v>93</v>
      </c>
      <c r="D63" s="334" t="str">
        <f>IF('Age-Level'!$U$53="C","/","")</f>
        <v/>
      </c>
      <c r="E63" s="334" t="str">
        <f>IF('Age-Level'!$U$54="C","/","")</f>
        <v/>
      </c>
      <c r="F63" s="334" t="str">
        <f>IF('Age-Level'!$U$55="C","/","")</f>
        <v/>
      </c>
      <c r="G63" s="327" t="str">
        <f>IF('Age-Level'!$U$56="C","/","")</f>
        <v/>
      </c>
      <c r="H63" s="327" t="str">
        <f>IF('Age-Level'!$U$57="C","/","")</f>
        <v/>
      </c>
      <c r="I63" s="333" t="str">
        <f>IF(Summary!$AJ$72="E","E","")</f>
        <v/>
      </c>
      <c r="J63" s="333" t="str">
        <f>IF(Summary!$AK$72="Y","R","")</f>
        <v/>
      </c>
      <c r="L63" s="640" t="str">
        <f>'Fun Patches'!$C37</f>
        <v>&lt;LIST PATCH HERE&gt;</v>
      </c>
      <c r="M63" s="640"/>
      <c r="N63" s="640"/>
      <c r="O63" s="640"/>
      <c r="P63" s="640"/>
      <c r="Q63" s="640"/>
      <c r="R63" s="641"/>
      <c r="S63" s="331" t="str">
        <f>IF(Summary!$AJ$127="E","E","")</f>
        <v/>
      </c>
      <c r="T63" s="331" t="str">
        <f>IF(Summary!$AK$127="Y","R","")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IF(Summary!$AJ$73="E","E","")</f>
        <v/>
      </c>
      <c r="J64" s="329" t="str">
        <f>IF(Summary!$AK$73="Y","R","")</f>
        <v/>
      </c>
      <c r="L64" s="640" t="str">
        <f>'Fun Patches'!$C38</f>
        <v>&lt;LIST PATCH HERE&gt;</v>
      </c>
      <c r="M64" s="640"/>
      <c r="N64" s="640"/>
      <c r="O64" s="640"/>
      <c r="P64" s="640"/>
      <c r="Q64" s="640"/>
      <c r="R64" s="641"/>
      <c r="S64" s="331" t="str">
        <f>IF(Summary!$AJ$128="E","E","")</f>
        <v/>
      </c>
      <c r="T64" s="331" t="str">
        <f>IF(Summary!$AK$128="Y","R","")</f>
        <v/>
      </c>
      <c r="U64" s="642"/>
      <c r="W64" s="389"/>
      <c r="X64" s="390"/>
      <c r="Y64" s="464"/>
      <c r="AA64" s="389"/>
      <c r="AB64" s="390"/>
      <c r="AC64" s="464"/>
    </row>
    <row r="65" spans="1:29" ht="12.95" customHeight="1">
      <c r="B65" s="370"/>
      <c r="C65" s="382" t="s">
        <v>634</v>
      </c>
      <c r="D65" s="451"/>
      <c r="E65" s="451"/>
      <c r="F65" s="451"/>
      <c r="G65" s="451"/>
      <c r="H65" s="452"/>
      <c r="I65" s="333" t="str">
        <f>IF(Summary!$AJ$74="E","E","")</f>
        <v/>
      </c>
      <c r="J65" s="333" t="str">
        <f>IF(Summary!$AK$74="Y","R","")</f>
        <v/>
      </c>
      <c r="L65" s="640" t="str">
        <f>'Fun Patches'!$C39</f>
        <v>&lt;LIST PATCH HERE&gt;</v>
      </c>
      <c r="M65" s="640"/>
      <c r="N65" s="640"/>
      <c r="O65" s="640"/>
      <c r="P65" s="640"/>
      <c r="Q65" s="640"/>
      <c r="R65" s="641"/>
      <c r="S65" s="331" t="str">
        <f>IF(Summary!$AJ$129="E","E","")</f>
        <v/>
      </c>
      <c r="T65" s="331" t="str">
        <f>IF(Summary!$AK$129="Y","R","")</f>
        <v/>
      </c>
      <c r="U65" s="642"/>
      <c r="W65" s="389"/>
      <c r="X65" s="390"/>
      <c r="Y65" s="464"/>
      <c r="AA65" s="389"/>
      <c r="AB65" s="390"/>
      <c r="AC65" s="464"/>
    </row>
    <row r="66" spans="1:29" ht="12.95" customHeight="1">
      <c r="B66" s="370"/>
      <c r="C66" s="376" t="s">
        <v>635</v>
      </c>
      <c r="D66" s="457"/>
      <c r="E66" s="457"/>
      <c r="F66" s="457"/>
      <c r="G66" s="457"/>
      <c r="H66" s="458"/>
      <c r="I66" s="328" t="str">
        <f>IF(Summary!$AJ$92="E","E","")</f>
        <v/>
      </c>
      <c r="J66" s="328" t="str">
        <f>IF(Summary!$AK$92="Y","R","")</f>
        <v/>
      </c>
      <c r="L66" s="640" t="str">
        <f>'Fun Patches'!$C40</f>
        <v>&lt;LIST PATCH HERE&gt;</v>
      </c>
      <c r="M66" s="640"/>
      <c r="N66" s="640"/>
      <c r="O66" s="640"/>
      <c r="P66" s="640"/>
      <c r="Q66" s="640"/>
      <c r="R66" s="641"/>
      <c r="S66" s="331" t="str">
        <f>IF(Summary!$AJ$130="E","E","")</f>
        <v/>
      </c>
      <c r="T66" s="331" t="str">
        <f>IF(Summary!$AK$130="Y","R","")</f>
        <v/>
      </c>
      <c r="U66" s="642"/>
      <c r="W66" s="389"/>
      <c r="X66" s="390"/>
      <c r="Y66" s="464"/>
      <c r="AA66" s="389"/>
      <c r="AB66" s="390"/>
      <c r="AC66" s="464"/>
    </row>
    <row r="67" spans="1:29" ht="12.95" customHeight="1">
      <c r="B67" s="370"/>
      <c r="C67" s="461" t="s">
        <v>636</v>
      </c>
      <c r="D67" s="462"/>
      <c r="E67" s="462"/>
      <c r="F67" s="332" t="str">
        <f>IF(Bridging!$U$10="A","/","")</f>
        <v/>
      </c>
      <c r="G67" s="332" t="str">
        <f>IF(Bridging!$U$14="A","/","")</f>
        <v/>
      </c>
      <c r="H67" s="332" t="str">
        <f>IF(Bridging!$U$16="A","/","")</f>
        <v/>
      </c>
      <c r="I67" s="333" t="str">
        <f>IF(Summary!$AJ$93="E","E","")</f>
        <v/>
      </c>
      <c r="J67" s="333" t="str">
        <f>IF(Summary!$AK$93="Y","R","")</f>
        <v/>
      </c>
      <c r="L67" s="640" t="str">
        <f>'Fun Patches'!$C41</f>
        <v>&lt;LIST PATCH HERE&gt;</v>
      </c>
      <c r="M67" s="640"/>
      <c r="N67" s="640"/>
      <c r="O67" s="640"/>
      <c r="P67" s="640"/>
      <c r="Q67" s="640"/>
      <c r="R67" s="641"/>
      <c r="S67" s="331" t="str">
        <f>IF(Summary!$AJ$131="E","E","")</f>
        <v/>
      </c>
      <c r="T67" s="331" t="str">
        <f>IF(Summary!$AK$131="Y","R","")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IF(Summary!$AJ$132="E","E","")</f>
        <v/>
      </c>
      <c r="T68" s="331" t="str">
        <f>IF(Summary!$AK$132="Y","R","")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IF(Summary!$AJ$133="E","E","")</f>
        <v/>
      </c>
      <c r="T69" s="331" t="str">
        <f>IF(Summary!$AK$133="Y","R","")</f>
        <v/>
      </c>
      <c r="U69" s="642"/>
      <c r="V69" s="351"/>
      <c r="W69" s="389"/>
      <c r="X69" s="390"/>
      <c r="Y69" s="464"/>
      <c r="Z69" s="352"/>
      <c r="AA69" s="389"/>
      <c r="AB69" s="390"/>
      <c r="AC69" s="464"/>
    </row>
    <row r="70" spans="1:29" s="355" customFormat="1" ht="12.95" customHeight="1">
      <c r="A70" s="351"/>
      <c r="B70" s="370"/>
      <c r="C70" s="382" t="s">
        <v>637</v>
      </c>
      <c r="D70" s="327" t="str">
        <f>IF('Age-Level'!$U$67="A","/","")</f>
        <v/>
      </c>
      <c r="E70" s="327" t="str">
        <f>IF('Age-Level'!$U$71="A","/","")</f>
        <v/>
      </c>
      <c r="F70" s="327" t="str">
        <f>IF('Age-Level'!$U$75="A","/","")</f>
        <v/>
      </c>
      <c r="G70" s="327" t="str">
        <f>IF('Age-Level'!$U$80="A","/","")</f>
        <v/>
      </c>
      <c r="H70" s="327" t="str">
        <f>IF('Age-Level'!$U$82="A","/","")</f>
        <v/>
      </c>
      <c r="I70" s="328" t="str">
        <f>IF(Summary!$AJ$75="E","E","")</f>
        <v/>
      </c>
      <c r="J70" s="328" t="str">
        <f>IF(Summary!$AK$75="Y","R","")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IF('Age-Level'!$U$85="A","/","")</f>
        <v/>
      </c>
      <c r="E71" s="313" t="str">
        <f>IF('Age-Level'!$U$89="A","/","")</f>
        <v/>
      </c>
      <c r="F71" s="313" t="str">
        <f>IF('Age-Level'!$U$93="A","/","")</f>
        <v/>
      </c>
      <c r="G71" s="313" t="str">
        <f>IF('Age-Level'!$U$98="A","/","")</f>
        <v/>
      </c>
      <c r="H71" s="313" t="str">
        <f>IF('Age-Level'!$U$100="A","/","")</f>
        <v/>
      </c>
      <c r="I71" s="329" t="str">
        <f>IF(Summary!$AJ$76="E","E","")</f>
        <v/>
      </c>
      <c r="J71" s="329" t="str">
        <f>IF(Summary!$AK$76="Y","R","")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IF('Age-Level'!$U$103="A","/","")</f>
        <v/>
      </c>
      <c r="E72" s="332" t="str">
        <f>IF('Age-Level'!$U$107="A","/","")</f>
        <v/>
      </c>
      <c r="F72" s="332" t="str">
        <f>IF('Age-Level'!$U$111="A","/","")</f>
        <v/>
      </c>
      <c r="G72" s="332" t="str">
        <f>IF('Age-Level'!$U$116="A","/","")</f>
        <v/>
      </c>
      <c r="H72" s="332" t="str">
        <f>IF('Age-Level'!$U$118="A","/","")</f>
        <v/>
      </c>
      <c r="I72" s="333" t="str">
        <f>IF(Summary!$AJ$77="E","E","")</f>
        <v/>
      </c>
      <c r="J72" s="333" t="str">
        <f>IF(Summary!$AK$77="Y","R","")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IF('Age-Level'!$U$121="A","/","")</f>
        <v/>
      </c>
      <c r="E73" s="327" t="str">
        <f>IF('Age-Level'!$U$125="A","/","")</f>
        <v/>
      </c>
      <c r="F73" s="327" t="str">
        <f>IF('Age-Level'!$U$129="A","/","")</f>
        <v/>
      </c>
      <c r="G73" s="327" t="str">
        <f>IF('Age-Level'!$U$134="A","/","")</f>
        <v/>
      </c>
      <c r="H73" s="327" t="str">
        <f>IF('Age-Level'!$U$136="A","/","")</f>
        <v/>
      </c>
      <c r="I73" s="331" t="str">
        <f>IF(Summary!$AJ$78="E","E","")</f>
        <v/>
      </c>
      <c r="J73" s="331" t="str">
        <f>IF(Summary!$AK$78="Y","R","")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2o6pzVCxqqfWJU48dXHmnXwXYIu13t/0iEphg8/UYPP9p4pHNccVaJWdrbFqMx4iJkCeGrdA9JTxrQpTdFcipA==" saltValue="G8G76gdEyoAvLZEiV31xnw=="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14" priority="2">
      <formula>LEFT($U$1,11)="Ambassador_"</formula>
    </cfRule>
  </conditionalFormatting>
  <conditionalFormatting sqref="H45:H51 H1:H41">
    <cfRule type="expression" dxfId="13" priority="1">
      <formula>LEFT($U$1,11)&lt;&gt;"Ambassador_"</formula>
    </cfRule>
  </conditionalFormatting>
  <conditionalFormatting sqref="I1:T2">
    <cfRule type="expression" dxfId="12" priority="3">
      <formula>LEFT($U$1,11)&lt;&gt;"Ambassador_"</formula>
    </cfRule>
  </conditionalFormatting>
  <conditionalFormatting sqref="L16:L28">
    <cfRule type="duplicateValues" dxfId="11" priority="4"/>
  </conditionalFormatting>
  <conditionalFormatting sqref="L29:L30 L14:L15 W4:W73 AA4:AA73">
    <cfRule type="duplicateValues" dxfId="10" priority="5"/>
  </conditionalFormatting>
  <pageMargins left="0.5" right="0.3" top="0.3" bottom="0.3" header="0.3" footer="0.3"/>
  <pageSetup scale="75" fitToWidth="2" orientation="portrait" r:id="rId1"/>
  <colBreaks count="1" manualBreakCount="1">
    <brk id="21" max="7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F968B-C138-4855-AE69-B7F6FF0C2F75}">
  <sheetPr codeName="Sheet34">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Ambassador_19</v>
      </c>
      <c r="U1" s="430" t="str">
        <f ca="1">MID(CELL("filename",A1),FIND(IF(ISERROR(FIND("]",CELL("filename",A1))),"$","]"),CELL("filename",A1))+1,256)</f>
        <v>Ambassador_19</v>
      </c>
      <c r="W1" s="344" t="str">
        <f ca="1">IF(T1&lt;&gt;"",T1,"")</f>
        <v>Ambassador_19</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IF(Badges!$V$33="A","/","")</f>
        <v/>
      </c>
      <c r="E4" s="327" t="str">
        <f>IF(Badges!$V$37="A","/","")</f>
        <v/>
      </c>
      <c r="F4" s="327" t="str">
        <f>IF(Badges!$V$41="A","/","")</f>
        <v/>
      </c>
      <c r="G4" s="327" t="str">
        <f>IF(Badges!$V$45="A","/","")</f>
        <v/>
      </c>
      <c r="H4" s="327" t="str">
        <f>IF(Badges!$V$49="A","/","")</f>
        <v/>
      </c>
      <c r="I4" s="330" t="str">
        <f>IF(Summary!$AL$5="E","E","")</f>
        <v/>
      </c>
      <c r="J4" s="330" t="str">
        <f>IF(Summary!$AM$5="Y","R","")</f>
        <v/>
      </c>
      <c r="L4" s="639" t="str">
        <f>'Council Own'!$B6</f>
        <v>&lt;&lt;List Badge 1 Here&gt;&gt;</v>
      </c>
      <c r="M4" s="639"/>
      <c r="N4" s="327" t="str">
        <f>IF('Council Own'!$V$11="A","/","")</f>
        <v/>
      </c>
      <c r="O4" s="327" t="str">
        <f>IF('Council Own'!$V$15="A","/","")</f>
        <v/>
      </c>
      <c r="P4" s="327" t="str">
        <f>IF('Council Own'!$V$19="A","/","")</f>
        <v/>
      </c>
      <c r="Q4" s="327" t="str">
        <f>IF('Council Own'!$V$23="A","/","")</f>
        <v/>
      </c>
      <c r="R4" s="327" t="str">
        <f>IF('Council Own'!$V$27="A","/","")</f>
        <v/>
      </c>
      <c r="S4" s="326" t="str">
        <f>IF(Summary!$AL$52="E","E","")</f>
        <v/>
      </c>
      <c r="T4" s="326" t="str">
        <f>IF(Summary!$AM$52="Y","R","")</f>
        <v/>
      </c>
      <c r="U4" s="432"/>
      <c r="W4" s="387"/>
      <c r="X4" s="388"/>
      <c r="Y4" s="463"/>
      <c r="AA4" s="387"/>
      <c r="AB4" s="388"/>
      <c r="AC4" s="463"/>
    </row>
    <row r="5" spans="1:30" ht="12.95" customHeight="1">
      <c r="A5" s="342"/>
      <c r="C5" s="359" t="s">
        <v>404</v>
      </c>
      <c r="D5" s="327" t="str">
        <f>IF(Badges!$V$56="A","/","")</f>
        <v/>
      </c>
      <c r="E5" s="327" t="str">
        <f>IF(Badges!$V$60="A","/","")</f>
        <v/>
      </c>
      <c r="F5" s="327" t="str">
        <f>IF(Badges!$V$64="A","/","")</f>
        <v/>
      </c>
      <c r="G5" s="327" t="str">
        <f>IF(Badges!$V$68="A","/","")</f>
        <v/>
      </c>
      <c r="H5" s="327" t="str">
        <f>IF(Badges!$V$72="A","/","")</f>
        <v/>
      </c>
      <c r="I5" s="330" t="str">
        <f>IF(Summary!$AL$6="E","E","")</f>
        <v/>
      </c>
      <c r="J5" s="330" t="str">
        <f>IF(Summary!$AM$6="Y","R","")</f>
        <v/>
      </c>
      <c r="K5" s="360" t="str">
        <f>IF(COUNT(I39:I39)=1,MAX(I39:I39),"")</f>
        <v/>
      </c>
      <c r="L5" s="640" t="str">
        <f>'Council Own'!$B29</f>
        <v>&lt;&lt;List Badge 2 Here&gt;&gt;</v>
      </c>
      <c r="M5" s="641"/>
      <c r="N5" s="327" t="str">
        <f>IF('Council Own'!$V$34="A","/","")</f>
        <v/>
      </c>
      <c r="O5" s="327" t="str">
        <f>IF('Council Own'!$V$38="A","/","")</f>
        <v/>
      </c>
      <c r="P5" s="327" t="str">
        <f>IF('Council Own'!$V$42="A","/","")</f>
        <v/>
      </c>
      <c r="Q5" s="327" t="str">
        <f>IF('Council Own'!$V$46="A","/","")</f>
        <v/>
      </c>
      <c r="R5" s="327" t="str">
        <f>IF('Council Own'!$V$50="A","/","")</f>
        <v/>
      </c>
      <c r="S5" s="328" t="str">
        <f>IF(Summary!$AL$53="E","E","")</f>
        <v/>
      </c>
      <c r="T5" s="328" t="str">
        <f>IF(Summary!$AM$53="Y","R","")</f>
        <v/>
      </c>
      <c r="U5" s="432"/>
      <c r="W5" s="389"/>
      <c r="X5" s="390"/>
      <c r="Y5" s="464"/>
      <c r="AA5" s="389"/>
      <c r="AB5" s="390"/>
      <c r="AC5" s="464"/>
    </row>
    <row r="6" spans="1:30" ht="12.95" customHeight="1" thickBot="1">
      <c r="A6" s="342"/>
      <c r="C6" s="361" t="s">
        <v>698</v>
      </c>
      <c r="D6" s="327" t="str">
        <f>IF(Badges!$V$79="A","/","")</f>
        <v/>
      </c>
      <c r="E6" s="327" t="str">
        <f>IF(Badges!$V$83="A","/","")</f>
        <v/>
      </c>
      <c r="F6" s="327" t="str">
        <f>IF(Badges!$V$87="A","/","")</f>
        <v/>
      </c>
      <c r="G6" s="327" t="str">
        <f>IF(Badges!$V$91="A","/","")</f>
        <v/>
      </c>
      <c r="H6" s="327" t="str">
        <f>IF(Badges!$V$95="A","/","")</f>
        <v/>
      </c>
      <c r="I6" s="330" t="str">
        <f>IF(Summary!$AL$7="E","E","")</f>
        <v/>
      </c>
      <c r="J6" s="330" t="str">
        <f>IF(Summary!$AM$7="Y","R","")</f>
        <v/>
      </c>
      <c r="K6" s="360" t="str">
        <f>IF(COUNT(I40:I40)=1,MAX(I40:I40),"")</f>
        <v/>
      </c>
      <c r="L6" s="640" t="str">
        <f>'Council Own'!$B52</f>
        <v>&lt;&lt;List Badge 3 Here&gt;&gt;</v>
      </c>
      <c r="M6" s="641"/>
      <c r="N6" s="327" t="str">
        <f>IF('Council Own'!$V$57="A","/","")</f>
        <v/>
      </c>
      <c r="O6" s="327" t="str">
        <f>IF('Council Own'!$V$61="A","/","")</f>
        <v/>
      </c>
      <c r="P6" s="327" t="str">
        <f>IF('Council Own'!$V$65="A","/","")</f>
        <v/>
      </c>
      <c r="Q6" s="327" t="str">
        <f>IF('Council Own'!$V$69="A","/","")</f>
        <v/>
      </c>
      <c r="R6" s="327" t="str">
        <f>IF('Council Own'!$V$73="A","/","")</f>
        <v/>
      </c>
      <c r="S6" s="328" t="str">
        <f>IF(Summary!$AL$54="E","E","")</f>
        <v/>
      </c>
      <c r="T6" s="328" t="str">
        <f>IF(Summary!$AM$54="Y","R","")</f>
        <v/>
      </c>
      <c r="U6" s="432"/>
      <c r="W6" s="389"/>
      <c r="X6" s="390"/>
      <c r="Y6" s="464"/>
      <c r="AA6" s="389"/>
      <c r="AB6" s="390"/>
      <c r="AC6" s="464"/>
    </row>
    <row r="7" spans="1:30" ht="12.95" customHeight="1">
      <c r="A7" s="342"/>
      <c r="C7" s="363" t="s">
        <v>104</v>
      </c>
      <c r="D7" s="337" t="str">
        <f>IF(Badges!$V$102="A","/","")</f>
        <v/>
      </c>
      <c r="E7" s="337" t="str">
        <f>IF(Badges!$V$106="A","/","")</f>
        <v/>
      </c>
      <c r="F7" s="337" t="str">
        <f>IF(Badges!$V$110="A","/","")</f>
        <v/>
      </c>
      <c r="G7" s="337" t="str">
        <f>IF(Badges!$V$114="A","/","")</f>
        <v/>
      </c>
      <c r="H7" s="337" t="str">
        <f>IF(Badges!$V$118="A","/","")</f>
        <v/>
      </c>
      <c r="I7" s="338" t="str">
        <f>IF(Summary!$AL$8="E","E","")</f>
        <v/>
      </c>
      <c r="J7" s="338" t="str">
        <f>IF(Summary!$AM$8="Y","R","")</f>
        <v/>
      </c>
      <c r="K7" s="360" t="str">
        <f>IF(COUNT(I41:I41)=1,MAX(I41:I41),"")</f>
        <v/>
      </c>
      <c r="L7" s="640" t="str">
        <f>'Council Own'!$B75</f>
        <v>&lt;&lt;List Badge 4 Here&gt;&gt;</v>
      </c>
      <c r="M7" s="641"/>
      <c r="N7" s="327" t="str">
        <f>IF('Council Own'!$V$80="A","/","")</f>
        <v/>
      </c>
      <c r="O7" s="327" t="str">
        <f>IF('Council Own'!$V$84="A","/","")</f>
        <v/>
      </c>
      <c r="P7" s="327" t="str">
        <f>IF('Council Own'!$V$88="A","/","")</f>
        <v/>
      </c>
      <c r="Q7" s="327" t="str">
        <f>IF('Council Own'!$V$92="A","/","")</f>
        <v/>
      </c>
      <c r="R7" s="327" t="str">
        <f>IF('Council Own'!$V$96="A","/","")</f>
        <v/>
      </c>
      <c r="S7" s="328" t="str">
        <f>IF(Summary!$AL$55="E","E","")</f>
        <v/>
      </c>
      <c r="T7" s="328" t="str">
        <f>IF(Summary!$AM$55="Y","R","")</f>
        <v/>
      </c>
      <c r="U7" s="432"/>
      <c r="W7" s="389"/>
      <c r="X7" s="390"/>
      <c r="Y7" s="464"/>
      <c r="AA7" s="389"/>
      <c r="AB7" s="390"/>
      <c r="AC7" s="464"/>
    </row>
    <row r="8" spans="1:30" ht="12.95" customHeight="1">
      <c r="A8" s="342"/>
      <c r="C8" s="359" t="s">
        <v>422</v>
      </c>
      <c r="D8" s="327" t="str">
        <f>IF(Badges!$V$125="A","/","")</f>
        <v/>
      </c>
      <c r="E8" s="327" t="str">
        <f>IF(Badges!$V$129="A","/","")</f>
        <v/>
      </c>
      <c r="F8" s="327" t="str">
        <f>IF(Badges!$V$133="A","/","")</f>
        <v/>
      </c>
      <c r="G8" s="327" t="str">
        <f>IF(Badges!$V$137="A","/","")</f>
        <v/>
      </c>
      <c r="H8" s="327" t="str">
        <f>IF(Badges!$V$141="A","/","")</f>
        <v/>
      </c>
      <c r="I8" s="328" t="str">
        <f>IF(Summary!$AL$9="E","E","")</f>
        <v/>
      </c>
      <c r="J8" s="328" t="str">
        <f>IF(Summary!$AM$9="Y","R","")</f>
        <v/>
      </c>
      <c r="K8" s="360" t="str">
        <f>IF(COUNT(I42:I45)=4,MAX(I42:I45),"")</f>
        <v/>
      </c>
      <c r="L8" s="640" t="str">
        <f>'Council Own'!$B98</f>
        <v>&lt;&lt;List Badge 5 Here&gt;&gt;</v>
      </c>
      <c r="M8" s="641"/>
      <c r="N8" s="327" t="str">
        <f>IF('Council Own'!$V$103="A","/","")</f>
        <v/>
      </c>
      <c r="O8" s="327" t="str">
        <f>IF('Council Own'!$V$107="A","/","")</f>
        <v/>
      </c>
      <c r="P8" s="327" t="str">
        <f>IF('Council Own'!$V$111="A","/","")</f>
        <v/>
      </c>
      <c r="Q8" s="327" t="str">
        <f>IF('Council Own'!$V$115="A","/","")</f>
        <v/>
      </c>
      <c r="R8" s="327" t="str">
        <f>IF('Council Own'!$V$119="A","/","")</f>
        <v/>
      </c>
      <c r="S8" s="331" t="str">
        <f>IF(Summary!$AL$56="E","E","")</f>
        <v/>
      </c>
      <c r="T8" s="331" t="str">
        <f>IF(Summary!$AM$56="Y","R","")</f>
        <v/>
      </c>
      <c r="U8" s="432"/>
      <c r="W8" s="389"/>
      <c r="X8" s="390"/>
      <c r="Y8" s="464"/>
      <c r="AA8" s="389"/>
      <c r="AB8" s="390"/>
      <c r="AC8" s="464"/>
    </row>
    <row r="9" spans="1:30" ht="12.95" customHeight="1" thickBot="1">
      <c r="A9" s="342"/>
      <c r="C9" s="364" t="s">
        <v>699</v>
      </c>
      <c r="D9" s="313" t="str">
        <f>IF(Badges!$V$148="A","/","")</f>
        <v/>
      </c>
      <c r="E9" s="313" t="str">
        <f>IF(Badges!$V$152="A","/","")</f>
        <v/>
      </c>
      <c r="F9" s="313" t="str">
        <f>IF(Badges!$V$156="A","/","")</f>
        <v/>
      </c>
      <c r="G9" s="313" t="str">
        <f>IF(Badges!$V$160="A","/","")</f>
        <v/>
      </c>
      <c r="H9" s="313" t="str">
        <f>IF(Badges!$V$164="A","/","")</f>
        <v/>
      </c>
      <c r="I9" s="433"/>
      <c r="J9" s="434"/>
      <c r="K9" s="360"/>
      <c r="L9" s="639" t="str">
        <f>'Council Own'!$B121</f>
        <v>&lt;&lt;List Badge 6 Here&gt;&gt;</v>
      </c>
      <c r="M9" s="639"/>
      <c r="N9" s="327" t="str">
        <f>IF('Council Own'!$V$126="A","/","")</f>
        <v/>
      </c>
      <c r="O9" s="327" t="str">
        <f>IF('Council Own'!$V$130="A","/","")</f>
        <v/>
      </c>
      <c r="P9" s="327" t="str">
        <f>IF('Council Own'!$V$134="A","/","")</f>
        <v/>
      </c>
      <c r="Q9" s="327" t="str">
        <f>IF('Council Own'!$V$138="A","/","")</f>
        <v/>
      </c>
      <c r="R9" s="327" t="str">
        <f>IF('Council Own'!$V$142="A","/","")</f>
        <v/>
      </c>
      <c r="S9" s="328" t="str">
        <f>IF(Summary!$AL$57="E","E","")</f>
        <v/>
      </c>
      <c r="T9" s="328" t="str">
        <f>IF(Summary!$AM$57="Y","R","")</f>
        <v/>
      </c>
      <c r="U9" s="432"/>
      <c r="W9" s="389"/>
      <c r="X9" s="390"/>
      <c r="Y9" s="464"/>
      <c r="AA9" s="389"/>
      <c r="AB9" s="390"/>
      <c r="AC9" s="464"/>
    </row>
    <row r="10" spans="1:30" ht="12.95" customHeight="1">
      <c r="A10" s="342"/>
      <c r="C10" s="356" t="s">
        <v>606</v>
      </c>
      <c r="D10" s="332" t="str">
        <f>IF(Badges!$V$171="A","/","")</f>
        <v/>
      </c>
      <c r="E10" s="332" t="str">
        <f>IF(Badges!$V$175="A","/","")</f>
        <v/>
      </c>
      <c r="F10" s="332" t="str">
        <f>IF(Badges!$V$179="A","/","")</f>
        <v/>
      </c>
      <c r="G10" s="332" t="str">
        <f>IF(Badges!$V$183="A","/","")</f>
        <v/>
      </c>
      <c r="H10" s="332" t="str">
        <f>IF(Badges!$V$187="A","/","")</f>
        <v/>
      </c>
      <c r="I10" s="328" t="str">
        <f>IF(Summary!$AL$11="E","E","")</f>
        <v/>
      </c>
      <c r="J10" s="328" t="str">
        <f>IF(Summary!$AM$11="Y","R","")</f>
        <v/>
      </c>
      <c r="K10" s="360"/>
      <c r="L10" s="640" t="str">
        <f>'Council Own'!$B144</f>
        <v>&lt;&lt;List Badge 7 Here&gt;&gt;</v>
      </c>
      <c r="M10" s="641"/>
      <c r="N10" s="327" t="str">
        <f>IF('Council Own'!$V$149="A","/","")</f>
        <v/>
      </c>
      <c r="O10" s="327" t="str">
        <f>IF('Council Own'!$V$153="A","/","")</f>
        <v/>
      </c>
      <c r="P10" s="327" t="str">
        <f>IF('Council Own'!$V$157="A","/","")</f>
        <v/>
      </c>
      <c r="Q10" s="327" t="str">
        <f>IF('Council Own'!$V$161="A","/","")</f>
        <v/>
      </c>
      <c r="R10" s="327" t="str">
        <f>IF('Council Own'!$V$165="A","/","")</f>
        <v/>
      </c>
      <c r="S10" s="328" t="str">
        <f>IF(Summary!$AL$58="E","E","")</f>
        <v/>
      </c>
      <c r="T10" s="328" t="str">
        <f>IF(Summary!$AM$58="Y","R","")</f>
        <v/>
      </c>
      <c r="U10" s="432"/>
      <c r="W10" s="389"/>
      <c r="X10" s="390"/>
      <c r="Y10" s="464"/>
      <c r="AA10" s="389"/>
      <c r="AB10" s="390"/>
      <c r="AC10" s="464"/>
    </row>
    <row r="11" spans="1:30" ht="12.95" customHeight="1">
      <c r="A11" s="342"/>
      <c r="C11" s="359" t="s">
        <v>607</v>
      </c>
      <c r="D11" s="334" t="str">
        <f>IF(Badges!$V$194="A","/","")</f>
        <v/>
      </c>
      <c r="E11" s="334" t="str">
        <f>IF(Badges!$V$198="A","/","")</f>
        <v/>
      </c>
      <c r="F11" s="334" t="str">
        <f>IF(Badges!$V$202="A","/","")</f>
        <v/>
      </c>
      <c r="G11" s="334" t="str">
        <f>IF(Badges!$V$206="A","/","")</f>
        <v/>
      </c>
      <c r="H11" s="334" t="str">
        <f>IF(Badges!$V$210="A","/","")</f>
        <v/>
      </c>
      <c r="I11" s="331" t="str">
        <f>IF(Summary!$AL$12="E","E","")</f>
        <v/>
      </c>
      <c r="J11" s="331" t="str">
        <f>IF(Summary!$AM$12="Y","R","")</f>
        <v/>
      </c>
      <c r="K11" s="360"/>
      <c r="L11" s="640" t="str">
        <f>'Council Own'!$B167</f>
        <v>&lt;&lt;List Badge 8 Here&gt;&gt;</v>
      </c>
      <c r="M11" s="641"/>
      <c r="N11" s="327" t="str">
        <f>IF('Council Own'!$V$172="A","/","")</f>
        <v/>
      </c>
      <c r="O11" s="327" t="str">
        <f>IF('Council Own'!$V$176="A","/","")</f>
        <v/>
      </c>
      <c r="P11" s="327" t="str">
        <f>IF('Council Own'!$V$180="A","/","")</f>
        <v/>
      </c>
      <c r="Q11" s="327" t="str">
        <f>IF('Council Own'!$V$184="A","/","")</f>
        <v/>
      </c>
      <c r="R11" s="327" t="str">
        <f>IF('Council Own'!$V$188="A","/","")</f>
        <v/>
      </c>
      <c r="S11" s="328" t="str">
        <f>IF(Summary!$AL$59="E","E","")</f>
        <v/>
      </c>
      <c r="T11" s="328" t="str">
        <f>IF(Summary!$AM$59="Y","R","")</f>
        <v/>
      </c>
      <c r="U11" s="432"/>
      <c r="W11" s="389"/>
      <c r="X11" s="390"/>
      <c r="Y11" s="464"/>
      <c r="AA11" s="389"/>
      <c r="AB11" s="390"/>
      <c r="AC11" s="464"/>
    </row>
    <row r="12" spans="1:30" ht="12.95" customHeight="1" thickBot="1">
      <c r="A12" s="342"/>
      <c r="C12" s="361" t="s">
        <v>608</v>
      </c>
      <c r="D12" s="313" t="str">
        <f>IF(Badges!$V$298="A","/","")</f>
        <v/>
      </c>
      <c r="E12" s="313" t="str">
        <f>IF(Badges!$V$302="A","/","")</f>
        <v/>
      </c>
      <c r="F12" s="313" t="str">
        <f>IF(Badges!$V$306="A","/","")</f>
        <v/>
      </c>
      <c r="G12" s="313" t="str">
        <f>IF(Badges!$V$310="A","/","")</f>
        <v/>
      </c>
      <c r="H12" s="313" t="str">
        <f>IF(Badges!$V$314="A","/","")</f>
        <v/>
      </c>
      <c r="I12" s="329" t="str">
        <f>IF(Summary!$AL$17="E","E","")</f>
        <v/>
      </c>
      <c r="J12" s="329" t="str">
        <f>IF(Summary!$AM$17="Y","R","")</f>
        <v/>
      </c>
      <c r="K12" s="360" t="str">
        <f>IF(COUNT(I46:I47)=2,MAX(I46:I47),"")</f>
        <v/>
      </c>
      <c r="L12" s="640" t="str">
        <f>'Council Own'!$B190</f>
        <v>&lt;&lt;List Badge 9 Here&gt;&gt;</v>
      </c>
      <c r="M12" s="641"/>
      <c r="N12" s="327" t="str">
        <f>IF('Council Own'!$V$195="A","/","")</f>
        <v/>
      </c>
      <c r="O12" s="327" t="str">
        <f>IF('Council Own'!$V$199="A","/","")</f>
        <v/>
      </c>
      <c r="P12" s="327" t="str">
        <f>IF('Council Own'!$V$203="A","/","")</f>
        <v/>
      </c>
      <c r="Q12" s="327" t="str">
        <f>IF('Council Own'!$V$207="A","/","")</f>
        <v/>
      </c>
      <c r="R12" s="327" t="str">
        <f>IF('Council Own'!$V$211="A","/","")</f>
        <v/>
      </c>
      <c r="S12" s="328" t="str">
        <f>IF(Summary!$AL$60="E","E","")</f>
        <v/>
      </c>
      <c r="T12" s="328" t="str">
        <f>IF(Summary!$AM$60="Y","R","")</f>
        <v/>
      </c>
      <c r="U12" s="432"/>
      <c r="W12" s="389"/>
      <c r="X12" s="390"/>
      <c r="Y12" s="464"/>
      <c r="AA12" s="389"/>
      <c r="AB12" s="390"/>
      <c r="AC12" s="464"/>
    </row>
    <row r="13" spans="1:30" ht="12.95" customHeight="1">
      <c r="A13" s="342"/>
      <c r="C13" s="363" t="s">
        <v>103</v>
      </c>
      <c r="D13" s="332" t="str">
        <f>IF(Badges!$V$321="A","/","")</f>
        <v/>
      </c>
      <c r="E13" s="332" t="str">
        <f>IF(Badges!$V$325="A","/","")</f>
        <v/>
      </c>
      <c r="F13" s="332" t="str">
        <f>IF(Badges!$V$329="A","/","")</f>
        <v/>
      </c>
      <c r="G13" s="332" t="str">
        <f>IF(Badges!$V$333="A","/","")</f>
        <v/>
      </c>
      <c r="H13" s="332" t="str">
        <f>IF(Badges!$V$337="A","/","")</f>
        <v/>
      </c>
      <c r="I13" s="330" t="str">
        <f>IF(Summary!$AL$18="E","E","")</f>
        <v/>
      </c>
      <c r="J13" s="330" t="str">
        <f>IF(Summary!$AM$18="Y","R","")</f>
        <v/>
      </c>
      <c r="K13" s="360"/>
      <c r="L13" s="640" t="str">
        <f>'Council Own'!$B213</f>
        <v>&lt;&lt;List Badge 10 Here&gt;&gt;</v>
      </c>
      <c r="M13" s="641"/>
      <c r="N13" s="327" t="str">
        <f>IF('Council Own'!$V$218="A","/","")</f>
        <v/>
      </c>
      <c r="O13" s="327" t="str">
        <f>IF('Council Own'!$V$222="A","/","")</f>
        <v/>
      </c>
      <c r="P13" s="327" t="str">
        <f>IF('Council Own'!$V$226="A","/","")</f>
        <v/>
      </c>
      <c r="Q13" s="327" t="str">
        <f>IF('Council Own'!$V$230="A","/","")</f>
        <v/>
      </c>
      <c r="R13" s="327" t="str">
        <f>IF('Council Own'!$V$234="A","/","")</f>
        <v/>
      </c>
      <c r="S13" s="328" t="str">
        <f>IF(Summary!$AL$61="E","E","")</f>
        <v/>
      </c>
      <c r="T13" s="328" t="str">
        <f>IF(Summary!$AM$61="Y","R","")</f>
        <v/>
      </c>
      <c r="U13" s="432"/>
      <c r="W13" s="389"/>
      <c r="X13" s="390"/>
      <c r="Y13" s="464"/>
      <c r="AA13" s="389"/>
      <c r="AB13" s="390"/>
      <c r="AC13" s="464"/>
    </row>
    <row r="14" spans="1:30" ht="12.95" customHeight="1">
      <c r="A14" s="342"/>
      <c r="C14" s="359" t="s">
        <v>609</v>
      </c>
      <c r="D14" s="334" t="str">
        <f>IF(Badges!$V$10="A","/","")</f>
        <v/>
      </c>
      <c r="E14" s="334" t="str">
        <f>IF(Badges!$V$14="A","/","")</f>
        <v/>
      </c>
      <c r="F14" s="334" t="str">
        <f>IF(Badges!$V$18="A","/","")</f>
        <v/>
      </c>
      <c r="G14" s="334" t="str">
        <f>IF(Badges!$V$22="A","/","")</f>
        <v/>
      </c>
      <c r="H14" s="334" t="str">
        <f>IF(Badges!$V$26="A","/","")</f>
        <v/>
      </c>
      <c r="I14" s="331" t="str">
        <f>IF(Summary!$AL$4="E","E","")</f>
        <v/>
      </c>
      <c r="J14" s="331" t="str">
        <f>IF(Summary!$AM$4="Y","R","")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IF(Badges!$V$356="A","/","")</f>
        <v/>
      </c>
      <c r="E15" s="313" t="str">
        <f>IF(Badges!$V$360="A","/","")</f>
        <v/>
      </c>
      <c r="F15" s="313" t="str">
        <f>IF(Badges!$V$364="A","/","")</f>
        <v/>
      </c>
      <c r="G15" s="313" t="str">
        <f>IF(Badges!$V$368="A","/","")</f>
        <v/>
      </c>
      <c r="H15" s="313" t="str">
        <f>IF(Badges!$V$372="A","/","")</f>
        <v/>
      </c>
      <c r="I15" s="329" t="str">
        <f>IF(Summary!$AL$20="E","E","")</f>
        <v/>
      </c>
      <c r="J15" s="329" t="str">
        <f>IF(Summary!$AM$20="Y","R","")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IF(Badges!$V$379="A","/","")</f>
        <v/>
      </c>
      <c r="E16" s="332" t="str">
        <f>IF(Badges!$V$383="A","/","")</f>
        <v/>
      </c>
      <c r="F16" s="332" t="str">
        <f>IF(Badges!$V$387="A","/","")</f>
        <v/>
      </c>
      <c r="G16" s="332" t="str">
        <f>IF(Badges!$V$391="A","/","")</f>
        <v/>
      </c>
      <c r="H16" s="332" t="str">
        <f>IF(Badges!$V$395="A","/","")</f>
        <v/>
      </c>
      <c r="I16" s="333" t="str">
        <f>IF(Summary!$AL$21="E","E","")</f>
        <v/>
      </c>
      <c r="J16" s="333" t="str">
        <f>IF(Summary!$AM$21="Y","R","")</f>
        <v/>
      </c>
      <c r="K16" s="360" t="str">
        <f>IF(COUNT(I50:I51)=2,MAX(I50:I51),"")</f>
        <v/>
      </c>
      <c r="L16" s="640" t="str">
        <f>'Age-Level'!$C140</f>
        <v>Investiture</v>
      </c>
      <c r="M16" s="640"/>
      <c r="N16" s="640"/>
      <c r="O16" s="640"/>
      <c r="P16" s="640"/>
      <c r="Q16" s="640"/>
      <c r="R16" s="641"/>
      <c r="S16" s="328" t="str">
        <f>IF(Summary!$AL$79="E","E","")</f>
        <v/>
      </c>
      <c r="T16" s="328" t="str">
        <f>IF(Summary!$AM$79="Y","R","")</f>
        <v/>
      </c>
      <c r="U16" s="432"/>
      <c r="W16" s="389"/>
      <c r="X16" s="390"/>
      <c r="Y16" s="464"/>
      <c r="AA16" s="389"/>
      <c r="AB16" s="390"/>
      <c r="AC16" s="464"/>
    </row>
    <row r="17" spans="1:29" ht="12.95" customHeight="1">
      <c r="A17" s="342"/>
      <c r="C17" s="359" t="s">
        <v>611</v>
      </c>
      <c r="D17" s="334" t="str">
        <f>IF(Badges!$V$425="A","/","")</f>
        <v/>
      </c>
      <c r="E17" s="334" t="str">
        <f>IF(Badges!$V$429="A","/","")</f>
        <v/>
      </c>
      <c r="F17" s="334" t="str">
        <f>IF(Badges!$V$433="A","/","")</f>
        <v/>
      </c>
      <c r="G17" s="334" t="str">
        <f>IF(Badges!$V$437="A","/","")</f>
        <v/>
      </c>
      <c r="H17" s="334" t="str">
        <f>IF(Badges!$V$441="A","/","")</f>
        <v/>
      </c>
      <c r="I17" s="331" t="str">
        <f>IF(Summary!$AL$23="E","E","")</f>
        <v/>
      </c>
      <c r="J17" s="331" t="str">
        <f>IF(Summary!$AM$23="Y","R","")</f>
        <v/>
      </c>
      <c r="K17" s="360"/>
      <c r="L17" s="640" t="str">
        <f>'Age-Level'!$C141</f>
        <v>Rededication (1st year)</v>
      </c>
      <c r="M17" s="640"/>
      <c r="N17" s="640"/>
      <c r="O17" s="640"/>
      <c r="P17" s="640"/>
      <c r="Q17" s="640"/>
      <c r="R17" s="641"/>
      <c r="S17" s="328" t="str">
        <f>IF(Summary!$AL$80="E","E","")</f>
        <v/>
      </c>
      <c r="T17" s="328" t="str">
        <f>IF(Summary!$AM$80="Y","R","")</f>
        <v/>
      </c>
      <c r="U17" s="432"/>
      <c r="W17" s="389"/>
      <c r="X17" s="390"/>
      <c r="Y17" s="464"/>
      <c r="AA17" s="389"/>
      <c r="AB17" s="390"/>
      <c r="AC17" s="464"/>
    </row>
    <row r="18" spans="1:29" ht="12.95" customHeight="1" thickBot="1">
      <c r="C18" s="361" t="s">
        <v>612</v>
      </c>
      <c r="D18" s="313" t="str">
        <f>IF(Badges!$V$448="A","/","")</f>
        <v/>
      </c>
      <c r="E18" s="313" t="str">
        <f>IF(Badges!$V$452="A","/","")</f>
        <v/>
      </c>
      <c r="F18" s="313" t="str">
        <f>IF(Badges!$V$456="A","/","")</f>
        <v/>
      </c>
      <c r="G18" s="313" t="str">
        <f>IF(Badges!$V$460="A","/","")</f>
        <v/>
      </c>
      <c r="H18" s="313" t="str">
        <f>IF(Badges!$V$464="A","/","")</f>
        <v/>
      </c>
      <c r="I18" s="329" t="str">
        <f>IF(Summary!$AL$24="E","E","")</f>
        <v/>
      </c>
      <c r="J18" s="329" t="str">
        <f>IF(Summary!$AM$24="Y","R","")</f>
        <v/>
      </c>
      <c r="L18" s="640" t="str">
        <f>'Age-Level'!$C142</f>
        <v>Rededication (2nd year)</v>
      </c>
      <c r="M18" s="640"/>
      <c r="N18" s="640"/>
      <c r="O18" s="640"/>
      <c r="P18" s="640"/>
      <c r="Q18" s="640"/>
      <c r="R18" s="641"/>
      <c r="S18" s="328" t="str">
        <f>IF(Summary!$AL$81="E","E","")</f>
        <v/>
      </c>
      <c r="T18" s="328" t="str">
        <f>IF(Summary!$AM$81="Y","R","")</f>
        <v/>
      </c>
      <c r="U18" s="432"/>
      <c r="W18" s="389"/>
      <c r="X18" s="390"/>
      <c r="Y18" s="464"/>
      <c r="AA18" s="389"/>
      <c r="AB18" s="390"/>
      <c r="AC18" s="464"/>
    </row>
    <row r="19" spans="1:29" ht="12.95" customHeight="1">
      <c r="C19" s="368" t="s">
        <v>328</v>
      </c>
      <c r="D19" s="332" t="str">
        <f>IF(Badges!$V$467="C","/","")</f>
        <v/>
      </c>
      <c r="E19" s="332" t="str">
        <f>IF(Badges!$V$468="C","/","")</f>
        <v/>
      </c>
      <c r="F19" s="332" t="str">
        <f>IF(Badges!$V$469="C","/","")</f>
        <v/>
      </c>
      <c r="G19" s="332" t="str">
        <f>IF(Badges!$V$470="C","/","")</f>
        <v/>
      </c>
      <c r="H19" s="332" t="str">
        <f>IF(Badges!$V$471="C","/","")</f>
        <v/>
      </c>
      <c r="I19" s="333" t="str">
        <f>IF(Summary!$AL$25="E","E","")</f>
        <v/>
      </c>
      <c r="J19" s="333" t="str">
        <f>IF(Summary!$AM$25="Y","R","")</f>
        <v/>
      </c>
      <c r="L19" s="640" t="str">
        <f>'Age-Level'!$C143</f>
        <v>Rededication (3rd year)</v>
      </c>
      <c r="M19" s="640"/>
      <c r="N19" s="640"/>
      <c r="O19" s="640"/>
      <c r="P19" s="640"/>
      <c r="Q19" s="640"/>
      <c r="R19" s="641"/>
      <c r="S19" s="328" t="str">
        <f>IF(Summary!$AL$82="E","E","")</f>
        <v/>
      </c>
      <c r="T19" s="328" t="str">
        <f>IF(Summary!$AM$82="Y","R","")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IF(Summary!$AL$83="E","E","")</f>
        <v/>
      </c>
      <c r="T20" s="328" t="str">
        <f>IF(Summary!$AM$83="Y","R","")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IF(Summary!$AL$84="E","E","")</f>
        <v/>
      </c>
      <c r="T21" s="328" t="str">
        <f>IF(Summary!$AM$84="Y","R","")</f>
        <v/>
      </c>
      <c r="U21" s="432"/>
      <c r="W21" s="389"/>
      <c r="X21" s="390"/>
      <c r="Y21" s="464"/>
      <c r="AA21" s="389"/>
      <c r="AB21" s="390"/>
      <c r="AC21" s="464"/>
    </row>
    <row r="22" spans="1:29" ht="12.95" customHeight="1">
      <c r="B22" s="370"/>
      <c r="C22" s="356" t="s">
        <v>106</v>
      </c>
      <c r="D22" s="327" t="str">
        <f>IF(Badges!$V$240="A","/","")</f>
        <v/>
      </c>
      <c r="E22" s="327" t="str">
        <f>IF(Badges!$V$244="A","/","")</f>
        <v/>
      </c>
      <c r="F22" s="327" t="str">
        <f>IF(Badges!$V$248="A","/","")</f>
        <v/>
      </c>
      <c r="G22" s="327" t="str">
        <f>IF(Badges!$V$252="A","/","")</f>
        <v/>
      </c>
      <c r="H22" s="327" t="str">
        <f>IF(Badges!$V$256="A","/","")</f>
        <v/>
      </c>
      <c r="I22" s="328" t="str">
        <f>IF(Summary!$AL$14="E","E","")</f>
        <v/>
      </c>
      <c r="J22" s="328" t="str">
        <f>IF(Summary!$AM$14="Y","R","")</f>
        <v/>
      </c>
      <c r="L22" s="640" t="str">
        <f>'Age-Level'!$C146</f>
        <v>Rededication (6th year)</v>
      </c>
      <c r="M22" s="640"/>
      <c r="N22" s="640"/>
      <c r="O22" s="640"/>
      <c r="P22" s="640"/>
      <c r="Q22" s="640"/>
      <c r="R22" s="641"/>
      <c r="S22" s="328" t="str">
        <f>IF(Summary!$AL$85="E","E","")</f>
        <v/>
      </c>
      <c r="T22" s="328" t="str">
        <f>IF(Summary!$AM$85="Y","R","")</f>
        <v/>
      </c>
      <c r="U22" s="432"/>
      <c r="W22" s="389"/>
      <c r="X22" s="390"/>
      <c r="Y22" s="464"/>
      <c r="AA22" s="389"/>
      <c r="AB22" s="390"/>
      <c r="AC22" s="464"/>
    </row>
    <row r="23" spans="1:29" ht="12.95" customHeight="1" thickBot="1">
      <c r="B23" s="370"/>
      <c r="C23" s="364" t="s">
        <v>107</v>
      </c>
      <c r="D23" s="313" t="str">
        <f>IF(Badges!$V$217="A","/","")</f>
        <v/>
      </c>
      <c r="E23" s="313" t="str">
        <f>IF(Badges!$V$221="A","/","")</f>
        <v/>
      </c>
      <c r="F23" s="313" t="str">
        <f>IF(Badges!$V$225="A","/","")</f>
        <v/>
      </c>
      <c r="G23" s="313" t="str">
        <f>IF(Badges!$V$229="A","/","")</f>
        <v/>
      </c>
      <c r="H23" s="313" t="str">
        <f>IF(Badges!$V$233="A","/","")</f>
        <v/>
      </c>
      <c r="I23" s="329" t="str">
        <f>IF(Summary!$AL$13="E","E","")</f>
        <v/>
      </c>
      <c r="J23" s="329" t="str">
        <f>IF(Summary!$AM$13="Y","R","")</f>
        <v/>
      </c>
      <c r="L23" s="640" t="str">
        <f>'Age-Level'!$C147</f>
        <v>Rededication (7th year)</v>
      </c>
      <c r="M23" s="640"/>
      <c r="N23" s="640"/>
      <c r="O23" s="640"/>
      <c r="P23" s="640"/>
      <c r="Q23" s="640"/>
      <c r="R23" s="641"/>
      <c r="S23" s="328" t="str">
        <f>IF(Summary!$AL$86="E","E","")</f>
        <v/>
      </c>
      <c r="T23" s="328" t="str">
        <f>IF(Summary!$AM$86="Y","R","")</f>
        <v/>
      </c>
      <c r="U23" s="642" t="s">
        <v>761</v>
      </c>
      <c r="W23" s="389"/>
      <c r="X23" s="390"/>
      <c r="Y23" s="464"/>
      <c r="AA23" s="389"/>
      <c r="AB23" s="390"/>
      <c r="AC23" s="464"/>
    </row>
    <row r="24" spans="1:29" ht="12.95" customHeight="1">
      <c r="B24" s="370"/>
      <c r="C24" s="356" t="s">
        <v>613</v>
      </c>
      <c r="D24" s="332" t="str">
        <f>IF(Badges!$V$341="C","/","")</f>
        <v/>
      </c>
      <c r="E24" s="332" t="str">
        <f>IF(Badges!$V$343="C","/","")</f>
        <v/>
      </c>
      <c r="F24" s="332" t="str">
        <f>IF(Badges!$V$345="C","/","")</f>
        <v/>
      </c>
      <c r="G24" s="332" t="str">
        <f>IF(Badges!$V$347="C","/","")</f>
        <v/>
      </c>
      <c r="H24" s="332" t="str">
        <f>IF(Badges!$V$349="C","/","")</f>
        <v/>
      </c>
      <c r="I24" s="333" t="str">
        <f>IF(Summary!$AL$19="E","E","")</f>
        <v/>
      </c>
      <c r="J24" s="333" t="str">
        <f>IF(Summary!$AM$19="Y","R","")</f>
        <v/>
      </c>
      <c r="L24" s="640" t="str">
        <f>'Age-Level'!$C148</f>
        <v>Rededication (8th year)</v>
      </c>
      <c r="M24" s="640"/>
      <c r="N24" s="640"/>
      <c r="O24" s="640"/>
      <c r="P24" s="640"/>
      <c r="Q24" s="640"/>
      <c r="R24" s="641"/>
      <c r="S24" s="328" t="str">
        <f>IF(Summary!$AL$87="E","E","")</f>
        <v/>
      </c>
      <c r="T24" s="328" t="str">
        <f>IF(Summary!$AM$87="Y","R","")</f>
        <v/>
      </c>
      <c r="U24" s="642"/>
      <c r="W24" s="389"/>
      <c r="X24" s="390"/>
      <c r="Y24" s="464"/>
      <c r="AA24" s="389"/>
      <c r="AB24" s="390"/>
      <c r="AC24" s="464"/>
    </row>
    <row r="25" spans="1:29" ht="12.95" customHeight="1">
      <c r="B25" s="370"/>
      <c r="C25" s="361" t="s">
        <v>614</v>
      </c>
      <c r="D25" s="327" t="str">
        <f>IF(Badges!$V$283="C","/","")</f>
        <v/>
      </c>
      <c r="E25" s="327" t="str">
        <f>IF(Badges!$V$285="C","/","")</f>
        <v/>
      </c>
      <c r="F25" s="327" t="str">
        <f>IF(Badges!$V$287="C","/","")</f>
        <v/>
      </c>
      <c r="G25" s="327" t="str">
        <f>IF(Badges!$V$289="C","/","")</f>
        <v/>
      </c>
      <c r="H25" s="327" t="str">
        <f>IF(Badges!$V$291="C","/","")</f>
        <v/>
      </c>
      <c r="I25" s="331" t="str">
        <f>IF(Summary!$AL$16="E","E","")</f>
        <v/>
      </c>
      <c r="J25" s="331" t="str">
        <f>IF(Summary!$AM$16="Y","R","")</f>
        <v/>
      </c>
      <c r="L25" s="640" t="str">
        <f>'Age-Level'!$C149</f>
        <v>Rededication (9th year)</v>
      </c>
      <c r="M25" s="640"/>
      <c r="N25" s="640"/>
      <c r="O25" s="640"/>
      <c r="P25" s="640"/>
      <c r="Q25" s="640"/>
      <c r="R25" s="641"/>
      <c r="S25" s="328" t="str">
        <f>IF(Summary!$AL$88="E","E","")</f>
        <v/>
      </c>
      <c r="T25" s="328" t="str">
        <f>IF(Summary!$AM$88="Y","R","")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IF(Summary!$AL$89="E","E","")</f>
        <v/>
      </c>
      <c r="T26" s="328" t="str">
        <f>IF(Summary!$AM$89="Y","R","")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IF(Summary!$AL$90="E","E","")</f>
        <v/>
      </c>
      <c r="T27" s="328" t="str">
        <f>IF(Summary!$AM$90="Y","R","")</f>
        <v/>
      </c>
      <c r="U27" s="642"/>
      <c r="W27" s="389"/>
      <c r="X27" s="390"/>
      <c r="Y27" s="464"/>
      <c r="AA27" s="389"/>
      <c r="AB27" s="390"/>
      <c r="AC27" s="464"/>
    </row>
    <row r="28" spans="1:29" ht="12.95" customHeight="1">
      <c r="B28" s="370"/>
      <c r="C28" s="371" t="s">
        <v>615</v>
      </c>
      <c r="D28" s="327" t="str">
        <f>IF(Badges!$V$500="C","/","")</f>
        <v/>
      </c>
      <c r="E28" s="327" t="str">
        <f>IF(Badges!$V$501="C","/","")</f>
        <v/>
      </c>
      <c r="F28" s="327" t="str">
        <f>IF(Badges!$V$502="C","/","")</f>
        <v/>
      </c>
      <c r="G28" s="327" t="str">
        <f>IF(Badges!$V$503="C","/","")</f>
        <v/>
      </c>
      <c r="H28" s="327" t="str">
        <f>IF(Badges!$V$504="C","/","")</f>
        <v/>
      </c>
      <c r="I28" s="328" t="str">
        <f>IF(Summary!$AL$28="E","E","")</f>
        <v/>
      </c>
      <c r="J28" s="328" t="str">
        <f>IF(Summary!$AM$28="Y","R","")</f>
        <v/>
      </c>
      <c r="L28" s="640" t="str">
        <f>'Age-Level'!$C152</f>
        <v>Rededication (12th year)</v>
      </c>
      <c r="M28" s="640"/>
      <c r="N28" s="640"/>
      <c r="O28" s="640"/>
      <c r="P28" s="640"/>
      <c r="Q28" s="640"/>
      <c r="R28" s="641"/>
      <c r="S28" s="328" t="str">
        <f>IF(Summary!$AL$91="E","E","")</f>
        <v/>
      </c>
      <c r="T28" s="328" t="str">
        <f>IF(Summary!$AM$91="Y","R","")</f>
        <v/>
      </c>
      <c r="U28" s="642"/>
      <c r="W28" s="389"/>
      <c r="X28" s="390"/>
      <c r="Y28" s="464"/>
      <c r="AA28" s="389"/>
      <c r="AB28" s="390"/>
      <c r="AC28" s="464"/>
    </row>
    <row r="29" spans="1:29" ht="12.95" customHeight="1">
      <c r="B29" s="370"/>
      <c r="C29" s="372" t="s">
        <v>616</v>
      </c>
      <c r="D29" s="327" t="str">
        <f>IF(Badges!$V$507="C","/","")</f>
        <v/>
      </c>
      <c r="E29" s="327" t="str">
        <f>IF(Badges!$V$508="C","/","")</f>
        <v/>
      </c>
      <c r="F29" s="327" t="str">
        <f>IF(Badges!$V$509="C","/","")</f>
        <v/>
      </c>
      <c r="G29" s="327" t="str">
        <f>IF(Badges!$V$510="C","/","")</f>
        <v/>
      </c>
      <c r="H29" s="327" t="str">
        <f>IF(Badges!$V$511="C","/","")</f>
        <v/>
      </c>
      <c r="I29" s="328" t="str">
        <f>IF(Summary!$AL$29="E","E","")</f>
        <v/>
      </c>
      <c r="J29" s="328" t="str">
        <f>IF(Summary!$AM$29="Y","R","")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IF(Badges!$V$514="C","/","")</f>
        <v/>
      </c>
      <c r="E30" s="313" t="str">
        <f>IF(Badges!$V$515="C","/","")</f>
        <v/>
      </c>
      <c r="F30" s="313" t="str">
        <f>IF(Badges!$V$516="C","/","")</f>
        <v/>
      </c>
      <c r="G30" s="313" t="str">
        <f>IF(Badges!$V$517="C","/","")</f>
        <v/>
      </c>
      <c r="H30" s="313" t="str">
        <f>IF(Badges!$V$518="C","/","")</f>
        <v/>
      </c>
      <c r="I30" s="329" t="str">
        <f>IF(Summary!$AL$30="E","E","")</f>
        <v/>
      </c>
      <c r="J30" s="329" t="str">
        <f>IF(Summary!$AM$30="Y","R","")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IF(Badges!$V$522="C","/","")</f>
        <v/>
      </c>
      <c r="E31" s="332" t="str">
        <f>IF(Badges!$V$523="C","/","")</f>
        <v/>
      </c>
      <c r="F31" s="332" t="str">
        <f>IF(Badges!$V$524="C","/","")</f>
        <v/>
      </c>
      <c r="G31" s="332" t="str">
        <f>IF(Badges!$V$525="C","/","")</f>
        <v/>
      </c>
      <c r="H31" s="332" t="str">
        <f>IF(Badges!$V$526="C","/","")</f>
        <v/>
      </c>
      <c r="I31" s="330" t="str">
        <f>IF(Summary!$AL$32="E","E","")</f>
        <v/>
      </c>
      <c r="J31" s="330" t="str">
        <f>IF(Summary!$AM$32="Y","R","")</f>
        <v/>
      </c>
      <c r="L31" s="640" t="str">
        <f>'Fun Patches'!$C5</f>
        <v>&lt;LIST PATCH HERE&gt;</v>
      </c>
      <c r="M31" s="640"/>
      <c r="N31" s="640"/>
      <c r="O31" s="640"/>
      <c r="P31" s="640"/>
      <c r="Q31" s="640"/>
      <c r="R31" s="641"/>
      <c r="S31" s="328" t="str">
        <f>IF(Summary!$AL$95="E","E","")</f>
        <v/>
      </c>
      <c r="T31" s="328" t="str">
        <f>IF(Summary!$AM$95="Y","R","")</f>
        <v/>
      </c>
      <c r="U31" s="642"/>
      <c r="W31" s="389"/>
      <c r="X31" s="390"/>
      <c r="Y31" s="464"/>
      <c r="AA31" s="389"/>
      <c r="AB31" s="390"/>
      <c r="AC31" s="464"/>
    </row>
    <row r="32" spans="1:29" ht="12.95" customHeight="1">
      <c r="B32" s="370"/>
      <c r="C32" s="372" t="s">
        <v>619</v>
      </c>
      <c r="D32" s="327" t="str">
        <f>IF(Badges!$V$529="C","/","")</f>
        <v/>
      </c>
      <c r="E32" s="327" t="str">
        <f>IF(Badges!$V$530="C","/","")</f>
        <v/>
      </c>
      <c r="F32" s="327" t="str">
        <f>IF(Badges!$V$531="C","/","")</f>
        <v/>
      </c>
      <c r="G32" s="327" t="str">
        <f>IF(Badges!$V$532="C","/","")</f>
        <v/>
      </c>
      <c r="H32" s="327" t="str">
        <f>IF(Badges!$V$533="C","/","")</f>
        <v/>
      </c>
      <c r="I32" s="328" t="str">
        <f>IF(Summary!$AL$33="E","E","")</f>
        <v/>
      </c>
      <c r="J32" s="328" t="str">
        <f>IF(Summary!$AM$33="Y","R","")</f>
        <v/>
      </c>
      <c r="L32" s="640" t="str">
        <f>'Fun Patches'!$C6</f>
        <v>&lt;LIST PATCH HERE&gt;</v>
      </c>
      <c r="M32" s="640"/>
      <c r="N32" s="640"/>
      <c r="O32" s="640"/>
      <c r="P32" s="640"/>
      <c r="Q32" s="640"/>
      <c r="R32" s="641"/>
      <c r="S32" s="328" t="str">
        <f>IF(Summary!$AL$96="E","E","")</f>
        <v/>
      </c>
      <c r="T32" s="328" t="str">
        <f>IF(Summary!$AM$96="Y","R","")</f>
        <v/>
      </c>
      <c r="U32" s="642"/>
      <c r="W32" s="389"/>
      <c r="X32" s="390"/>
      <c r="Y32" s="464"/>
      <c r="AA32" s="389"/>
      <c r="AB32" s="390"/>
      <c r="AC32" s="464"/>
    </row>
    <row r="33" spans="2:29" ht="12.95" customHeight="1" thickBot="1">
      <c r="B33" s="370"/>
      <c r="C33" s="373" t="s">
        <v>620</v>
      </c>
      <c r="D33" s="313" t="str">
        <f>IF(Badges!$V$536="C","/","")</f>
        <v/>
      </c>
      <c r="E33" s="313" t="str">
        <f>IF(Badges!$V$537="C","/","")</f>
        <v/>
      </c>
      <c r="F33" s="313" t="str">
        <f>IF(Badges!$V$538="C","/","")</f>
        <v/>
      </c>
      <c r="G33" s="313" t="str">
        <f>IF(Badges!$V$539="C","/","")</f>
        <v/>
      </c>
      <c r="H33" s="313" t="str">
        <f>IF(Badges!$V$540="C","/","")</f>
        <v/>
      </c>
      <c r="I33" s="329" t="str">
        <f>IF(Summary!$AL$34="E","E","")</f>
        <v/>
      </c>
      <c r="J33" s="329" t="str">
        <f>IF(Summary!$AM$34="Y","R","")</f>
        <v/>
      </c>
      <c r="L33" s="640" t="str">
        <f>'Fun Patches'!$C7</f>
        <v>&lt;LIST PATCH HERE&gt;</v>
      </c>
      <c r="M33" s="640"/>
      <c r="N33" s="640"/>
      <c r="O33" s="640"/>
      <c r="P33" s="640"/>
      <c r="Q33" s="640"/>
      <c r="R33" s="641"/>
      <c r="S33" s="328" t="str">
        <f>IF(Summary!$AL$97="E","E","")</f>
        <v/>
      </c>
      <c r="T33" s="328" t="str">
        <f>IF(Summary!$AM$97="Y","R","")</f>
        <v/>
      </c>
      <c r="U33" s="642"/>
      <c r="W33" s="389"/>
      <c r="X33" s="390"/>
      <c r="Y33" s="464"/>
      <c r="AA33" s="389"/>
      <c r="AB33" s="390"/>
      <c r="AC33" s="464"/>
    </row>
    <row r="34" spans="2:29" ht="12.95" customHeight="1">
      <c r="B34" s="370"/>
      <c r="C34" s="371" t="s">
        <v>621</v>
      </c>
      <c r="D34" s="332" t="str">
        <f>IF(Badges!$V$544="C","/","")</f>
        <v/>
      </c>
      <c r="E34" s="332" t="str">
        <f>IF(Badges!$V$545="C","/","")</f>
        <v/>
      </c>
      <c r="F34" s="332" t="str">
        <f>IF(Badges!$V$546="C","/","")</f>
        <v/>
      </c>
      <c r="G34" s="332" t="str">
        <f>IF(Badges!$V$547="C","/","")</f>
        <v/>
      </c>
      <c r="H34" s="332" t="str">
        <f>IF(Badges!$V$548="C","/","")</f>
        <v/>
      </c>
      <c r="I34" s="330" t="str">
        <f>IF(Summary!$AL$36="E","E","")</f>
        <v/>
      </c>
      <c r="J34" s="330" t="str">
        <f>IF(Summary!$AM$36="Y","R","")</f>
        <v/>
      </c>
      <c r="L34" s="640" t="str">
        <f>'Fun Patches'!$C8</f>
        <v>&lt;LIST PATCH HERE&gt;</v>
      </c>
      <c r="M34" s="640"/>
      <c r="N34" s="640"/>
      <c r="O34" s="640"/>
      <c r="P34" s="640"/>
      <c r="Q34" s="640"/>
      <c r="R34" s="641"/>
      <c r="S34" s="328" t="str">
        <f>IF(Summary!$AL$98="E","E","")</f>
        <v/>
      </c>
      <c r="T34" s="328" t="str">
        <f>IF(Summary!$AM$98="Y","R","")</f>
        <v/>
      </c>
      <c r="U34" s="642"/>
      <c r="W34" s="389"/>
      <c r="X34" s="390"/>
      <c r="Y34" s="464"/>
      <c r="AA34" s="389"/>
      <c r="AB34" s="390"/>
      <c r="AC34" s="464"/>
    </row>
    <row r="35" spans="2:29" ht="12.95" customHeight="1">
      <c r="B35" s="370"/>
      <c r="C35" s="372" t="s">
        <v>622</v>
      </c>
      <c r="D35" s="327" t="str">
        <f>IF(Badges!$V$551="C","/","")</f>
        <v/>
      </c>
      <c r="E35" s="327" t="str">
        <f>IF(Badges!$V$552="C","/","")</f>
        <v/>
      </c>
      <c r="F35" s="327" t="str">
        <f>IF(Badges!$V$553="C","/","")</f>
        <v/>
      </c>
      <c r="G35" s="327" t="str">
        <f>IF(Badges!$V$554="C","/","")</f>
        <v/>
      </c>
      <c r="H35" s="327" t="str">
        <f>IF(Badges!$V$555="C","/","")</f>
        <v/>
      </c>
      <c r="I35" s="328" t="str">
        <f>IF(Summary!$AL$37="E","E","")</f>
        <v/>
      </c>
      <c r="J35" s="328" t="str">
        <f>IF(Summary!$AM$37="Y","R","")</f>
        <v/>
      </c>
      <c r="L35" s="640" t="str">
        <f>'Fun Patches'!$C9</f>
        <v>&lt;LIST PATCH HERE&gt;</v>
      </c>
      <c r="M35" s="640"/>
      <c r="N35" s="640"/>
      <c r="O35" s="640"/>
      <c r="P35" s="640"/>
      <c r="Q35" s="640"/>
      <c r="R35" s="641"/>
      <c r="S35" s="328" t="str">
        <f>IF(Summary!$AL$99="E","E","")</f>
        <v/>
      </c>
      <c r="T35" s="328" t="str">
        <f>IF(Summary!$AM$99="Y","R","")</f>
        <v/>
      </c>
      <c r="U35" s="642"/>
      <c r="W35" s="389"/>
      <c r="X35" s="390"/>
      <c r="Y35" s="464"/>
      <c r="AA35" s="389"/>
      <c r="AB35" s="390"/>
      <c r="AC35" s="464"/>
    </row>
    <row r="36" spans="2:29" ht="12.95" customHeight="1">
      <c r="B36" s="370"/>
      <c r="C36" s="374" t="s">
        <v>623</v>
      </c>
      <c r="D36" s="327" t="str">
        <f>IF(Badges!$V$558="C","/","")</f>
        <v/>
      </c>
      <c r="E36" s="327" t="str">
        <f>IF(Badges!$V$559="C","/","")</f>
        <v/>
      </c>
      <c r="F36" s="327" t="str">
        <f>IF(Badges!$V$560="C","/","")</f>
        <v/>
      </c>
      <c r="G36" s="327" t="str">
        <f>IF(Badges!$V$561="C","/","")</f>
        <v/>
      </c>
      <c r="H36" s="327" t="str">
        <f>IF(Badges!$V$562="C","/","")</f>
        <v/>
      </c>
      <c r="I36" s="328" t="str">
        <f>IF(Summary!$AL$38="E","E","")</f>
        <v/>
      </c>
      <c r="J36" s="328" t="str">
        <f>IF(Summary!$AM$38="Y","R","")</f>
        <v/>
      </c>
      <c r="L36" s="640" t="str">
        <f>'Fun Patches'!$C10</f>
        <v>&lt;LIST PATCH HERE&gt;</v>
      </c>
      <c r="M36" s="640"/>
      <c r="N36" s="640"/>
      <c r="O36" s="640"/>
      <c r="P36" s="640"/>
      <c r="Q36" s="640"/>
      <c r="R36" s="641"/>
      <c r="S36" s="328" t="str">
        <f>IF(Summary!$AL$100="E","E","")</f>
        <v/>
      </c>
      <c r="T36" s="328" t="str">
        <f>IF(Summary!$AM$100="Y","R","")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IF(Summary!$AL$101="E","E","")</f>
        <v/>
      </c>
      <c r="T37" s="328" t="str">
        <f>IF(Summary!$AM$101="Y","R","")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IF(Summary!$AL$102="E","E","")</f>
        <v/>
      </c>
      <c r="T38" s="328" t="str">
        <f>IF(Summary!$AM$102="Y","R","")</f>
        <v/>
      </c>
      <c r="U38" s="642"/>
      <c r="W38" s="389"/>
      <c r="X38" s="390"/>
      <c r="Y38" s="464"/>
      <c r="AA38" s="389"/>
      <c r="AB38" s="390"/>
      <c r="AC38" s="464"/>
    </row>
    <row r="39" spans="2:29" ht="12.95" customHeight="1">
      <c r="B39" s="370"/>
      <c r="C39" s="375" t="s">
        <v>595</v>
      </c>
      <c r="D39" s="435"/>
      <c r="E39" s="435"/>
      <c r="F39" s="435"/>
      <c r="G39" s="435"/>
      <c r="H39" s="436"/>
      <c r="I39" s="326" t="str">
        <f>IF(Summary!$AL$40="E","E","")</f>
        <v/>
      </c>
      <c r="J39" s="326" t="str">
        <f>IF(Summary!$AM$40="Y","R","")</f>
        <v/>
      </c>
      <c r="K39" s="360" t="str">
        <f>IF(I39="E","C"," ")</f>
        <v xml:space="preserve"> </v>
      </c>
      <c r="L39" s="640" t="str">
        <f>'Fun Patches'!$C13</f>
        <v>&lt;LIST PATCH HERE&gt;</v>
      </c>
      <c r="M39" s="640"/>
      <c r="N39" s="640"/>
      <c r="O39" s="640"/>
      <c r="P39" s="640"/>
      <c r="Q39" s="640"/>
      <c r="R39" s="641"/>
      <c r="S39" s="328" t="str">
        <f>IF(Summary!$AL$103="E","E","")</f>
        <v/>
      </c>
      <c r="T39" s="328" t="str">
        <f>IF(Summary!$AM$103="Y","R","")</f>
        <v/>
      </c>
      <c r="U39" s="642"/>
      <c r="W39" s="389"/>
      <c r="X39" s="390"/>
      <c r="Y39" s="464"/>
      <c r="AA39" s="389"/>
      <c r="AB39" s="390"/>
      <c r="AC39" s="464"/>
    </row>
    <row r="40" spans="2:29" ht="12.95" customHeight="1">
      <c r="B40" s="370"/>
      <c r="C40" s="376" t="s">
        <v>596</v>
      </c>
      <c r="D40" s="437"/>
      <c r="E40" s="437"/>
      <c r="F40" s="437"/>
      <c r="G40" s="437"/>
      <c r="H40" s="438"/>
      <c r="I40" s="328" t="str">
        <f>IF(Summary!$AL$41="E","E","")</f>
        <v/>
      </c>
      <c r="J40" s="328" t="str">
        <f>IF(Summary!$AM$41="Y","R","")</f>
        <v/>
      </c>
      <c r="K40" s="360" t="str">
        <f>IF(I40="E","C"," ")</f>
        <v xml:space="preserve"> </v>
      </c>
      <c r="L40" s="640" t="str">
        <f>'Fun Patches'!$C14</f>
        <v>&lt;LIST PATCH HERE&gt;</v>
      </c>
      <c r="M40" s="640"/>
      <c r="N40" s="640"/>
      <c r="O40" s="640"/>
      <c r="P40" s="640"/>
      <c r="Q40" s="640"/>
      <c r="R40" s="641"/>
      <c r="S40" s="328" t="str">
        <f>IF(Summary!$AL$104="E","E","")</f>
        <v/>
      </c>
      <c r="T40" s="328" t="str">
        <f>IF(Summary!$AM$104="Y","R","")</f>
        <v/>
      </c>
      <c r="U40" s="642"/>
      <c r="W40" s="389"/>
      <c r="X40" s="390"/>
      <c r="Y40" s="464"/>
      <c r="AA40" s="389"/>
      <c r="AB40" s="390"/>
      <c r="AC40" s="464"/>
    </row>
    <row r="41" spans="2:29" ht="12.95" customHeight="1" thickBot="1">
      <c r="B41" s="370"/>
      <c r="C41" s="377" t="s">
        <v>597</v>
      </c>
      <c r="D41" s="439"/>
      <c r="E41" s="439"/>
      <c r="F41" s="439"/>
      <c r="G41" s="439"/>
      <c r="H41" s="440"/>
      <c r="I41" s="329" t="str">
        <f>IF(Summary!$AL$42="E","E","")</f>
        <v/>
      </c>
      <c r="J41" s="329" t="str">
        <f>IF(Summary!$AM$42="Y","R","")</f>
        <v/>
      </c>
      <c r="K41" s="360" t="str">
        <f>IF(I41="E","C"," ")</f>
        <v xml:space="preserve"> </v>
      </c>
      <c r="L41" s="640" t="str">
        <f>'Fun Patches'!$C15</f>
        <v>&lt;LIST PATCH HERE&gt;</v>
      </c>
      <c r="M41" s="640"/>
      <c r="N41" s="640"/>
      <c r="O41" s="640"/>
      <c r="P41" s="640"/>
      <c r="Q41" s="640"/>
      <c r="R41" s="641"/>
      <c r="S41" s="328" t="str">
        <f>IF(Summary!$AL$105="E","E","")</f>
        <v/>
      </c>
      <c r="T41" s="328" t="str">
        <f>IF(Summary!$AM$105="Y","R","")</f>
        <v/>
      </c>
      <c r="U41" s="642"/>
      <c r="W41" s="389"/>
      <c r="X41" s="390"/>
      <c r="Y41" s="464"/>
      <c r="AA41" s="389"/>
      <c r="AB41" s="390"/>
      <c r="AC41" s="464"/>
    </row>
    <row r="42" spans="2:29" ht="12.95" customHeight="1">
      <c r="B42" s="370"/>
      <c r="C42" s="378" t="s">
        <v>598</v>
      </c>
      <c r="D42" s="327" t="str">
        <f>IF(Badges!$V$263="A","/","")</f>
        <v/>
      </c>
      <c r="E42" s="327" t="str">
        <f>IF(Badges!$V$267="A","/","")</f>
        <v/>
      </c>
      <c r="F42" s="327" t="str">
        <f>IF(Badges!$V$271="A","/","")</f>
        <v/>
      </c>
      <c r="G42" s="327" t="str">
        <f>IF(Badges!$V$275="A","/","")</f>
        <v/>
      </c>
      <c r="H42" s="327" t="str">
        <f>IF(Badges!$V$279="A","/","")</f>
        <v/>
      </c>
      <c r="I42" s="330" t="str">
        <f>IF(Summary!$AL$15="E","E","")</f>
        <v/>
      </c>
      <c r="J42" s="330" t="str">
        <f>IF(Summary!$AM$15="Y","R","")</f>
        <v/>
      </c>
      <c r="K42" s="360"/>
      <c r="L42" s="640" t="str">
        <f>'Fun Patches'!$C16</f>
        <v>&lt;LIST PATCH HERE&gt;</v>
      </c>
      <c r="M42" s="640"/>
      <c r="N42" s="640"/>
      <c r="O42" s="640"/>
      <c r="P42" s="640"/>
      <c r="Q42" s="640"/>
      <c r="R42" s="641"/>
      <c r="S42" s="328" t="str">
        <f>IF(Summary!$AL$106="E","E","")</f>
        <v/>
      </c>
      <c r="T42" s="328" t="str">
        <f>IF(Summary!$AM$106="Y","R","")</f>
        <v/>
      </c>
      <c r="U42" s="642"/>
      <c r="W42" s="389"/>
      <c r="X42" s="390"/>
      <c r="Y42" s="464"/>
      <c r="AA42" s="389"/>
      <c r="AB42" s="390"/>
      <c r="AC42" s="464"/>
    </row>
    <row r="43" spans="2:29" ht="12.95" customHeight="1">
      <c r="B43" s="370"/>
      <c r="C43" s="379" t="s">
        <v>599</v>
      </c>
      <c r="D43" s="327" t="str">
        <f>IF(Badges!$V$478="A","/","")</f>
        <v/>
      </c>
      <c r="E43" s="327" t="str">
        <f>IF(Badges!$V$482="A","/","")</f>
        <v/>
      </c>
      <c r="F43" s="327" t="str">
        <f>IF(Badges!$V$486="A","/","")</f>
        <v/>
      </c>
      <c r="G43" s="327" t="str">
        <f>IF(Badges!$V$490="A","/","")</f>
        <v/>
      </c>
      <c r="H43" s="327" t="str">
        <f>IF(Badges!$V$494="A","/","")</f>
        <v/>
      </c>
      <c r="I43" s="328" t="str">
        <f>IF(Summary!$AL$26="E","E","")</f>
        <v/>
      </c>
      <c r="J43" s="328" t="str">
        <f>IF(Summary!$AM$26="Y","R","")</f>
        <v/>
      </c>
      <c r="K43" s="360"/>
      <c r="L43" s="640" t="str">
        <f>'Fun Patches'!$C17</f>
        <v>&lt;LIST PATCH HERE&gt;</v>
      </c>
      <c r="M43" s="640"/>
      <c r="N43" s="640"/>
      <c r="O43" s="640"/>
      <c r="P43" s="640"/>
      <c r="Q43" s="640"/>
      <c r="R43" s="641"/>
      <c r="S43" s="328" t="str">
        <f>IF(Summary!$AL$107="E","E","")</f>
        <v/>
      </c>
      <c r="T43" s="328" t="str">
        <f>IF(Summary!$AM$107="Y","R","")</f>
        <v/>
      </c>
      <c r="U43" s="642"/>
      <c r="W43" s="389"/>
      <c r="X43" s="390"/>
      <c r="Y43" s="464"/>
      <c r="AA43" s="389"/>
      <c r="AB43" s="390"/>
      <c r="AC43" s="464"/>
    </row>
    <row r="44" spans="2:29" ht="12.95" customHeight="1">
      <c r="B44" s="370"/>
      <c r="C44" s="379" t="s">
        <v>600</v>
      </c>
      <c r="D44" s="327" t="str">
        <f>IF(Badges!$V$402="A","/","")</f>
        <v/>
      </c>
      <c r="E44" s="327" t="str">
        <f>IF(Badges!$V$406="A","/","")</f>
        <v/>
      </c>
      <c r="F44" s="327" t="str">
        <f>IF(Badges!$V$410="A","/","")</f>
        <v/>
      </c>
      <c r="G44" s="327" t="str">
        <f>IF(Badges!$V$414="A","/","")</f>
        <v/>
      </c>
      <c r="H44" s="327" t="str">
        <f>IF(Badges!$V$418="A","/","")</f>
        <v/>
      </c>
      <c r="I44" s="328" t="str">
        <f>IF(Summary!$AL$22="E","E","")</f>
        <v/>
      </c>
      <c r="J44" s="328" t="str">
        <f>IF(Summary!$AM$22="Y","R","")</f>
        <v/>
      </c>
      <c r="K44" s="360"/>
      <c r="L44" s="640" t="str">
        <f>'Fun Patches'!$C18</f>
        <v>&lt;LIST PATCH HERE&gt;</v>
      </c>
      <c r="M44" s="640"/>
      <c r="N44" s="640"/>
      <c r="O44" s="640"/>
      <c r="P44" s="640"/>
      <c r="Q44" s="640"/>
      <c r="R44" s="641"/>
      <c r="S44" s="328" t="str">
        <f>IF(Summary!$AL$108="E","E","")</f>
        <v/>
      </c>
      <c r="T44" s="328" t="str">
        <f>IF(Summary!$AM$108="Y","R","")</f>
        <v/>
      </c>
      <c r="U44" s="642"/>
      <c r="W44" s="389"/>
      <c r="X44" s="390"/>
      <c r="Y44" s="464"/>
      <c r="AA44" s="389"/>
      <c r="AB44" s="390"/>
      <c r="AC44" s="464"/>
    </row>
    <row r="45" spans="2:29" ht="12.95" customHeight="1" thickBot="1">
      <c r="B45" s="370"/>
      <c r="C45" s="441" t="s">
        <v>601</v>
      </c>
      <c r="D45" s="442"/>
      <c r="E45" s="442"/>
      <c r="F45" s="442"/>
      <c r="G45" s="442"/>
      <c r="H45" s="443"/>
      <c r="I45" s="329" t="str">
        <f>IF(Summary!$AL$44="E","E","")</f>
        <v/>
      </c>
      <c r="J45" s="329" t="str">
        <f>IF(Summary!$AM$44="Y","R","")</f>
        <v/>
      </c>
      <c r="K45" s="360" t="str">
        <f>IF(COUNTIF(I42:I45,"E")=4,"C"," ")</f>
        <v xml:space="preserve"> </v>
      </c>
      <c r="L45" s="640" t="str">
        <f>'Fun Patches'!$C19</f>
        <v>&lt;LIST PATCH HERE&gt;</v>
      </c>
      <c r="M45" s="640"/>
      <c r="N45" s="640"/>
      <c r="O45" s="640"/>
      <c r="P45" s="640"/>
      <c r="Q45" s="640"/>
      <c r="R45" s="641"/>
      <c r="S45" s="328" t="str">
        <f>IF(Summary!$AL$109="E","E","")</f>
        <v/>
      </c>
      <c r="T45" s="328" t="str">
        <f>IF(Summary!$AM$109="Y","R","")</f>
        <v/>
      </c>
      <c r="U45" s="642"/>
      <c r="W45" s="389"/>
      <c r="X45" s="390"/>
      <c r="Y45" s="464"/>
      <c r="AA45" s="389"/>
      <c r="AB45" s="390"/>
      <c r="AC45" s="464"/>
    </row>
    <row r="46" spans="2:29" ht="12.95" customHeight="1">
      <c r="B46" s="370"/>
      <c r="C46" s="444" t="s">
        <v>602</v>
      </c>
      <c r="D46" s="445"/>
      <c r="E46" s="445"/>
      <c r="F46" s="445"/>
      <c r="G46" s="445"/>
      <c r="H46" s="446"/>
      <c r="I46" s="330" t="str">
        <f>IF(Summary!$AL$45="E","E","")</f>
        <v/>
      </c>
      <c r="J46" s="330" t="str">
        <f>IF(Summary!$AM$45="Y","R","")</f>
        <v/>
      </c>
      <c r="K46" s="360"/>
      <c r="L46" s="640" t="str">
        <f>'Fun Patches'!$C20</f>
        <v>&lt;LIST PATCH HERE&gt;</v>
      </c>
      <c r="M46" s="640"/>
      <c r="N46" s="640"/>
      <c r="O46" s="640"/>
      <c r="P46" s="640"/>
      <c r="Q46" s="640"/>
      <c r="R46" s="641"/>
      <c r="S46" s="328" t="str">
        <f>IF(Summary!$AL$110="E","E","")</f>
        <v/>
      </c>
      <c r="T46" s="328" t="str">
        <f>IF(Summary!$AM$110="Y","R","")</f>
        <v/>
      </c>
      <c r="U46" s="642"/>
      <c r="W46" s="389"/>
      <c r="X46" s="390"/>
      <c r="Y46" s="464"/>
      <c r="AA46" s="389"/>
      <c r="AB46" s="390"/>
      <c r="AC46" s="464"/>
    </row>
    <row r="47" spans="2:29" ht="12.95" customHeight="1" thickBot="1">
      <c r="B47" s="370"/>
      <c r="C47" s="447" t="s">
        <v>603</v>
      </c>
      <c r="D47" s="448"/>
      <c r="E47" s="448"/>
      <c r="F47" s="448"/>
      <c r="G47" s="448"/>
      <c r="H47" s="449"/>
      <c r="I47" s="329" t="str">
        <f>IF(Summary!$AL$46="E","E","")</f>
        <v/>
      </c>
      <c r="J47" s="329" t="str">
        <f>IF(Summary!$AM$46="Y","R","")</f>
        <v/>
      </c>
      <c r="K47" s="360" t="str">
        <f>IF(COUNTIF(I46:I47,"E")=2,"C"," ")</f>
        <v xml:space="preserve"> </v>
      </c>
      <c r="L47" s="640" t="str">
        <f>'Fun Patches'!$C21</f>
        <v>&lt;LIST PATCH HERE&gt;</v>
      </c>
      <c r="M47" s="640"/>
      <c r="N47" s="640"/>
      <c r="O47" s="640"/>
      <c r="P47" s="640"/>
      <c r="Q47" s="640"/>
      <c r="R47" s="641"/>
      <c r="S47" s="328" t="str">
        <f>IF(Summary!$AL$111="E","E","")</f>
        <v/>
      </c>
      <c r="T47" s="328" t="str">
        <f>IF(Summary!$AM$111="Y","R","")</f>
        <v/>
      </c>
      <c r="U47" s="642"/>
      <c r="W47" s="389"/>
      <c r="X47" s="390"/>
      <c r="Y47" s="464"/>
      <c r="AA47" s="389"/>
      <c r="AB47" s="390"/>
      <c r="AC47" s="464"/>
    </row>
    <row r="48" spans="2:29" ht="12.95" customHeight="1">
      <c r="B48" s="370"/>
      <c r="C48" s="444" t="s">
        <v>462</v>
      </c>
      <c r="D48" s="445"/>
      <c r="E48" s="445"/>
      <c r="F48" s="445"/>
      <c r="G48" s="445"/>
      <c r="H48" s="446"/>
      <c r="I48" s="330" t="str">
        <f>IF(Summary!$AL$47="E","E","")</f>
        <v/>
      </c>
      <c r="J48" s="330" t="str">
        <f>IF(Summary!$AM$47="Y","R","")</f>
        <v/>
      </c>
      <c r="K48" s="360"/>
      <c r="L48" s="640" t="str">
        <f>'Fun Patches'!$C22</f>
        <v>&lt;LIST PATCH HERE&gt;</v>
      </c>
      <c r="M48" s="640"/>
      <c r="N48" s="640"/>
      <c r="O48" s="640"/>
      <c r="P48" s="640"/>
      <c r="Q48" s="640"/>
      <c r="R48" s="641"/>
      <c r="S48" s="328" t="str">
        <f>IF(Summary!$AL$112="E","E","")</f>
        <v/>
      </c>
      <c r="T48" s="328" t="str">
        <f>IF(Summary!$AM$112="Y","R","")</f>
        <v/>
      </c>
      <c r="U48" s="642"/>
      <c r="W48" s="389"/>
      <c r="X48" s="390"/>
      <c r="Y48" s="464"/>
      <c r="AA48" s="389"/>
      <c r="AB48" s="390"/>
      <c r="AC48" s="464"/>
    </row>
    <row r="49" spans="2:29" ht="12.95" customHeight="1" thickBot="1">
      <c r="B49" s="370"/>
      <c r="C49" s="447" t="s">
        <v>604</v>
      </c>
      <c r="D49" s="448"/>
      <c r="E49" s="448"/>
      <c r="F49" s="448"/>
      <c r="G49" s="448"/>
      <c r="H49" s="449"/>
      <c r="I49" s="329" t="str">
        <f>IF(Summary!$AL$48="E","E","")</f>
        <v/>
      </c>
      <c r="J49" s="329" t="str">
        <f>IF(Summary!$AM$48="Y","R","")</f>
        <v/>
      </c>
      <c r="K49" s="360" t="str">
        <f>IF(COUNTIF(I48:I49,"E")=2,"C"," ")</f>
        <v xml:space="preserve"> </v>
      </c>
      <c r="L49" s="640" t="str">
        <f>'Fun Patches'!$C23</f>
        <v>&lt;LIST PATCH HERE&gt;</v>
      </c>
      <c r="M49" s="640"/>
      <c r="N49" s="640"/>
      <c r="O49" s="640"/>
      <c r="P49" s="640"/>
      <c r="Q49" s="640"/>
      <c r="R49" s="641"/>
      <c r="S49" s="328" t="str">
        <f>IF(Summary!$AL$113="E","E","")</f>
        <v/>
      </c>
      <c r="T49" s="328" t="str">
        <f>IF(Summary!$AM$113="Y","R","")</f>
        <v/>
      </c>
      <c r="U49" s="642"/>
      <c r="W49" s="389"/>
      <c r="X49" s="390"/>
      <c r="Y49" s="464"/>
      <c r="AA49" s="389"/>
      <c r="AB49" s="390"/>
      <c r="AC49" s="464"/>
    </row>
    <row r="50" spans="2:29" ht="12.95" customHeight="1">
      <c r="B50" s="370"/>
      <c r="C50" s="375" t="s">
        <v>560</v>
      </c>
      <c r="D50" s="435"/>
      <c r="E50" s="435"/>
      <c r="F50" s="435"/>
      <c r="G50" s="435"/>
      <c r="H50" s="436"/>
      <c r="I50" s="330" t="str">
        <f>IF(Summary!$AL$49="E","E","")</f>
        <v/>
      </c>
      <c r="J50" s="330" t="str">
        <f>IF(Summary!$AM$49="Y","R","")</f>
        <v/>
      </c>
      <c r="K50" s="360"/>
      <c r="L50" s="640" t="str">
        <f>'Fun Patches'!$C24</f>
        <v>&lt;LIST PATCH HERE&gt;</v>
      </c>
      <c r="M50" s="640"/>
      <c r="N50" s="640"/>
      <c r="O50" s="640"/>
      <c r="P50" s="640"/>
      <c r="Q50" s="640"/>
      <c r="R50" s="641"/>
      <c r="S50" s="328" t="str">
        <f>IF(Summary!$AL$114="E","E","")</f>
        <v/>
      </c>
      <c r="T50" s="328" t="str">
        <f>IF(Summary!$AM$114="Y","R","")</f>
        <v/>
      </c>
      <c r="U50" s="642"/>
      <c r="W50" s="389"/>
      <c r="X50" s="390"/>
      <c r="Y50" s="464"/>
      <c r="AA50" s="389"/>
      <c r="AB50" s="390"/>
      <c r="AC50" s="464"/>
    </row>
    <row r="51" spans="2:29" ht="12.95" customHeight="1">
      <c r="B51" s="370"/>
      <c r="C51" s="380" t="s">
        <v>605</v>
      </c>
      <c r="H51" s="450"/>
      <c r="I51" s="330" t="str">
        <f>IF(Summary!$AL$50="E","E","")</f>
        <v/>
      </c>
      <c r="J51" s="330" t="str">
        <f>IF(Summary!$AM$50="Y","R","")</f>
        <v/>
      </c>
      <c r="K51" s="360" t="str">
        <f>IF(COUNTIF(I50:I51,"E")=2,"C"," ")</f>
        <v xml:space="preserve"> </v>
      </c>
      <c r="L51" s="640" t="str">
        <f>'Fun Patches'!$C25</f>
        <v>&lt;LIST PATCH HERE&gt;</v>
      </c>
      <c r="M51" s="640"/>
      <c r="N51" s="640"/>
      <c r="O51" s="640"/>
      <c r="P51" s="640"/>
      <c r="Q51" s="640"/>
      <c r="R51" s="641"/>
      <c r="S51" s="328" t="str">
        <f>IF(Summary!$AL$115="E","E","")</f>
        <v/>
      </c>
      <c r="T51" s="328" t="str">
        <f>IF(Summary!$AM$115="Y","R","")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IF(Summary!$AL$116="E","E","")</f>
        <v/>
      </c>
      <c r="T52" s="328" t="str">
        <f>IF(Summary!$AM$116="Y","R","")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IF(Summary!$AL$117="E","E","")</f>
        <v/>
      </c>
      <c r="T53" s="328" t="str">
        <f>IF(Summary!$AM$117="Y","R","")</f>
        <v/>
      </c>
      <c r="U53" s="642"/>
      <c r="W53" s="389"/>
      <c r="X53" s="390"/>
      <c r="Y53" s="464"/>
      <c r="AA53" s="389"/>
      <c r="AB53" s="390"/>
      <c r="AC53" s="464"/>
    </row>
    <row r="54" spans="2:29" ht="12.95" customHeight="1">
      <c r="B54" s="381"/>
      <c r="C54" s="382" t="s">
        <v>624</v>
      </c>
      <c r="D54" s="327" t="str">
        <f>IF('Age-Level'!$V$6="C","/","")</f>
        <v/>
      </c>
      <c r="E54" s="327" t="str">
        <f>IF('Age-Level'!$V$7="C","/","")</f>
        <v/>
      </c>
      <c r="F54" s="327" t="str">
        <f>IF('Age-Level'!$V$8="C","/","")</f>
        <v/>
      </c>
      <c r="G54" s="327" t="str">
        <f>IF('Age-Level'!$V$9="C","/","")</f>
        <v/>
      </c>
      <c r="H54" s="327" t="str">
        <f>IF('Age-Level'!$V$10="C","/","")</f>
        <v/>
      </c>
      <c r="I54" s="328" t="str">
        <f>IF(Summary!$AL$63="E","E","")</f>
        <v/>
      </c>
      <c r="J54" s="328" t="str">
        <f>IF(Summary!$AM$63="Y","R","")</f>
        <v/>
      </c>
      <c r="L54" s="640" t="str">
        <f>'Fun Patches'!$C28</f>
        <v>&lt;LIST PATCH HERE&gt;</v>
      </c>
      <c r="M54" s="640"/>
      <c r="N54" s="640"/>
      <c r="O54" s="640"/>
      <c r="P54" s="640"/>
      <c r="Q54" s="640"/>
      <c r="R54" s="641"/>
      <c r="S54" s="328" t="str">
        <f>IF(Summary!$AL$118="E","E","")</f>
        <v/>
      </c>
      <c r="T54" s="328" t="str">
        <f>IF(Summary!$AM$118="Y","R","")</f>
        <v/>
      </c>
      <c r="U54" s="642"/>
      <c r="W54" s="389"/>
      <c r="X54" s="390"/>
      <c r="Y54" s="464"/>
      <c r="AA54" s="389"/>
      <c r="AB54" s="390"/>
      <c r="AC54" s="464"/>
    </row>
    <row r="55" spans="2:29" ht="12.95" customHeight="1" thickBot="1">
      <c r="B55" s="381"/>
      <c r="C55" s="383" t="s">
        <v>625</v>
      </c>
      <c r="D55" s="313" t="str">
        <f>IF('Age-Level'!$V$13="C","/","")</f>
        <v/>
      </c>
      <c r="E55" s="313" t="str">
        <f>IF('Age-Level'!$V$14="C","/","")</f>
        <v/>
      </c>
      <c r="F55" s="313" t="str">
        <f>IF('Age-Level'!$V$15="C","/","")</f>
        <v/>
      </c>
      <c r="G55" s="313" t="str">
        <f>IF('Age-Level'!$V$16="C","/","")</f>
        <v/>
      </c>
      <c r="H55" s="313" t="str">
        <f>IF('Age-Level'!$V$17="C","/","")</f>
        <v/>
      </c>
      <c r="I55" s="329" t="str">
        <f>IF(Summary!$AL$64="E","E","")</f>
        <v/>
      </c>
      <c r="J55" s="329" t="str">
        <f>IF(Summary!$AM$64="Y","R","")</f>
        <v/>
      </c>
      <c r="L55" s="640" t="str">
        <f>'Fun Patches'!$C29</f>
        <v>&lt;LIST PATCH HERE&gt;</v>
      </c>
      <c r="M55" s="640"/>
      <c r="N55" s="640"/>
      <c r="O55" s="640"/>
      <c r="P55" s="640"/>
      <c r="Q55" s="640"/>
      <c r="R55" s="641"/>
      <c r="S55" s="328" t="str">
        <f>IF(Summary!$AL$119="E","E","")</f>
        <v/>
      </c>
      <c r="T55" s="328" t="str">
        <f>IF(Summary!$AM$119="Y","R","")</f>
        <v/>
      </c>
      <c r="U55" s="642"/>
      <c r="W55" s="389"/>
      <c r="X55" s="390"/>
      <c r="Y55" s="464"/>
      <c r="AA55" s="389"/>
      <c r="AB55" s="390"/>
      <c r="AC55" s="464"/>
    </row>
    <row r="56" spans="2:29" ht="12.95" customHeight="1">
      <c r="B56" s="381"/>
      <c r="C56" s="384" t="s">
        <v>626</v>
      </c>
      <c r="D56" s="332" t="str">
        <f>IF('Age-Level'!$V$20="C","/","")</f>
        <v/>
      </c>
      <c r="E56" s="332" t="str">
        <f>IF('Age-Level'!$V$21="C","/","")</f>
        <v/>
      </c>
      <c r="F56" s="332" t="str">
        <f>IF('Age-Level'!$V$22="C","/","")</f>
        <v/>
      </c>
      <c r="G56" s="332" t="str">
        <f>IF('Age-Level'!$V$23="C","/","")</f>
        <v/>
      </c>
      <c r="H56" s="332" t="str">
        <f>IF('Age-Level'!$V$24="C","/","")</f>
        <v/>
      </c>
      <c r="I56" s="333" t="str">
        <f>IF(Summary!$AL$65="E","E","")</f>
        <v/>
      </c>
      <c r="J56" s="333" t="str">
        <f>IF(Summary!$AM$65="Y","R","")</f>
        <v/>
      </c>
      <c r="L56" s="640" t="str">
        <f>'Fun Patches'!$C30</f>
        <v>&lt;LIST PATCH HERE&gt;</v>
      </c>
      <c r="M56" s="640"/>
      <c r="N56" s="640"/>
      <c r="O56" s="640"/>
      <c r="P56" s="640"/>
      <c r="Q56" s="640"/>
      <c r="R56" s="641"/>
      <c r="S56" s="328" t="str">
        <f>IF(Summary!$AL$120="E","E","")</f>
        <v/>
      </c>
      <c r="T56" s="328" t="str">
        <f>IF(Summary!$AM$120="Y","R","")</f>
        <v/>
      </c>
      <c r="U56" s="642"/>
      <c r="W56" s="389"/>
      <c r="X56" s="390"/>
      <c r="Y56" s="464"/>
      <c r="AA56" s="389"/>
      <c r="AB56" s="390"/>
      <c r="AC56" s="464"/>
    </row>
    <row r="57" spans="2:29" ht="12.95" customHeight="1" thickBot="1">
      <c r="B57" s="381"/>
      <c r="C57" s="385" t="s">
        <v>627</v>
      </c>
      <c r="D57" s="313" t="str">
        <f>IF('Age-Level'!$V$27="C","/","")</f>
        <v/>
      </c>
      <c r="E57" s="313" t="str">
        <f>IF('Age-Level'!$V$28="C","/","")</f>
        <v/>
      </c>
      <c r="F57" s="313" t="str">
        <f>IF('Age-Level'!$V$29="C","/","")</f>
        <v/>
      </c>
      <c r="G57" s="313" t="str">
        <f>IF('Age-Level'!$V$30="C","/","")</f>
        <v/>
      </c>
      <c r="H57" s="313" t="str">
        <f>IF('Age-Level'!$V$31="C","/","")</f>
        <v/>
      </c>
      <c r="I57" s="329" t="str">
        <f>IF(Summary!$AL$66="E","E","")</f>
        <v/>
      </c>
      <c r="J57" s="329" t="str">
        <f>IF(Summary!$AM$66="Y","R","")</f>
        <v/>
      </c>
      <c r="L57" s="640" t="str">
        <f>'Fun Patches'!$C31</f>
        <v>&lt;LIST PATCH HERE&gt;</v>
      </c>
      <c r="M57" s="640"/>
      <c r="N57" s="640"/>
      <c r="O57" s="640"/>
      <c r="P57" s="640"/>
      <c r="Q57" s="640"/>
      <c r="R57" s="641"/>
      <c r="S57" s="328" t="str">
        <f>IF(Summary!$AL$121="E","E","")</f>
        <v/>
      </c>
      <c r="T57" s="328" t="str">
        <f>IF(Summary!$AM$121="Y","R","")</f>
        <v/>
      </c>
      <c r="U57" s="642"/>
      <c r="W57" s="389"/>
      <c r="X57" s="390"/>
      <c r="Y57" s="464"/>
      <c r="AA57" s="389"/>
      <c r="AB57" s="390"/>
      <c r="AC57" s="464"/>
    </row>
    <row r="58" spans="2:29" ht="12.95" customHeight="1">
      <c r="B58" s="370"/>
      <c r="C58" s="382" t="s">
        <v>628</v>
      </c>
      <c r="D58" s="451"/>
      <c r="E58" s="451"/>
      <c r="F58" s="451"/>
      <c r="G58" s="451"/>
      <c r="H58" s="452"/>
      <c r="I58" s="333" t="str">
        <f>IF(Summary!$AL$67="E","E","")</f>
        <v/>
      </c>
      <c r="J58" s="333" t="str">
        <f>IF(Summary!$AM$67="Y","R","")</f>
        <v/>
      </c>
      <c r="L58" s="640" t="str">
        <f>'Fun Patches'!$C32</f>
        <v>&lt;LIST PATCH HERE&gt;</v>
      </c>
      <c r="M58" s="640"/>
      <c r="N58" s="640"/>
      <c r="O58" s="640"/>
      <c r="P58" s="640"/>
      <c r="Q58" s="640"/>
      <c r="R58" s="641"/>
      <c r="S58" s="328" t="str">
        <f>IF(Summary!$AL$122="E","E","")</f>
        <v/>
      </c>
      <c r="T58" s="328" t="str">
        <f>IF(Summary!$AM$122="Y","R","")</f>
        <v/>
      </c>
      <c r="U58" s="642"/>
      <c r="W58" s="389"/>
      <c r="X58" s="390"/>
      <c r="Y58" s="464"/>
      <c r="AA58" s="389"/>
      <c r="AB58" s="390"/>
      <c r="AC58" s="464"/>
    </row>
    <row r="59" spans="2:29" ht="12.95" customHeight="1" thickBot="1">
      <c r="B59" s="370"/>
      <c r="C59" s="383" t="s">
        <v>629</v>
      </c>
      <c r="D59" s="453"/>
      <c r="E59" s="453"/>
      <c r="F59" s="453"/>
      <c r="G59" s="453"/>
      <c r="H59" s="454"/>
      <c r="I59" s="329" t="str">
        <f>IF(Summary!$AL$68="E","E","")</f>
        <v/>
      </c>
      <c r="J59" s="329" t="str">
        <f>IF(Summary!$AM$68="Y","R","")</f>
        <v/>
      </c>
      <c r="L59" s="640" t="str">
        <f>'Fun Patches'!$C33</f>
        <v>&lt;LIST PATCH HERE&gt;</v>
      </c>
      <c r="M59" s="640"/>
      <c r="N59" s="640"/>
      <c r="O59" s="640"/>
      <c r="P59" s="640"/>
      <c r="Q59" s="640"/>
      <c r="R59" s="641"/>
      <c r="S59" s="328" t="str">
        <f>IF(Summary!$AL$123="E","E","")</f>
        <v/>
      </c>
      <c r="T59" s="328" t="str">
        <f>IF(Summary!$AM$123="Y","R","")</f>
        <v/>
      </c>
      <c r="U59" s="642"/>
      <c r="W59" s="389"/>
      <c r="X59" s="390"/>
      <c r="Y59" s="464"/>
      <c r="AA59" s="389"/>
      <c r="AB59" s="390"/>
      <c r="AC59" s="464"/>
    </row>
    <row r="60" spans="2:29" ht="12.95" customHeight="1">
      <c r="B60" s="370"/>
      <c r="C60" s="384" t="s">
        <v>630</v>
      </c>
      <c r="D60" s="455"/>
      <c r="E60" s="455"/>
      <c r="F60" s="455"/>
      <c r="G60" s="455"/>
      <c r="H60" s="456"/>
      <c r="I60" s="333" t="str">
        <f>IF(Summary!$AL$69="E","E","")</f>
        <v/>
      </c>
      <c r="J60" s="333" t="str">
        <f>IF(Summary!$AM$69="Y","R","")</f>
        <v/>
      </c>
      <c r="L60" s="640" t="str">
        <f>'Fun Patches'!$C34</f>
        <v>&lt;LIST PATCH HERE&gt;</v>
      </c>
      <c r="M60" s="640"/>
      <c r="N60" s="640"/>
      <c r="O60" s="640"/>
      <c r="P60" s="640"/>
      <c r="Q60" s="640"/>
      <c r="R60" s="641"/>
      <c r="S60" s="331" t="str">
        <f>IF(Summary!$AL$124="E","E","")</f>
        <v/>
      </c>
      <c r="T60" s="331" t="str">
        <f>IF(Summary!$AM$124="Y","R","")</f>
        <v/>
      </c>
      <c r="U60" s="642"/>
      <c r="W60" s="389"/>
      <c r="X60" s="390"/>
      <c r="Y60" s="464"/>
      <c r="AA60" s="389"/>
      <c r="AB60" s="390"/>
      <c r="AC60" s="464"/>
    </row>
    <row r="61" spans="2:29" ht="12.95" customHeight="1">
      <c r="B61" s="370"/>
      <c r="C61" s="386" t="s">
        <v>631</v>
      </c>
      <c r="D61" s="457"/>
      <c r="E61" s="457"/>
      <c r="F61" s="457"/>
      <c r="G61" s="457"/>
      <c r="H61" s="458"/>
      <c r="I61" s="331" t="str">
        <f>IF(Summary!$AL$70="E","E","")</f>
        <v/>
      </c>
      <c r="J61" s="331" t="str">
        <f>IF(Summary!$AM$70="Y","R","")</f>
        <v/>
      </c>
      <c r="L61" s="640" t="str">
        <f>'Fun Patches'!$C35</f>
        <v>&lt;LIST PATCH HERE&gt;</v>
      </c>
      <c r="M61" s="640"/>
      <c r="N61" s="640"/>
      <c r="O61" s="640"/>
      <c r="P61" s="640"/>
      <c r="Q61" s="640"/>
      <c r="R61" s="641"/>
      <c r="S61" s="331" t="str">
        <f>IF(Summary!$AL$125="E","E","")</f>
        <v/>
      </c>
      <c r="T61" s="331" t="str">
        <f>IF(Summary!$AM$125="Y","R","")</f>
        <v/>
      </c>
      <c r="U61" s="642"/>
      <c r="W61" s="389"/>
      <c r="X61" s="390"/>
      <c r="Y61" s="464"/>
      <c r="AA61" s="389"/>
      <c r="AB61" s="390"/>
      <c r="AC61" s="464"/>
    </row>
    <row r="62" spans="2:29" ht="12.95" customHeight="1" thickBot="1">
      <c r="B62" s="370"/>
      <c r="C62" s="385" t="s">
        <v>632</v>
      </c>
      <c r="D62" s="459"/>
      <c r="E62" s="459"/>
      <c r="F62" s="459"/>
      <c r="G62" s="459"/>
      <c r="H62" s="460"/>
      <c r="I62" s="329" t="str">
        <f>IF(Summary!$AL$71="E","E","")</f>
        <v/>
      </c>
      <c r="J62" s="329" t="str">
        <f>IF(Summary!$AM$71="Y","R","")</f>
        <v/>
      </c>
      <c r="L62" s="640" t="str">
        <f>'Fun Patches'!$C36</f>
        <v>&lt;LIST PATCH HERE&gt;</v>
      </c>
      <c r="M62" s="640"/>
      <c r="N62" s="640"/>
      <c r="O62" s="640"/>
      <c r="P62" s="640"/>
      <c r="Q62" s="640"/>
      <c r="R62" s="641"/>
      <c r="S62" s="331" t="str">
        <f>IF(Summary!$AL$126="E","E","")</f>
        <v/>
      </c>
      <c r="T62" s="331" t="str">
        <f>IF(Summary!$AM$126="Y","R","")</f>
        <v/>
      </c>
      <c r="U62" s="642"/>
      <c r="W62" s="389"/>
      <c r="X62" s="390"/>
      <c r="Y62" s="464"/>
      <c r="AA62" s="389"/>
      <c r="AB62" s="390"/>
      <c r="AC62" s="464"/>
    </row>
    <row r="63" spans="2:29" ht="12.95" customHeight="1">
      <c r="B63" s="370"/>
      <c r="C63" s="380" t="s">
        <v>93</v>
      </c>
      <c r="D63" s="334" t="str">
        <f>IF('Age-Level'!$V$53="C","/","")</f>
        <v/>
      </c>
      <c r="E63" s="334" t="str">
        <f>IF('Age-Level'!$V$54="C","/","")</f>
        <v/>
      </c>
      <c r="F63" s="334" t="str">
        <f>IF('Age-Level'!$V$55="C","/","")</f>
        <v/>
      </c>
      <c r="G63" s="327" t="str">
        <f>IF('Age-Level'!$V$56="C","/","")</f>
        <v/>
      </c>
      <c r="H63" s="327" t="str">
        <f>IF('Age-Level'!$V$57="C","/","")</f>
        <v/>
      </c>
      <c r="I63" s="333" t="str">
        <f>IF(Summary!$AL$72="E","E","")</f>
        <v/>
      </c>
      <c r="J63" s="333" t="str">
        <f>IF(Summary!$AM$72="Y","R","")</f>
        <v/>
      </c>
      <c r="L63" s="640" t="str">
        <f>'Fun Patches'!$C37</f>
        <v>&lt;LIST PATCH HERE&gt;</v>
      </c>
      <c r="M63" s="640"/>
      <c r="N63" s="640"/>
      <c r="O63" s="640"/>
      <c r="P63" s="640"/>
      <c r="Q63" s="640"/>
      <c r="R63" s="641"/>
      <c r="S63" s="331" t="str">
        <f>IF(Summary!$AL$127="E","E","")</f>
        <v/>
      </c>
      <c r="T63" s="331" t="str">
        <f>IF(Summary!$AM$127="Y","R","")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IF(Summary!$AL$73="E","E","")</f>
        <v/>
      </c>
      <c r="J64" s="329" t="str">
        <f>IF(Summary!$AM$73="Y","R","")</f>
        <v/>
      </c>
      <c r="L64" s="640" t="str">
        <f>'Fun Patches'!$C38</f>
        <v>&lt;LIST PATCH HERE&gt;</v>
      </c>
      <c r="M64" s="640"/>
      <c r="N64" s="640"/>
      <c r="O64" s="640"/>
      <c r="P64" s="640"/>
      <c r="Q64" s="640"/>
      <c r="R64" s="641"/>
      <c r="S64" s="331" t="str">
        <f>IF(Summary!$AL$128="E","E","")</f>
        <v/>
      </c>
      <c r="T64" s="331" t="str">
        <f>IF(Summary!$AM$128="Y","R","")</f>
        <v/>
      </c>
      <c r="U64" s="642"/>
      <c r="W64" s="389"/>
      <c r="X64" s="390"/>
      <c r="Y64" s="464"/>
      <c r="AA64" s="389"/>
      <c r="AB64" s="390"/>
      <c r="AC64" s="464"/>
    </row>
    <row r="65" spans="1:29" ht="12.95" customHeight="1">
      <c r="B65" s="370"/>
      <c r="C65" s="382" t="s">
        <v>634</v>
      </c>
      <c r="D65" s="451"/>
      <c r="E65" s="451"/>
      <c r="F65" s="451"/>
      <c r="G65" s="451"/>
      <c r="H65" s="452"/>
      <c r="I65" s="333" t="str">
        <f>IF(Summary!$AL$74="E","E","")</f>
        <v/>
      </c>
      <c r="J65" s="333" t="str">
        <f>IF(Summary!$AM$74="Y","R","")</f>
        <v/>
      </c>
      <c r="L65" s="640" t="str">
        <f>'Fun Patches'!$C39</f>
        <v>&lt;LIST PATCH HERE&gt;</v>
      </c>
      <c r="M65" s="640"/>
      <c r="N65" s="640"/>
      <c r="O65" s="640"/>
      <c r="P65" s="640"/>
      <c r="Q65" s="640"/>
      <c r="R65" s="641"/>
      <c r="S65" s="331" t="str">
        <f>IF(Summary!$AL$129="E","E","")</f>
        <v/>
      </c>
      <c r="T65" s="331" t="str">
        <f>IF(Summary!$AM$129="Y","R","")</f>
        <v/>
      </c>
      <c r="U65" s="642"/>
      <c r="W65" s="389"/>
      <c r="X65" s="390"/>
      <c r="Y65" s="464"/>
      <c r="AA65" s="389"/>
      <c r="AB65" s="390"/>
      <c r="AC65" s="464"/>
    </row>
    <row r="66" spans="1:29" ht="12.95" customHeight="1">
      <c r="B66" s="370"/>
      <c r="C66" s="376" t="s">
        <v>635</v>
      </c>
      <c r="D66" s="457"/>
      <c r="E66" s="457"/>
      <c r="F66" s="457"/>
      <c r="G66" s="457"/>
      <c r="H66" s="458"/>
      <c r="I66" s="328" t="str">
        <f>IF(Summary!$AL$92="E","E","")</f>
        <v/>
      </c>
      <c r="J66" s="328" t="str">
        <f>IF(Summary!$AM$92="Y","R","")</f>
        <v/>
      </c>
      <c r="L66" s="640" t="str">
        <f>'Fun Patches'!$C40</f>
        <v>&lt;LIST PATCH HERE&gt;</v>
      </c>
      <c r="M66" s="640"/>
      <c r="N66" s="640"/>
      <c r="O66" s="640"/>
      <c r="P66" s="640"/>
      <c r="Q66" s="640"/>
      <c r="R66" s="641"/>
      <c r="S66" s="331" t="str">
        <f>IF(Summary!$AL$130="E","E","")</f>
        <v/>
      </c>
      <c r="T66" s="331" t="str">
        <f>IF(Summary!$AM$130="Y","R","")</f>
        <v/>
      </c>
      <c r="U66" s="642"/>
      <c r="W66" s="389"/>
      <c r="X66" s="390"/>
      <c r="Y66" s="464"/>
      <c r="AA66" s="389"/>
      <c r="AB66" s="390"/>
      <c r="AC66" s="464"/>
    </row>
    <row r="67" spans="1:29" ht="12.95" customHeight="1">
      <c r="B67" s="370"/>
      <c r="C67" s="461" t="s">
        <v>636</v>
      </c>
      <c r="D67" s="462"/>
      <c r="E67" s="462"/>
      <c r="F67" s="332" t="str">
        <f>IF(Bridging!$V$10="A","/","")</f>
        <v/>
      </c>
      <c r="G67" s="332" t="str">
        <f>IF(Bridging!$V$14="A","/","")</f>
        <v/>
      </c>
      <c r="H67" s="332" t="str">
        <f>IF(Bridging!$V$16="A","/","")</f>
        <v/>
      </c>
      <c r="I67" s="333" t="str">
        <f>IF(Summary!$AL$93="E","E","")</f>
        <v/>
      </c>
      <c r="J67" s="333" t="str">
        <f>IF(Summary!$AM$93="Y","R","")</f>
        <v/>
      </c>
      <c r="L67" s="640" t="str">
        <f>'Fun Patches'!$C41</f>
        <v>&lt;LIST PATCH HERE&gt;</v>
      </c>
      <c r="M67" s="640"/>
      <c r="N67" s="640"/>
      <c r="O67" s="640"/>
      <c r="P67" s="640"/>
      <c r="Q67" s="640"/>
      <c r="R67" s="641"/>
      <c r="S67" s="331" t="str">
        <f>IF(Summary!$AL$131="E","E","")</f>
        <v/>
      </c>
      <c r="T67" s="331" t="str">
        <f>IF(Summary!$AM$131="Y","R","")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IF(Summary!$AL$132="E","E","")</f>
        <v/>
      </c>
      <c r="T68" s="331" t="str">
        <f>IF(Summary!$AM$132="Y","R","")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IF(Summary!$AL$133="E","E","")</f>
        <v/>
      </c>
      <c r="T69" s="331" t="str">
        <f>IF(Summary!$AM$133="Y","R","")</f>
        <v/>
      </c>
      <c r="U69" s="642"/>
      <c r="V69" s="351"/>
      <c r="W69" s="389"/>
      <c r="X69" s="390"/>
      <c r="Y69" s="464"/>
      <c r="Z69" s="352"/>
      <c r="AA69" s="389"/>
      <c r="AB69" s="390"/>
      <c r="AC69" s="464"/>
    </row>
    <row r="70" spans="1:29" s="355" customFormat="1" ht="12.95" customHeight="1">
      <c r="A70" s="351"/>
      <c r="B70" s="370"/>
      <c r="C70" s="382" t="s">
        <v>637</v>
      </c>
      <c r="D70" s="327" t="str">
        <f>IF('Age-Level'!$V$67="A","/","")</f>
        <v/>
      </c>
      <c r="E70" s="327" t="str">
        <f>IF('Age-Level'!$V$71="A","/","")</f>
        <v/>
      </c>
      <c r="F70" s="327" t="str">
        <f>IF('Age-Level'!$V$75="A","/","")</f>
        <v/>
      </c>
      <c r="G70" s="327" t="str">
        <f>IF('Age-Level'!$V$80="A","/","")</f>
        <v/>
      </c>
      <c r="H70" s="327" t="str">
        <f>IF('Age-Level'!$V$82="A","/","")</f>
        <v/>
      </c>
      <c r="I70" s="328" t="str">
        <f>IF(Summary!$AL$75="E","E","")</f>
        <v/>
      </c>
      <c r="J70" s="328" t="str">
        <f>IF(Summary!$AM$75="Y","R","")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IF('Age-Level'!$V$85="A","/","")</f>
        <v/>
      </c>
      <c r="E71" s="313" t="str">
        <f>IF('Age-Level'!$V$89="A","/","")</f>
        <v/>
      </c>
      <c r="F71" s="313" t="str">
        <f>IF('Age-Level'!$V$93="A","/","")</f>
        <v/>
      </c>
      <c r="G71" s="313" t="str">
        <f>IF('Age-Level'!$V$98="A","/","")</f>
        <v/>
      </c>
      <c r="H71" s="313" t="str">
        <f>IF('Age-Level'!$V$100="A","/","")</f>
        <v/>
      </c>
      <c r="I71" s="329" t="str">
        <f>IF(Summary!$AL$76="E","E","")</f>
        <v/>
      </c>
      <c r="J71" s="329" t="str">
        <f>IF(Summary!$AM$76="Y","R","")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IF('Age-Level'!$V$103="A","/","")</f>
        <v/>
      </c>
      <c r="E72" s="332" t="str">
        <f>IF('Age-Level'!$V$107="A","/","")</f>
        <v/>
      </c>
      <c r="F72" s="332" t="str">
        <f>IF('Age-Level'!$V$111="A","/","")</f>
        <v/>
      </c>
      <c r="G72" s="332" t="str">
        <f>IF('Age-Level'!$V$116="A","/","")</f>
        <v/>
      </c>
      <c r="H72" s="332" t="str">
        <f>IF('Age-Level'!$V$118="A","/","")</f>
        <v/>
      </c>
      <c r="I72" s="333" t="str">
        <f>IF(Summary!$AL$77="E","E","")</f>
        <v/>
      </c>
      <c r="J72" s="333" t="str">
        <f>IF(Summary!$AM$77="Y","R","")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IF('Age-Level'!$V$121="A","/","")</f>
        <v/>
      </c>
      <c r="E73" s="327" t="str">
        <f>IF('Age-Level'!$V$125="A","/","")</f>
        <v/>
      </c>
      <c r="F73" s="327" t="str">
        <f>IF('Age-Level'!$V$129="A","/","")</f>
        <v/>
      </c>
      <c r="G73" s="327" t="str">
        <f>IF('Age-Level'!$V$134="A","/","")</f>
        <v/>
      </c>
      <c r="H73" s="327" t="str">
        <f>IF('Age-Level'!$V$136="A","/","")</f>
        <v/>
      </c>
      <c r="I73" s="331" t="str">
        <f>IF(Summary!$AL$78="E","E","")</f>
        <v/>
      </c>
      <c r="J73" s="331" t="str">
        <f>IF(Summary!$AM$78="Y","R","")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aL0mLzidV7Rx7p9TvlUr02PH+Rnfu5kKpRwYdWhdLvOtSZmVwMzItPGOzFSTIYYZay6+fb3i0cDibRS7YbWrfA==" saltValue="DB9Tjikk/XkwI2+x3BA3sg=="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9" priority="2">
      <formula>LEFT($U$1,11)="Ambassador_"</formula>
    </cfRule>
  </conditionalFormatting>
  <conditionalFormatting sqref="H45:H51 H1:H41">
    <cfRule type="expression" dxfId="8" priority="1">
      <formula>LEFT($U$1,11)&lt;&gt;"Ambassador_"</formula>
    </cfRule>
  </conditionalFormatting>
  <conditionalFormatting sqref="I1:T2">
    <cfRule type="expression" dxfId="7" priority="3">
      <formula>LEFT($U$1,11)&lt;&gt;"Ambassador_"</formula>
    </cfRule>
  </conditionalFormatting>
  <conditionalFormatting sqref="L16:L28">
    <cfRule type="duplicateValues" dxfId="6" priority="4"/>
  </conditionalFormatting>
  <conditionalFormatting sqref="L29:L30 L14:L15 W4:W73 AA4:AA73">
    <cfRule type="duplicateValues" dxfId="5" priority="5"/>
  </conditionalFormatting>
  <pageMargins left="0.5" right="0.3" top="0.3" bottom="0.3" header="0.3" footer="0.3"/>
  <pageSetup scale="75" fitToWidth="2" orientation="portrait" r:id="rId1"/>
  <colBreaks count="1" manualBreakCount="1">
    <brk id="21" max="7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DCF0C-64E6-4548-AF4F-E139BEE7B0A0}">
  <sheetPr codeName="Sheet35">
    <tabColor rgb="FFFFCC66"/>
  </sheetPr>
  <dimension ref="A1:AD97"/>
  <sheetViews>
    <sheetView showGridLines="0" zoomScaleNormal="100" zoomScaleSheetLayoutView="70" workbookViewId="0">
      <selection activeCell="W4" sqref="W4"/>
    </sheetView>
  </sheetViews>
  <sheetFormatPr defaultColWidth="9.140625" defaultRowHeight="12.75"/>
  <cols>
    <col min="1" max="1" width="0.85546875" style="351" customWidth="1"/>
    <col min="2" max="2" width="18.5703125" style="351" customWidth="1"/>
    <col min="3" max="3" width="24.5703125" style="351" customWidth="1"/>
    <col min="4" max="8" width="0.85546875" style="431" customWidth="1"/>
    <col min="9" max="10" width="7" style="352" customWidth="1"/>
    <col min="11" max="11" width="1.7109375" style="351" customWidth="1"/>
    <col min="12" max="12" width="18.5703125" style="351" customWidth="1"/>
    <col min="13" max="13" width="24.5703125" style="351" customWidth="1"/>
    <col min="14" max="18" width="0.85546875" style="351" customWidth="1"/>
    <col min="19" max="20" width="7" style="352" customWidth="1"/>
    <col min="21" max="21" width="2.7109375" style="351" customWidth="1"/>
    <col min="22" max="22" width="0.85546875" style="351" customWidth="1"/>
    <col min="23" max="23" width="45.7109375" style="354" customWidth="1"/>
    <col min="24" max="25" width="8.42578125" style="352" customWidth="1"/>
    <col min="26" max="26" width="1.7109375" style="352" customWidth="1"/>
    <col min="27" max="27" width="45.7109375" style="354" customWidth="1"/>
    <col min="28" max="29" width="8.42578125" style="352" customWidth="1"/>
    <col min="30" max="30" width="2.7109375" style="355" customWidth="1"/>
    <col min="31" max="16384" width="9.140625" style="351"/>
  </cols>
  <sheetData>
    <row r="1" spans="1:30" s="342" customFormat="1" ht="29.25" customHeight="1" thickBot="1">
      <c r="H1" s="425" t="s">
        <v>594</v>
      </c>
      <c r="I1" s="426"/>
      <c r="J1" s="427"/>
      <c r="K1" s="428"/>
      <c r="L1" s="429"/>
      <c r="M1" s="429"/>
      <c r="N1" s="429"/>
      <c r="O1" s="429"/>
      <c r="P1" s="429"/>
      <c r="Q1" s="429"/>
      <c r="R1" s="429"/>
      <c r="S1" s="429"/>
      <c r="T1" s="429" t="str">
        <f ca="1">MID(CELL("filename",A1),FIND(IF(ISERROR(FIND("]",CELL("filename",A1))),"$","]"),CELL("filename",A1))+1,256)</f>
        <v>Ambassador_20</v>
      </c>
      <c r="U1" s="430" t="str">
        <f ca="1">MID(CELL("filename",A1),FIND(IF(ISERROR(FIND("]",CELL("filename",A1))),"$","]"),CELL("filename",A1))+1,256)</f>
        <v>Ambassador_20</v>
      </c>
      <c r="W1" s="344" t="str">
        <f ca="1">IF(T1&lt;&gt;"",T1,"")</f>
        <v>Ambassador_20</v>
      </c>
      <c r="X1" s="345"/>
      <c r="Y1" s="345"/>
      <c r="Z1" s="345"/>
      <c r="AA1" s="346"/>
      <c r="AB1" s="345"/>
      <c r="AC1" s="345"/>
      <c r="AD1" s="347"/>
    </row>
    <row r="2" spans="1:30" s="342" customFormat="1" ht="12.75" customHeight="1">
      <c r="H2" s="425"/>
      <c r="I2" s="348"/>
      <c r="J2" s="349"/>
      <c r="K2" s="350"/>
      <c r="L2" s="343"/>
      <c r="M2" s="343"/>
      <c r="N2" s="343"/>
      <c r="O2" s="343"/>
      <c r="P2" s="343"/>
      <c r="Q2" s="343"/>
      <c r="R2" s="343"/>
      <c r="S2" s="343"/>
      <c r="T2" s="343"/>
      <c r="U2" s="430"/>
      <c r="W2" s="344"/>
      <c r="X2" s="345"/>
      <c r="Y2" s="345"/>
      <c r="Z2" s="345"/>
      <c r="AA2" s="346"/>
      <c r="AB2" s="345"/>
      <c r="AC2" s="345"/>
      <c r="AD2" s="347"/>
    </row>
    <row r="3" spans="1:30" ht="12.95" customHeight="1" thickBot="1">
      <c r="A3" s="342"/>
      <c r="U3" s="432"/>
    </row>
    <row r="4" spans="1:30" ht="12.95" customHeight="1">
      <c r="A4" s="342"/>
      <c r="C4" s="356" t="s">
        <v>102</v>
      </c>
      <c r="D4" s="327" t="str">
        <f>IF(Badges!$D$33="A","/","")</f>
        <v/>
      </c>
      <c r="E4" s="327" t="str">
        <f>IF(Badges!$D$37="A","/","")</f>
        <v/>
      </c>
      <c r="F4" s="327" t="str">
        <f>IF(Badges!$D$41="A","/","")</f>
        <v/>
      </c>
      <c r="G4" s="327" t="str">
        <f>IF(Badges!$D$45="A","/","")</f>
        <v/>
      </c>
      <c r="H4" s="327" t="str">
        <f>IF(Badges!$D$49="A","/","")</f>
        <v/>
      </c>
      <c r="I4" s="330" t="str">
        <f>IF(Summary!$AN$5="E","E","")</f>
        <v/>
      </c>
      <c r="J4" s="330" t="str">
        <f>IF(Summary!$AO$5="Y","R","")</f>
        <v/>
      </c>
      <c r="L4" s="639" t="str">
        <f>'Council Own'!$B6</f>
        <v>&lt;&lt;List Badge 1 Here&gt;&gt;</v>
      </c>
      <c r="M4" s="639"/>
      <c r="N4" s="327" t="str">
        <f>IF('Council Own'!$D$11="A","/","")</f>
        <v/>
      </c>
      <c r="O4" s="327" t="str">
        <f>IF('Council Own'!$D$15="A","/","")</f>
        <v/>
      </c>
      <c r="P4" s="327" t="str">
        <f>IF('Council Own'!$D$19="A","/","")</f>
        <v/>
      </c>
      <c r="Q4" s="327" t="str">
        <f>IF('Council Own'!$D$23="A","/","")</f>
        <v/>
      </c>
      <c r="R4" s="327" t="str">
        <f>IF('Council Own'!$D$27="A","/","")</f>
        <v/>
      </c>
      <c r="S4" s="326" t="str">
        <f>IF(Summary!$AN$52="E","E","")</f>
        <v/>
      </c>
      <c r="T4" s="326" t="str">
        <f>IF(Summary!$AO$52="Y","R","")</f>
        <v/>
      </c>
      <c r="U4" s="432"/>
      <c r="W4" s="387"/>
      <c r="X4" s="388"/>
      <c r="Y4" s="463"/>
      <c r="AA4" s="387"/>
      <c r="AB4" s="388"/>
      <c r="AC4" s="463"/>
    </row>
    <row r="5" spans="1:30" ht="12.95" customHeight="1">
      <c r="A5" s="342"/>
      <c r="C5" s="359" t="s">
        <v>404</v>
      </c>
      <c r="D5" s="327" t="str">
        <f>IF(Badges!$D$56="A","/","")</f>
        <v/>
      </c>
      <c r="E5" s="327" t="str">
        <f>IF(Badges!$D$60="A","/","")</f>
        <v/>
      </c>
      <c r="F5" s="327" t="str">
        <f>IF(Badges!$D$64="A","/","")</f>
        <v/>
      </c>
      <c r="G5" s="327" t="str">
        <f>IF(Badges!$D$68="A","/","")</f>
        <v/>
      </c>
      <c r="H5" s="327" t="str">
        <f>IF(Badges!$D$72="A","/","")</f>
        <v/>
      </c>
      <c r="I5" s="330" t="str">
        <f>IF(Summary!$AN$6="E","E","")</f>
        <v/>
      </c>
      <c r="J5" s="330" t="str">
        <f>IF(Summary!$AO$6="Y","R","")</f>
        <v/>
      </c>
      <c r="K5" s="360" t="str">
        <f>IF(COUNT(I39:I39)=1,MAX(I39:I39),"")</f>
        <v/>
      </c>
      <c r="L5" s="640" t="str">
        <f>'Council Own'!$B29</f>
        <v>&lt;&lt;List Badge 2 Here&gt;&gt;</v>
      </c>
      <c r="M5" s="641"/>
      <c r="N5" s="327" t="str">
        <f>IF('Council Own'!$D$34="A","/","")</f>
        <v/>
      </c>
      <c r="O5" s="327" t="str">
        <f>IF('Council Own'!$D$38="A","/","")</f>
        <v/>
      </c>
      <c r="P5" s="327" t="str">
        <f>IF('Council Own'!$D$42="A","/","")</f>
        <v/>
      </c>
      <c r="Q5" s="327" t="str">
        <f>IF('Council Own'!$D$46="A","/","")</f>
        <v/>
      </c>
      <c r="R5" s="327" t="str">
        <f>IF('Council Own'!$D$50="A","/","")</f>
        <v/>
      </c>
      <c r="S5" s="328" t="str">
        <f>IF(Summary!$AN$53="E","E","")</f>
        <v/>
      </c>
      <c r="T5" s="328" t="str">
        <f>IF(Summary!$AO$53="Y","R","")</f>
        <v/>
      </c>
      <c r="U5" s="432"/>
      <c r="W5" s="389"/>
      <c r="X5" s="390"/>
      <c r="Y5" s="464"/>
      <c r="AA5" s="389"/>
      <c r="AB5" s="390"/>
      <c r="AC5" s="464"/>
    </row>
    <row r="6" spans="1:30" ht="12.95" customHeight="1" thickBot="1">
      <c r="A6" s="342"/>
      <c r="C6" s="361" t="s">
        <v>698</v>
      </c>
      <c r="D6" s="327" t="str">
        <f>IF(Badges!$D$79="A","/","")</f>
        <v/>
      </c>
      <c r="E6" s="327" t="str">
        <f>IF(Badges!$D$83="A","/","")</f>
        <v/>
      </c>
      <c r="F6" s="327" t="str">
        <f>IF(Badges!$D$87="A","/","")</f>
        <v/>
      </c>
      <c r="G6" s="327" t="str">
        <f>IF(Badges!$D$91="A","/","")</f>
        <v/>
      </c>
      <c r="H6" s="327" t="str">
        <f>IF(Badges!$D$95="A","/","")</f>
        <v/>
      </c>
      <c r="I6" s="330" t="str">
        <f>IF(Summary!$AN$7="E","E","")</f>
        <v/>
      </c>
      <c r="J6" s="330" t="str">
        <f>IF(Summary!$AO$7="Y","R","")</f>
        <v/>
      </c>
      <c r="K6" s="360" t="str">
        <f>IF(COUNT(I40:I40)=1,MAX(I40:I40),"")</f>
        <v/>
      </c>
      <c r="L6" s="640" t="str">
        <f>'Council Own'!$B52</f>
        <v>&lt;&lt;List Badge 3 Here&gt;&gt;</v>
      </c>
      <c r="M6" s="641"/>
      <c r="N6" s="327" t="str">
        <f>IF('Council Own'!$D$57="A","/","")</f>
        <v/>
      </c>
      <c r="O6" s="327" t="str">
        <f>IF('Council Own'!$D$61="A","/","")</f>
        <v/>
      </c>
      <c r="P6" s="327" t="str">
        <f>IF('Council Own'!$D$65="A","/","")</f>
        <v/>
      </c>
      <c r="Q6" s="327" t="str">
        <f>IF('Council Own'!$D$69="A","/","")</f>
        <v/>
      </c>
      <c r="R6" s="327" t="str">
        <f>IF('Council Own'!$D$73="A","/","")</f>
        <v/>
      </c>
      <c r="S6" s="328" t="str">
        <f>IF(Summary!$AN$54="E","E","")</f>
        <v/>
      </c>
      <c r="T6" s="328" t="str">
        <f>IF(Summary!$AO$54="Y","R","")</f>
        <v/>
      </c>
      <c r="U6" s="432"/>
      <c r="W6" s="389"/>
      <c r="X6" s="390"/>
      <c r="Y6" s="464"/>
      <c r="AA6" s="389"/>
      <c r="AB6" s="390"/>
      <c r="AC6" s="464"/>
    </row>
    <row r="7" spans="1:30" ht="12.95" customHeight="1">
      <c r="A7" s="342"/>
      <c r="C7" s="363" t="s">
        <v>104</v>
      </c>
      <c r="D7" s="337" t="str">
        <f>IF(Badges!$D$102="A","/","")</f>
        <v/>
      </c>
      <c r="E7" s="337" t="str">
        <f>IF(Badges!$D$106="A","/","")</f>
        <v/>
      </c>
      <c r="F7" s="337" t="str">
        <f>IF(Badges!$D$110="A","/","")</f>
        <v/>
      </c>
      <c r="G7" s="337" t="str">
        <f>IF(Badges!$D$114="A","/","")</f>
        <v/>
      </c>
      <c r="H7" s="337" t="str">
        <f>IF(Badges!$D$118="A","/","")</f>
        <v/>
      </c>
      <c r="I7" s="338" t="str">
        <f>IF(Summary!$AN$8="E","E","")</f>
        <v/>
      </c>
      <c r="J7" s="338" t="str">
        <f>IF(Summary!$AO$8="Y","R","")</f>
        <v/>
      </c>
      <c r="K7" s="360" t="str">
        <f>IF(COUNT(I41:I41)=1,MAX(I41:I41),"")</f>
        <v/>
      </c>
      <c r="L7" s="640" t="str">
        <f>'Council Own'!$B75</f>
        <v>&lt;&lt;List Badge 4 Here&gt;&gt;</v>
      </c>
      <c r="M7" s="641"/>
      <c r="N7" s="327" t="str">
        <f>IF('Council Own'!$D$80="A","/","")</f>
        <v/>
      </c>
      <c r="O7" s="327" t="str">
        <f>IF('Council Own'!$D$84="A","/","")</f>
        <v/>
      </c>
      <c r="P7" s="327" t="str">
        <f>IF('Council Own'!$D$88="A","/","")</f>
        <v/>
      </c>
      <c r="Q7" s="327" t="str">
        <f>IF('Council Own'!$D$92="A","/","")</f>
        <v/>
      </c>
      <c r="R7" s="327" t="str">
        <f>IF('Council Own'!$D$96="A","/","")</f>
        <v/>
      </c>
      <c r="S7" s="328" t="str">
        <f>IF(Summary!$AN$55="E","E","")</f>
        <v/>
      </c>
      <c r="T7" s="328" t="str">
        <f>IF(Summary!$AO$55="Y","R","")</f>
        <v/>
      </c>
      <c r="U7" s="432"/>
      <c r="W7" s="389"/>
      <c r="X7" s="390"/>
      <c r="Y7" s="464"/>
      <c r="AA7" s="389"/>
      <c r="AB7" s="390"/>
      <c r="AC7" s="464"/>
    </row>
    <row r="8" spans="1:30" ht="12.95" customHeight="1">
      <c r="A8" s="342"/>
      <c r="C8" s="359" t="s">
        <v>422</v>
      </c>
      <c r="D8" s="327" t="str">
        <f>IF(Badges!$D$125="A","/","")</f>
        <v/>
      </c>
      <c r="E8" s="327" t="str">
        <f>IF(Badges!$D$129="A","/","")</f>
        <v/>
      </c>
      <c r="F8" s="327" t="str">
        <f>IF(Badges!$D$133="A","/","")</f>
        <v/>
      </c>
      <c r="G8" s="327" t="str">
        <f>IF(Badges!$D$137="A","/","")</f>
        <v/>
      </c>
      <c r="H8" s="327" t="str">
        <f>IF(Badges!$D$141="A","/","")</f>
        <v/>
      </c>
      <c r="I8" s="328" t="str">
        <f>IF(Summary!$AN$9="E","E","")</f>
        <v/>
      </c>
      <c r="J8" s="328" t="str">
        <f>IF(Summary!$AO$9="Y","R","")</f>
        <v/>
      </c>
      <c r="K8" s="360" t="str">
        <f>IF(COUNT(I42:I45)=4,MAX(I42:I45),"")</f>
        <v/>
      </c>
      <c r="L8" s="640" t="str">
        <f>'Council Own'!$B98</f>
        <v>&lt;&lt;List Badge 5 Here&gt;&gt;</v>
      </c>
      <c r="M8" s="641"/>
      <c r="N8" s="327" t="str">
        <f>IF('Council Own'!$D$103="A","/","")</f>
        <v/>
      </c>
      <c r="O8" s="327" t="str">
        <f>IF('Council Own'!$D$107="A","/","")</f>
        <v/>
      </c>
      <c r="P8" s="327" t="str">
        <f>IF('Council Own'!$D$111="A","/","")</f>
        <v/>
      </c>
      <c r="Q8" s="327" t="str">
        <f>IF('Council Own'!$D$115="A","/","")</f>
        <v/>
      </c>
      <c r="R8" s="327" t="str">
        <f>IF('Council Own'!$D$119="A","/","")</f>
        <v/>
      </c>
      <c r="S8" s="331" t="str">
        <f>IF(Summary!$AN$56="E","E","")</f>
        <v/>
      </c>
      <c r="T8" s="331" t="str">
        <f>IF(Summary!$AO$56="Y","R","")</f>
        <v/>
      </c>
      <c r="U8" s="432"/>
      <c r="W8" s="389"/>
      <c r="X8" s="390"/>
      <c r="Y8" s="464"/>
      <c r="AA8" s="389"/>
      <c r="AB8" s="390"/>
      <c r="AC8" s="464"/>
    </row>
    <row r="9" spans="1:30" ht="12.95" customHeight="1" thickBot="1">
      <c r="A9" s="342"/>
      <c r="C9" s="364" t="s">
        <v>699</v>
      </c>
      <c r="D9" s="313" t="str">
        <f>IF(Badges!$D$148="A","/","")</f>
        <v/>
      </c>
      <c r="E9" s="313" t="str">
        <f>IF(Badges!$D$152="A","/","")</f>
        <v/>
      </c>
      <c r="F9" s="313" t="str">
        <f>IF(Badges!$D$156="A","/","")</f>
        <v/>
      </c>
      <c r="G9" s="313" t="str">
        <f>IF(Badges!$D$160="A","/","")</f>
        <v/>
      </c>
      <c r="H9" s="313" t="str">
        <f>IF(Badges!$D$164="A","/","")</f>
        <v/>
      </c>
      <c r="I9" s="433"/>
      <c r="J9" s="434"/>
      <c r="K9" s="360"/>
      <c r="L9" s="639" t="str">
        <f>'Council Own'!$B121</f>
        <v>&lt;&lt;List Badge 6 Here&gt;&gt;</v>
      </c>
      <c r="M9" s="639"/>
      <c r="N9" s="327" t="str">
        <f>IF('Council Own'!$D$126="A","/","")</f>
        <v/>
      </c>
      <c r="O9" s="327" t="str">
        <f>IF('Council Own'!$D$130="A","/","")</f>
        <v/>
      </c>
      <c r="P9" s="327" t="str">
        <f>IF('Council Own'!$D$134="A","/","")</f>
        <v/>
      </c>
      <c r="Q9" s="327" t="str">
        <f>IF('Council Own'!$D$138="A","/","")</f>
        <v/>
      </c>
      <c r="R9" s="327" t="str">
        <f>IF('Council Own'!$D$142="A","/","")</f>
        <v/>
      </c>
      <c r="S9" s="328" t="str">
        <f>IF(Summary!$AN$57="E","E","")</f>
        <v/>
      </c>
      <c r="T9" s="328" t="str">
        <f>IF(Summary!$AO$57="Y","R","")</f>
        <v/>
      </c>
      <c r="U9" s="432"/>
      <c r="W9" s="389"/>
      <c r="X9" s="390"/>
      <c r="Y9" s="464"/>
      <c r="AA9" s="389"/>
      <c r="AB9" s="390"/>
      <c r="AC9" s="464"/>
    </row>
    <row r="10" spans="1:30" ht="12.95" customHeight="1">
      <c r="A10" s="342"/>
      <c r="C10" s="356" t="s">
        <v>606</v>
      </c>
      <c r="D10" s="332" t="str">
        <f>IF(Badges!$D$171="A","/","")</f>
        <v/>
      </c>
      <c r="E10" s="332" t="str">
        <f>IF(Badges!$D$175="A","/","")</f>
        <v/>
      </c>
      <c r="F10" s="332" t="str">
        <f>IF(Badges!$D$179="A","/","")</f>
        <v/>
      </c>
      <c r="G10" s="332" t="str">
        <f>IF(Badges!$D$183="A","/","")</f>
        <v/>
      </c>
      <c r="H10" s="332" t="str">
        <f>IF(Badges!$D$187="A","/","")</f>
        <v/>
      </c>
      <c r="I10" s="328" t="str">
        <f>IF(Summary!$AN$11="E","E","")</f>
        <v/>
      </c>
      <c r="J10" s="328" t="str">
        <f>IF(Summary!$AO$11="Y","R","")</f>
        <v/>
      </c>
      <c r="K10" s="360"/>
      <c r="L10" s="640" t="str">
        <f>'Council Own'!$B144</f>
        <v>&lt;&lt;List Badge 7 Here&gt;&gt;</v>
      </c>
      <c r="M10" s="641"/>
      <c r="N10" s="327" t="str">
        <f>IF('Council Own'!$D$149="A","/","")</f>
        <v/>
      </c>
      <c r="O10" s="327" t="str">
        <f>IF('Council Own'!$D$153="A","/","")</f>
        <v/>
      </c>
      <c r="P10" s="327" t="str">
        <f>IF('Council Own'!$D$157="A","/","")</f>
        <v/>
      </c>
      <c r="Q10" s="327" t="str">
        <f>IF('Council Own'!$D$161="A","/","")</f>
        <v/>
      </c>
      <c r="R10" s="327" t="str">
        <f>IF('Council Own'!$D$165="A","/","")</f>
        <v/>
      </c>
      <c r="S10" s="328" t="str">
        <f>IF(Summary!$AN$58="E","E","")</f>
        <v/>
      </c>
      <c r="T10" s="328" t="str">
        <f>IF(Summary!$AO$58="Y","R","")</f>
        <v/>
      </c>
      <c r="U10" s="432"/>
      <c r="W10" s="389"/>
      <c r="X10" s="390"/>
      <c r="Y10" s="464"/>
      <c r="AA10" s="389"/>
      <c r="AB10" s="390"/>
      <c r="AC10" s="464"/>
    </row>
    <row r="11" spans="1:30" ht="12.95" customHeight="1">
      <c r="A11" s="342"/>
      <c r="C11" s="359" t="s">
        <v>607</v>
      </c>
      <c r="D11" s="334" t="str">
        <f>IF(Badges!$D$194="A","/","")</f>
        <v/>
      </c>
      <c r="E11" s="334" t="str">
        <f>IF(Badges!$D$198="A","/","")</f>
        <v/>
      </c>
      <c r="F11" s="334" t="str">
        <f>IF(Badges!$D$202="A","/","")</f>
        <v/>
      </c>
      <c r="G11" s="334" t="str">
        <f>IF(Badges!$D$206="A","/","")</f>
        <v/>
      </c>
      <c r="H11" s="334" t="str">
        <f>IF(Badges!$D$210="A","/","")</f>
        <v/>
      </c>
      <c r="I11" s="331" t="str">
        <f>IF(Summary!$AN$12="E","E","")</f>
        <v/>
      </c>
      <c r="J11" s="331" t="str">
        <f>IF(Summary!$AO$12="Y","R","")</f>
        <v/>
      </c>
      <c r="K11" s="360"/>
      <c r="L11" s="640" t="str">
        <f>'Council Own'!$B167</f>
        <v>&lt;&lt;List Badge 8 Here&gt;&gt;</v>
      </c>
      <c r="M11" s="641"/>
      <c r="N11" s="327" t="str">
        <f>IF('Council Own'!$D$172="A","/","")</f>
        <v/>
      </c>
      <c r="O11" s="327" t="str">
        <f>IF('Council Own'!$D$176="A","/","")</f>
        <v/>
      </c>
      <c r="P11" s="327" t="str">
        <f>IF('Council Own'!$D$180="A","/","")</f>
        <v/>
      </c>
      <c r="Q11" s="327" t="str">
        <f>IF('Council Own'!$D$184="A","/","")</f>
        <v/>
      </c>
      <c r="R11" s="327" t="str">
        <f>IF('Council Own'!$D$188="A","/","")</f>
        <v/>
      </c>
      <c r="S11" s="328" t="str">
        <f>IF(Summary!$AN$59="E","E","")</f>
        <v/>
      </c>
      <c r="T11" s="328" t="str">
        <f>IF(Summary!$AO$59="Y","R","")</f>
        <v/>
      </c>
      <c r="U11" s="432"/>
      <c r="W11" s="389"/>
      <c r="X11" s="390"/>
      <c r="Y11" s="464"/>
      <c r="AA11" s="389"/>
      <c r="AB11" s="390"/>
      <c r="AC11" s="464"/>
    </row>
    <row r="12" spans="1:30" ht="12.95" customHeight="1" thickBot="1">
      <c r="A12" s="342"/>
      <c r="C12" s="361" t="s">
        <v>608</v>
      </c>
      <c r="D12" s="313" t="str">
        <f>IF(Badges!$D$298="A","/","")</f>
        <v/>
      </c>
      <c r="E12" s="313" t="str">
        <f>IF(Badges!$D$302="A","/","")</f>
        <v/>
      </c>
      <c r="F12" s="313" t="str">
        <f>IF(Badges!$D$306="A","/","")</f>
        <v/>
      </c>
      <c r="G12" s="313" t="str">
        <f>IF(Badges!$D$310="A","/","")</f>
        <v/>
      </c>
      <c r="H12" s="313" t="str">
        <f>IF(Badges!$D$314="A","/","")</f>
        <v/>
      </c>
      <c r="I12" s="329" t="str">
        <f>IF(Summary!$AN$17="E","E","")</f>
        <v/>
      </c>
      <c r="J12" s="329" t="str">
        <f>IF(Summary!$AO$17="Y","R","")</f>
        <v/>
      </c>
      <c r="K12" s="360" t="str">
        <f>IF(COUNT(I46:I47)=2,MAX(I46:I47),"")</f>
        <v/>
      </c>
      <c r="L12" s="640" t="str">
        <f>'Council Own'!$B190</f>
        <v>&lt;&lt;List Badge 9 Here&gt;&gt;</v>
      </c>
      <c r="M12" s="641"/>
      <c r="N12" s="327" t="str">
        <f>IF('Council Own'!$D$195="A","/","")</f>
        <v/>
      </c>
      <c r="O12" s="327" t="str">
        <f>IF('Council Own'!$D$199="A","/","")</f>
        <v/>
      </c>
      <c r="P12" s="327" t="str">
        <f>IF('Council Own'!$D$203="A","/","")</f>
        <v/>
      </c>
      <c r="Q12" s="327" t="str">
        <f>IF('Council Own'!$D$207="A","/","")</f>
        <v/>
      </c>
      <c r="R12" s="327" t="str">
        <f>IF('Council Own'!$D$211="A","/","")</f>
        <v/>
      </c>
      <c r="S12" s="328" t="str">
        <f>IF(Summary!$AN$60="E","E","")</f>
        <v/>
      </c>
      <c r="T12" s="328" t="str">
        <f>IF(Summary!$AO$60="Y","R","")</f>
        <v/>
      </c>
      <c r="U12" s="432"/>
      <c r="W12" s="389"/>
      <c r="X12" s="390"/>
      <c r="Y12" s="464"/>
      <c r="AA12" s="389"/>
      <c r="AB12" s="390"/>
      <c r="AC12" s="464"/>
    </row>
    <row r="13" spans="1:30" ht="12.95" customHeight="1">
      <c r="A13" s="342"/>
      <c r="C13" s="363" t="s">
        <v>103</v>
      </c>
      <c r="D13" s="332" t="str">
        <f>IF(Badges!$D$321="A","/","")</f>
        <v/>
      </c>
      <c r="E13" s="332" t="str">
        <f>IF(Badges!$D$325="A","/","")</f>
        <v/>
      </c>
      <c r="F13" s="332" t="str">
        <f>IF(Badges!$D$329="A","/","")</f>
        <v/>
      </c>
      <c r="G13" s="332" t="str">
        <f>IF(Badges!$D$333="A","/","")</f>
        <v/>
      </c>
      <c r="H13" s="332" t="str">
        <f>IF(Badges!$D$337="A","/","")</f>
        <v/>
      </c>
      <c r="I13" s="330" t="str">
        <f>IF(Summary!$AN$18="E","E","")</f>
        <v/>
      </c>
      <c r="J13" s="330" t="str">
        <f>IF(Summary!$AO$18="Y","R","")</f>
        <v/>
      </c>
      <c r="K13" s="360"/>
      <c r="L13" s="640" t="str">
        <f>'Council Own'!$B213</f>
        <v>&lt;&lt;List Badge 10 Here&gt;&gt;</v>
      </c>
      <c r="M13" s="641"/>
      <c r="N13" s="327" t="str">
        <f>IF('Council Own'!$D$218="A","/","")</f>
        <v/>
      </c>
      <c r="O13" s="327" t="str">
        <f>IF('Council Own'!$D$222="A","/","")</f>
        <v/>
      </c>
      <c r="P13" s="327" t="str">
        <f>IF('Council Own'!$D$226="A","/","")</f>
        <v/>
      </c>
      <c r="Q13" s="327" t="str">
        <f>IF('Council Own'!$D$230="A","/","")</f>
        <v/>
      </c>
      <c r="R13" s="327" t="str">
        <f>IF('Council Own'!$D$234="A","/","")</f>
        <v/>
      </c>
      <c r="S13" s="328" t="str">
        <f>IF(Summary!$AN$61="E","E","")</f>
        <v/>
      </c>
      <c r="T13" s="328" t="str">
        <f>IF(Summary!$AO$61="Y","R","")</f>
        <v/>
      </c>
      <c r="U13" s="432"/>
      <c r="W13" s="389"/>
      <c r="X13" s="390"/>
      <c r="Y13" s="464"/>
      <c r="AA13" s="389"/>
      <c r="AB13" s="390"/>
      <c r="AC13" s="464"/>
    </row>
    <row r="14" spans="1:30" ht="12.95" customHeight="1">
      <c r="A14" s="342"/>
      <c r="C14" s="359" t="s">
        <v>609</v>
      </c>
      <c r="D14" s="334" t="str">
        <f>IF(Badges!$D$10="A","/","")</f>
        <v/>
      </c>
      <c r="E14" s="334" t="str">
        <f>IF(Badges!$D$14="A","/","")</f>
        <v/>
      </c>
      <c r="F14" s="334" t="str">
        <f>IF(Badges!$D$18="A","/","")</f>
        <v/>
      </c>
      <c r="G14" s="334" t="str">
        <f>IF(Badges!$D$22="A","/","")</f>
        <v/>
      </c>
      <c r="H14" s="334" t="str">
        <f>IF(Badges!$D$26="A","/","")</f>
        <v/>
      </c>
      <c r="I14" s="331" t="str">
        <f>IF(Summary!$AN$4="E","E","")</f>
        <v/>
      </c>
      <c r="J14" s="331" t="str">
        <f>IF(Summary!$AO$4="Y","R","")</f>
        <v/>
      </c>
      <c r="K14" s="360" t="str">
        <f>IF(COUNT(I48:I49)=2,MAX(I48:I49),"")</f>
        <v/>
      </c>
      <c r="L14" s="638"/>
      <c r="M14" s="638"/>
      <c r="N14" s="638"/>
      <c r="O14" s="638"/>
      <c r="P14" s="638"/>
      <c r="Q14" s="638"/>
      <c r="R14" s="638"/>
      <c r="S14" s="365"/>
      <c r="T14" s="365"/>
      <c r="U14" s="432"/>
      <c r="W14" s="389"/>
      <c r="X14" s="390"/>
      <c r="Y14" s="464"/>
      <c r="AA14" s="389"/>
      <c r="AB14" s="390"/>
      <c r="AC14" s="464"/>
    </row>
    <row r="15" spans="1:30" ht="12.95" customHeight="1" thickBot="1">
      <c r="A15" s="342"/>
      <c r="C15" s="364" t="s">
        <v>610</v>
      </c>
      <c r="D15" s="313" t="str">
        <f>IF(Badges!$D$356="A","/","")</f>
        <v/>
      </c>
      <c r="E15" s="313" t="str">
        <f>IF(Badges!$D$360="A","/","")</f>
        <v/>
      </c>
      <c r="F15" s="313" t="str">
        <f>IF(Badges!$D$364="A","/","")</f>
        <v/>
      </c>
      <c r="G15" s="313" t="str">
        <f>IF(Badges!$D$368="A","/","")</f>
        <v/>
      </c>
      <c r="H15" s="313" t="str">
        <f>IF(Badges!$D$372="A","/","")</f>
        <v/>
      </c>
      <c r="I15" s="329" t="str">
        <f>IF(Summary!$AN$20="E","E","")</f>
        <v/>
      </c>
      <c r="J15" s="329" t="str">
        <f>IF(Summary!$AO$20="Y","R","")</f>
        <v/>
      </c>
      <c r="K15" s="360"/>
      <c r="L15" s="639"/>
      <c r="M15" s="639"/>
      <c r="N15" s="639"/>
      <c r="O15" s="639"/>
      <c r="P15" s="639"/>
      <c r="Q15" s="639"/>
      <c r="R15" s="639"/>
      <c r="S15" s="367"/>
      <c r="T15" s="367"/>
      <c r="U15" s="432"/>
      <c r="W15" s="389"/>
      <c r="X15" s="390"/>
      <c r="Y15" s="464"/>
      <c r="AA15" s="389"/>
      <c r="AB15" s="390"/>
      <c r="AC15" s="464"/>
    </row>
    <row r="16" spans="1:30" ht="12.95" customHeight="1">
      <c r="A16" s="342"/>
      <c r="C16" s="356" t="s">
        <v>489</v>
      </c>
      <c r="D16" s="332" t="str">
        <f>IF(Badges!$D$379="A","/","")</f>
        <v/>
      </c>
      <c r="E16" s="332" t="str">
        <f>IF(Badges!$D$383="A","/","")</f>
        <v/>
      </c>
      <c r="F16" s="332" t="str">
        <f>IF(Badges!$D$387="A","/","")</f>
        <v/>
      </c>
      <c r="G16" s="332" t="str">
        <f>IF(Badges!$D$391="A","/","")</f>
        <v/>
      </c>
      <c r="H16" s="332" t="str">
        <f>IF(Badges!$D$395="A","/","")</f>
        <v/>
      </c>
      <c r="I16" s="333" t="str">
        <f>IF(Summary!$AN$21="E","E","")</f>
        <v/>
      </c>
      <c r="J16" s="333" t="str">
        <f>IF(Summary!$AO$21="Y","R","")</f>
        <v/>
      </c>
      <c r="K16" s="360" t="str">
        <f>IF(COUNT(I50:I51)=2,MAX(I50:I51),"")</f>
        <v/>
      </c>
      <c r="L16" s="640" t="str">
        <f>'Age-Level'!$C140</f>
        <v>Investiture</v>
      </c>
      <c r="M16" s="640"/>
      <c r="N16" s="640"/>
      <c r="O16" s="640"/>
      <c r="P16" s="640"/>
      <c r="Q16" s="640"/>
      <c r="R16" s="641"/>
      <c r="S16" s="328" t="str">
        <f>IF(Summary!$AN$79="E","E","")</f>
        <v/>
      </c>
      <c r="T16" s="328" t="str">
        <f>IF(Summary!$AO$79="Y","R","")</f>
        <v/>
      </c>
      <c r="U16" s="432"/>
      <c r="W16" s="389"/>
      <c r="X16" s="390"/>
      <c r="Y16" s="464"/>
      <c r="AA16" s="389"/>
      <c r="AB16" s="390"/>
      <c r="AC16" s="464"/>
    </row>
    <row r="17" spans="1:29" ht="12.95" customHeight="1">
      <c r="A17" s="342"/>
      <c r="C17" s="359" t="s">
        <v>611</v>
      </c>
      <c r="D17" s="334" t="str">
        <f>IF(Badges!$D$425="A","/","")</f>
        <v/>
      </c>
      <c r="E17" s="334" t="str">
        <f>IF(Badges!$D$429="A","/","")</f>
        <v/>
      </c>
      <c r="F17" s="334" t="str">
        <f>IF(Badges!$D$433="A","/","")</f>
        <v/>
      </c>
      <c r="G17" s="334" t="str">
        <f>IF(Badges!$D$437="A","/","")</f>
        <v/>
      </c>
      <c r="H17" s="334" t="str">
        <f>IF(Badges!$D$441="A","/","")</f>
        <v/>
      </c>
      <c r="I17" s="331" t="str">
        <f>IF(Summary!$AN$23="E","E","")</f>
        <v/>
      </c>
      <c r="J17" s="331" t="str">
        <f>IF(Summary!$AO$23="Y","R","")</f>
        <v/>
      </c>
      <c r="K17" s="360"/>
      <c r="L17" s="640" t="str">
        <f>'Age-Level'!$C141</f>
        <v>Rededication (1st year)</v>
      </c>
      <c r="M17" s="640"/>
      <c r="N17" s="640"/>
      <c r="O17" s="640"/>
      <c r="P17" s="640"/>
      <c r="Q17" s="640"/>
      <c r="R17" s="641"/>
      <c r="S17" s="328" t="str">
        <f>IF(Summary!$AN$80="E","E","")</f>
        <v/>
      </c>
      <c r="T17" s="328" t="str">
        <f>IF(Summary!$AO$80="Y","R","")</f>
        <v/>
      </c>
      <c r="U17" s="432"/>
      <c r="W17" s="389"/>
      <c r="X17" s="390"/>
      <c r="Y17" s="464"/>
      <c r="AA17" s="389"/>
      <c r="AB17" s="390"/>
      <c r="AC17" s="464"/>
    </row>
    <row r="18" spans="1:29" ht="12.95" customHeight="1" thickBot="1">
      <c r="C18" s="361" t="s">
        <v>612</v>
      </c>
      <c r="D18" s="313" t="str">
        <f>IF(Badges!$D$448="A","/","")</f>
        <v/>
      </c>
      <c r="E18" s="313" t="str">
        <f>IF(Badges!$D$452="A","/","")</f>
        <v/>
      </c>
      <c r="F18" s="313" t="str">
        <f>IF(Badges!$D$456="A","/","")</f>
        <v/>
      </c>
      <c r="G18" s="313" t="str">
        <f>IF(Badges!$D$460="A","/","")</f>
        <v/>
      </c>
      <c r="H18" s="313" t="str">
        <f>IF(Badges!$D$464="A","/","")</f>
        <v/>
      </c>
      <c r="I18" s="329" t="str">
        <f>IF(Summary!$AN$24="E","E","")</f>
        <v/>
      </c>
      <c r="J18" s="329" t="str">
        <f>IF(Summary!$AO$24="Y","R","")</f>
        <v/>
      </c>
      <c r="L18" s="640" t="str">
        <f>'Age-Level'!$C142</f>
        <v>Rededication (2nd year)</v>
      </c>
      <c r="M18" s="640"/>
      <c r="N18" s="640"/>
      <c r="O18" s="640"/>
      <c r="P18" s="640"/>
      <c r="Q18" s="640"/>
      <c r="R18" s="641"/>
      <c r="S18" s="328" t="str">
        <f>IF(Summary!$AN$81="E","E","")</f>
        <v/>
      </c>
      <c r="T18" s="328" t="str">
        <f>IF(Summary!$AO$81="Y","R","")</f>
        <v/>
      </c>
      <c r="U18" s="432"/>
      <c r="W18" s="389"/>
      <c r="X18" s="390"/>
      <c r="Y18" s="464"/>
      <c r="AA18" s="389"/>
      <c r="AB18" s="390"/>
      <c r="AC18" s="464"/>
    </row>
    <row r="19" spans="1:29" ht="12.95" customHeight="1">
      <c r="C19" s="368" t="s">
        <v>328</v>
      </c>
      <c r="D19" s="332" t="str">
        <f>IF(Badges!$D$467="C","/","")</f>
        <v/>
      </c>
      <c r="E19" s="332" t="str">
        <f>IF(Badges!$D$468="C","/","")</f>
        <v/>
      </c>
      <c r="F19" s="332" t="str">
        <f>IF(Badges!$D$469="C","/","")</f>
        <v/>
      </c>
      <c r="G19" s="332" t="str">
        <f>IF(Badges!$D$470="C","/","")</f>
        <v/>
      </c>
      <c r="H19" s="332" t="str">
        <f>IF(Badges!$D$471="C","/","")</f>
        <v/>
      </c>
      <c r="I19" s="333" t="str">
        <f>IF(Summary!$AN$25="E","E","")</f>
        <v/>
      </c>
      <c r="J19" s="333" t="str">
        <f>IF(Summary!$AO$25="Y","R","")</f>
        <v/>
      </c>
      <c r="L19" s="640" t="str">
        <f>'Age-Level'!$C143</f>
        <v>Rededication (3rd year)</v>
      </c>
      <c r="M19" s="640"/>
      <c r="N19" s="640"/>
      <c r="O19" s="640"/>
      <c r="P19" s="640"/>
      <c r="Q19" s="640"/>
      <c r="R19" s="641"/>
      <c r="S19" s="328" t="str">
        <f>IF(Summary!$AN$82="E","E","")</f>
        <v/>
      </c>
      <c r="T19" s="328" t="str">
        <f>IF(Summary!$AO$82="Y","R","")</f>
        <v/>
      </c>
      <c r="U19" s="432"/>
      <c r="W19" s="389"/>
      <c r="X19" s="390"/>
      <c r="Y19" s="464"/>
      <c r="AA19" s="389"/>
      <c r="AB19" s="390"/>
      <c r="AC19" s="464"/>
    </row>
    <row r="20" spans="1:29" ht="12.95" customHeight="1">
      <c r="C20" s="369"/>
      <c r="D20" s="340"/>
      <c r="E20" s="340"/>
      <c r="F20" s="340"/>
      <c r="G20" s="340"/>
      <c r="H20" s="340"/>
      <c r="I20" s="339"/>
      <c r="J20" s="339"/>
      <c r="L20" s="640" t="str">
        <f>'Age-Level'!$C144</f>
        <v>Rededication (4th year)</v>
      </c>
      <c r="M20" s="640"/>
      <c r="N20" s="640"/>
      <c r="O20" s="640"/>
      <c r="P20" s="640"/>
      <c r="Q20" s="640"/>
      <c r="R20" s="641"/>
      <c r="S20" s="328" t="str">
        <f>IF(Summary!$AN$83="E","E","")</f>
        <v/>
      </c>
      <c r="T20" s="328" t="str">
        <f>IF(Summary!$AO$83="Y","R","")</f>
        <v/>
      </c>
      <c r="U20" s="432"/>
      <c r="W20" s="389"/>
      <c r="X20" s="390"/>
      <c r="Y20" s="464"/>
      <c r="AA20" s="389"/>
      <c r="AB20" s="390"/>
      <c r="AC20" s="464"/>
    </row>
    <row r="21" spans="1:29" ht="12.95" customHeight="1">
      <c r="L21" s="640" t="str">
        <f>'Age-Level'!$C145</f>
        <v>Rededication (5th year)</v>
      </c>
      <c r="M21" s="640"/>
      <c r="N21" s="640"/>
      <c r="O21" s="640"/>
      <c r="P21" s="640"/>
      <c r="Q21" s="640"/>
      <c r="R21" s="641"/>
      <c r="S21" s="328" t="str">
        <f>IF(Summary!$AN$84="E","E","")</f>
        <v/>
      </c>
      <c r="T21" s="328" t="str">
        <f>IF(Summary!$AO$84="Y","R","")</f>
        <v/>
      </c>
      <c r="U21" s="432"/>
      <c r="W21" s="389"/>
      <c r="X21" s="390"/>
      <c r="Y21" s="464"/>
      <c r="AA21" s="389"/>
      <c r="AB21" s="390"/>
      <c r="AC21" s="464"/>
    </row>
    <row r="22" spans="1:29" ht="12.95" customHeight="1">
      <c r="B22" s="370"/>
      <c r="C22" s="356" t="s">
        <v>106</v>
      </c>
      <c r="D22" s="327" t="str">
        <f>IF(Badges!$D$240="A","/","")</f>
        <v/>
      </c>
      <c r="E22" s="327" t="str">
        <f>IF(Badges!$D$244="A","/","")</f>
        <v/>
      </c>
      <c r="F22" s="327" t="str">
        <f>IF(Badges!$D$248="A","/","")</f>
        <v/>
      </c>
      <c r="G22" s="327" t="str">
        <f>IF(Badges!$D$252="A","/","")</f>
        <v/>
      </c>
      <c r="H22" s="327" t="str">
        <f>IF(Badges!$D$256="A","/","")</f>
        <v/>
      </c>
      <c r="I22" s="328" t="str">
        <f>IF(Summary!$AN$14="E","E","")</f>
        <v/>
      </c>
      <c r="J22" s="328" t="str">
        <f>IF(Summary!$AO$14="Y","R","")</f>
        <v/>
      </c>
      <c r="L22" s="640" t="str">
        <f>'Age-Level'!$C146</f>
        <v>Rededication (6th year)</v>
      </c>
      <c r="M22" s="640"/>
      <c r="N22" s="640"/>
      <c r="O22" s="640"/>
      <c r="P22" s="640"/>
      <c r="Q22" s="640"/>
      <c r="R22" s="641"/>
      <c r="S22" s="328" t="str">
        <f>IF(Summary!$AN$85="E","E","")</f>
        <v/>
      </c>
      <c r="T22" s="328" t="str">
        <f>IF(Summary!$AO$85="Y","R","")</f>
        <v/>
      </c>
      <c r="U22" s="432"/>
      <c r="W22" s="389"/>
      <c r="X22" s="390"/>
      <c r="Y22" s="464"/>
      <c r="AA22" s="389"/>
      <c r="AB22" s="390"/>
      <c r="AC22" s="464"/>
    </row>
    <row r="23" spans="1:29" ht="12.95" customHeight="1" thickBot="1">
      <c r="B23" s="370"/>
      <c r="C23" s="364" t="s">
        <v>107</v>
      </c>
      <c r="D23" s="313" t="str">
        <f>IF(Badges!$D$217="A","/","")</f>
        <v/>
      </c>
      <c r="E23" s="313" t="str">
        <f>IF(Badges!$D$221="A","/","")</f>
        <v/>
      </c>
      <c r="F23" s="313" t="str">
        <f>IF(Badges!$D$225="A","/","")</f>
        <v/>
      </c>
      <c r="G23" s="313" t="str">
        <f>IF(Badges!$D$229="A","/","")</f>
        <v/>
      </c>
      <c r="H23" s="313" t="str">
        <f>IF(Badges!$D$233="A","/","")</f>
        <v/>
      </c>
      <c r="I23" s="329" t="str">
        <f>IF(Summary!$AN$13="E","E","")</f>
        <v/>
      </c>
      <c r="J23" s="329" t="str">
        <f>IF(Summary!$AO$13="Y","R","")</f>
        <v/>
      </c>
      <c r="L23" s="640" t="str">
        <f>'Age-Level'!$C147</f>
        <v>Rededication (7th year)</v>
      </c>
      <c r="M23" s="640"/>
      <c r="N23" s="640"/>
      <c r="O23" s="640"/>
      <c r="P23" s="640"/>
      <c r="Q23" s="640"/>
      <c r="R23" s="641"/>
      <c r="S23" s="328" t="str">
        <f>IF(Summary!$AN$86="E","E","")</f>
        <v/>
      </c>
      <c r="T23" s="328" t="str">
        <f>IF(Summary!$AO$86="Y","R","")</f>
        <v/>
      </c>
      <c r="U23" s="642" t="s">
        <v>761</v>
      </c>
      <c r="W23" s="389"/>
      <c r="X23" s="390"/>
      <c r="Y23" s="464"/>
      <c r="AA23" s="389"/>
      <c r="AB23" s="390"/>
      <c r="AC23" s="464"/>
    </row>
    <row r="24" spans="1:29" ht="12.95" customHeight="1">
      <c r="B24" s="370"/>
      <c r="C24" s="356" t="s">
        <v>613</v>
      </c>
      <c r="D24" s="332" t="str">
        <f>IF(Badges!$D$341="C","/","")</f>
        <v/>
      </c>
      <c r="E24" s="332" t="str">
        <f>IF(Badges!$D$343="C","/","")</f>
        <v/>
      </c>
      <c r="F24" s="332" t="str">
        <f>IF(Badges!$D$345="C","/","")</f>
        <v/>
      </c>
      <c r="G24" s="332" t="str">
        <f>IF(Badges!$D$347="C","/","")</f>
        <v/>
      </c>
      <c r="H24" s="332" t="str">
        <f>IF(Badges!$D$349="C","/","")</f>
        <v/>
      </c>
      <c r="I24" s="333" t="str">
        <f>IF(Summary!$AN$19="E","E","")</f>
        <v/>
      </c>
      <c r="J24" s="333" t="str">
        <f>IF(Summary!$AO$19="Y","R","")</f>
        <v/>
      </c>
      <c r="L24" s="640" t="str">
        <f>'Age-Level'!$C148</f>
        <v>Rededication (8th year)</v>
      </c>
      <c r="M24" s="640"/>
      <c r="N24" s="640"/>
      <c r="O24" s="640"/>
      <c r="P24" s="640"/>
      <c r="Q24" s="640"/>
      <c r="R24" s="641"/>
      <c r="S24" s="328" t="str">
        <f>IF(Summary!$AN$87="E","E","")</f>
        <v/>
      </c>
      <c r="T24" s="328" t="str">
        <f>IF(Summary!$AO$87="Y","R","")</f>
        <v/>
      </c>
      <c r="U24" s="642"/>
      <c r="W24" s="389"/>
      <c r="X24" s="390"/>
      <c r="Y24" s="464"/>
      <c r="AA24" s="389"/>
      <c r="AB24" s="390"/>
      <c r="AC24" s="464"/>
    </row>
    <row r="25" spans="1:29" ht="12.95" customHeight="1">
      <c r="B25" s="370"/>
      <c r="C25" s="361" t="s">
        <v>614</v>
      </c>
      <c r="D25" s="327" t="str">
        <f>IF(Badges!$D$283="C","/","")</f>
        <v/>
      </c>
      <c r="E25" s="327" t="str">
        <f>IF(Badges!$D$285="C","/","")</f>
        <v/>
      </c>
      <c r="F25" s="327" t="str">
        <f>IF(Badges!$D$287="C","/","")</f>
        <v/>
      </c>
      <c r="G25" s="327" t="str">
        <f>IF(Badges!$D$289="C","/","")</f>
        <v/>
      </c>
      <c r="H25" s="327" t="str">
        <f>IF(Badges!$D$291="C","/","")</f>
        <v/>
      </c>
      <c r="I25" s="331" t="str">
        <f>IF(Summary!$AN$16="E","E","")</f>
        <v/>
      </c>
      <c r="J25" s="331" t="str">
        <f>IF(Summary!$AO$16="Y","R","")</f>
        <v/>
      </c>
      <c r="L25" s="640" t="str">
        <f>'Age-Level'!$C149</f>
        <v>Rededication (9th year)</v>
      </c>
      <c r="M25" s="640"/>
      <c r="N25" s="640"/>
      <c r="O25" s="640"/>
      <c r="P25" s="640"/>
      <c r="Q25" s="640"/>
      <c r="R25" s="641"/>
      <c r="S25" s="328" t="str">
        <f>IF(Summary!$AN$88="E","E","")</f>
        <v/>
      </c>
      <c r="T25" s="328" t="str">
        <f>IF(Summary!$AO$88="Y","R","")</f>
        <v/>
      </c>
      <c r="U25" s="642"/>
      <c r="W25" s="389"/>
      <c r="X25" s="390"/>
      <c r="Y25" s="464"/>
      <c r="AA25" s="389"/>
      <c r="AB25" s="390"/>
      <c r="AC25" s="464"/>
    </row>
    <row r="26" spans="1:29" ht="12.95" customHeight="1">
      <c r="B26" s="369"/>
      <c r="C26" s="369"/>
      <c r="D26" s="340"/>
      <c r="E26" s="340"/>
      <c r="F26" s="340"/>
      <c r="G26" s="340"/>
      <c r="H26" s="340"/>
      <c r="I26" s="339"/>
      <c r="J26" s="339"/>
      <c r="L26" s="640" t="str">
        <f>'Age-Level'!$C150</f>
        <v>Rededication (10th year)</v>
      </c>
      <c r="M26" s="640"/>
      <c r="N26" s="640"/>
      <c r="O26" s="640"/>
      <c r="P26" s="640"/>
      <c r="Q26" s="640"/>
      <c r="R26" s="641"/>
      <c r="S26" s="328" t="str">
        <f>IF(Summary!$AN$89="E","E","")</f>
        <v/>
      </c>
      <c r="T26" s="328" t="str">
        <f>IF(Summary!$AO$89="Y","R","")</f>
        <v/>
      </c>
      <c r="U26" s="642"/>
      <c r="W26" s="389"/>
      <c r="X26" s="390"/>
      <c r="Y26" s="464"/>
      <c r="AA26" s="389"/>
      <c r="AB26" s="390"/>
      <c r="AC26" s="464"/>
    </row>
    <row r="27" spans="1:29" ht="12.95" customHeight="1">
      <c r="L27" s="640" t="str">
        <f>'Age-Level'!$C151</f>
        <v>Rededication (11th year)</v>
      </c>
      <c r="M27" s="640"/>
      <c r="N27" s="640"/>
      <c r="O27" s="640"/>
      <c r="P27" s="640"/>
      <c r="Q27" s="640"/>
      <c r="R27" s="641"/>
      <c r="S27" s="328" t="str">
        <f>IF(Summary!$AN$90="E","E","")</f>
        <v/>
      </c>
      <c r="T27" s="328" t="str">
        <f>IF(Summary!$AO$90="Y","R","")</f>
        <v/>
      </c>
      <c r="U27" s="642"/>
      <c r="W27" s="389"/>
      <c r="X27" s="390"/>
      <c r="Y27" s="464"/>
      <c r="AA27" s="389"/>
      <c r="AB27" s="390"/>
      <c r="AC27" s="464"/>
    </row>
    <row r="28" spans="1:29" ht="12.95" customHeight="1">
      <c r="B28" s="370"/>
      <c r="C28" s="371" t="s">
        <v>615</v>
      </c>
      <c r="D28" s="327" t="str">
        <f>IF(Badges!$D$500="C","/","")</f>
        <v/>
      </c>
      <c r="E28" s="327" t="str">
        <f>IF(Badges!$D$501="C","/","")</f>
        <v/>
      </c>
      <c r="F28" s="327" t="str">
        <f>IF(Badges!$D$502="C","/","")</f>
        <v/>
      </c>
      <c r="G28" s="327" t="str">
        <f>IF(Badges!$D$503="C","/","")</f>
        <v/>
      </c>
      <c r="H28" s="327" t="str">
        <f>IF(Badges!$D$504="C","/","")</f>
        <v/>
      </c>
      <c r="I28" s="328" t="str">
        <f>IF(Summary!$AN$28="E","E","")</f>
        <v/>
      </c>
      <c r="J28" s="328" t="str">
        <f>IF(Summary!$AO$28="Y","R","")</f>
        <v/>
      </c>
      <c r="L28" s="640" t="str">
        <f>'Age-Level'!$C152</f>
        <v>Rededication (12th year)</v>
      </c>
      <c r="M28" s="640"/>
      <c r="N28" s="640"/>
      <c r="O28" s="640"/>
      <c r="P28" s="640"/>
      <c r="Q28" s="640"/>
      <c r="R28" s="641"/>
      <c r="S28" s="328" t="str">
        <f>IF(Summary!$AN$91="E","E","")</f>
        <v/>
      </c>
      <c r="T28" s="328" t="str">
        <f>IF(Summary!$AO$91="Y","R","")</f>
        <v/>
      </c>
      <c r="U28" s="642"/>
      <c r="W28" s="389"/>
      <c r="X28" s="390"/>
      <c r="Y28" s="464"/>
      <c r="AA28" s="389"/>
      <c r="AB28" s="390"/>
      <c r="AC28" s="464"/>
    </row>
    <row r="29" spans="1:29" ht="12.95" customHeight="1">
      <c r="B29" s="370"/>
      <c r="C29" s="372" t="s">
        <v>616</v>
      </c>
      <c r="D29" s="327" t="str">
        <f>IF(Badges!$D$507="C","/","")</f>
        <v/>
      </c>
      <c r="E29" s="327" t="str">
        <f>IF(Badges!$D$508="C","/","")</f>
        <v/>
      </c>
      <c r="F29" s="327" t="str">
        <f>IF(Badges!$D$509="C","/","")</f>
        <v/>
      </c>
      <c r="G29" s="327" t="str">
        <f>IF(Badges!$D$510="C","/","")</f>
        <v/>
      </c>
      <c r="H29" s="327" t="str">
        <f>IF(Badges!$D$511="C","/","")</f>
        <v/>
      </c>
      <c r="I29" s="328" t="str">
        <f>IF(Summary!$AN$29="E","E","")</f>
        <v/>
      </c>
      <c r="J29" s="328" t="str">
        <f>IF(Summary!$AO$29="Y","R","")</f>
        <v/>
      </c>
      <c r="L29" s="638"/>
      <c r="M29" s="638"/>
      <c r="N29" s="638"/>
      <c r="O29" s="638"/>
      <c r="P29" s="638"/>
      <c r="Q29" s="638"/>
      <c r="R29" s="638"/>
      <c r="S29" s="365"/>
      <c r="T29" s="365"/>
      <c r="U29" s="642"/>
      <c r="W29" s="389"/>
      <c r="X29" s="390"/>
      <c r="Y29" s="464"/>
      <c r="AA29" s="389"/>
      <c r="AB29" s="390"/>
      <c r="AC29" s="464"/>
    </row>
    <row r="30" spans="1:29" ht="12.95" customHeight="1" thickBot="1">
      <c r="B30" s="370"/>
      <c r="C30" s="373" t="s">
        <v>617</v>
      </c>
      <c r="D30" s="313" t="str">
        <f>IF(Badges!$D$514="C","/","")</f>
        <v/>
      </c>
      <c r="E30" s="313" t="str">
        <f>IF(Badges!$D$515="C","/","")</f>
        <v/>
      </c>
      <c r="F30" s="313" t="str">
        <f>IF(Badges!$D$516="C","/","")</f>
        <v/>
      </c>
      <c r="G30" s="313" t="str">
        <f>IF(Badges!$D$517="C","/","")</f>
        <v/>
      </c>
      <c r="H30" s="313" t="str">
        <f>IF(Badges!$D$518="C","/","")</f>
        <v/>
      </c>
      <c r="I30" s="329" t="str">
        <f>IF(Summary!$AN$30="E","E","")</f>
        <v/>
      </c>
      <c r="J30" s="329" t="str">
        <f>IF(Summary!$AO$30="Y","R","")</f>
        <v/>
      </c>
      <c r="L30" s="639"/>
      <c r="M30" s="639"/>
      <c r="N30" s="639"/>
      <c r="O30" s="639"/>
      <c r="P30" s="639"/>
      <c r="Q30" s="639"/>
      <c r="R30" s="639"/>
      <c r="S30" s="367"/>
      <c r="T30" s="367"/>
      <c r="U30" s="642"/>
      <c r="W30" s="389"/>
      <c r="X30" s="390"/>
      <c r="Y30" s="464"/>
      <c r="AA30" s="389"/>
      <c r="AB30" s="390"/>
      <c r="AC30" s="464"/>
    </row>
    <row r="31" spans="1:29" ht="12.95" customHeight="1">
      <c r="B31" s="370"/>
      <c r="C31" s="371" t="s">
        <v>618</v>
      </c>
      <c r="D31" s="332" t="str">
        <f>IF(Badges!$D$522="C","/","")</f>
        <v/>
      </c>
      <c r="E31" s="332" t="str">
        <f>IF(Badges!$D$523="C","/","")</f>
        <v/>
      </c>
      <c r="F31" s="332" t="str">
        <f>IF(Badges!$D$524="C","/","")</f>
        <v/>
      </c>
      <c r="G31" s="332" t="str">
        <f>IF(Badges!$D$525="C","/","")</f>
        <v/>
      </c>
      <c r="H31" s="332" t="str">
        <f>IF(Badges!$D$526="C","/","")</f>
        <v/>
      </c>
      <c r="I31" s="330" t="str">
        <f>IF(Summary!$AN$32="E","E","")</f>
        <v/>
      </c>
      <c r="J31" s="330" t="str">
        <f>IF(Summary!$AO$32="Y","R","")</f>
        <v/>
      </c>
      <c r="L31" s="640" t="str">
        <f>'Fun Patches'!$C5</f>
        <v>&lt;LIST PATCH HERE&gt;</v>
      </c>
      <c r="M31" s="640"/>
      <c r="N31" s="640"/>
      <c r="O31" s="640"/>
      <c r="P31" s="640"/>
      <c r="Q31" s="640"/>
      <c r="R31" s="641"/>
      <c r="S31" s="328" t="str">
        <f>IF(Summary!$AN$95="E","E","")</f>
        <v/>
      </c>
      <c r="T31" s="328" t="str">
        <f>IF(Summary!$AO$95="Y","R","")</f>
        <v/>
      </c>
      <c r="U31" s="642"/>
      <c r="W31" s="389"/>
      <c r="X31" s="390"/>
      <c r="Y31" s="464"/>
      <c r="AA31" s="389"/>
      <c r="AB31" s="390"/>
      <c r="AC31" s="464"/>
    </row>
    <row r="32" spans="1:29" ht="12.95" customHeight="1">
      <c r="B32" s="370"/>
      <c r="C32" s="372" t="s">
        <v>619</v>
      </c>
      <c r="D32" s="327" t="str">
        <f>IF(Badges!$D$529="C","/","")</f>
        <v/>
      </c>
      <c r="E32" s="327" t="str">
        <f>IF(Badges!$D$530="C","/","")</f>
        <v/>
      </c>
      <c r="F32" s="327" t="str">
        <f>IF(Badges!$D$531="C","/","")</f>
        <v/>
      </c>
      <c r="G32" s="327" t="str">
        <f>IF(Badges!$D$532="C","/","")</f>
        <v/>
      </c>
      <c r="H32" s="327" t="str">
        <f>IF(Badges!$D$533="C","/","")</f>
        <v/>
      </c>
      <c r="I32" s="328" t="str">
        <f>IF(Summary!$AN$33="E","E","")</f>
        <v/>
      </c>
      <c r="J32" s="328" t="str">
        <f>IF(Summary!$AO$33="Y","R","")</f>
        <v/>
      </c>
      <c r="L32" s="640" t="str">
        <f>'Fun Patches'!$C6</f>
        <v>&lt;LIST PATCH HERE&gt;</v>
      </c>
      <c r="M32" s="640"/>
      <c r="N32" s="640"/>
      <c r="O32" s="640"/>
      <c r="P32" s="640"/>
      <c r="Q32" s="640"/>
      <c r="R32" s="641"/>
      <c r="S32" s="328" t="str">
        <f>IF(Summary!$AN$96="E","E","")</f>
        <v/>
      </c>
      <c r="T32" s="328" t="str">
        <f>IF(Summary!$AO$96="Y","R","")</f>
        <v/>
      </c>
      <c r="U32" s="642"/>
      <c r="W32" s="389"/>
      <c r="X32" s="390"/>
      <c r="Y32" s="464"/>
      <c r="AA32" s="389"/>
      <c r="AB32" s="390"/>
      <c r="AC32" s="464"/>
    </row>
    <row r="33" spans="2:29" ht="12.95" customHeight="1" thickBot="1">
      <c r="B33" s="370"/>
      <c r="C33" s="373" t="s">
        <v>620</v>
      </c>
      <c r="D33" s="313" t="str">
        <f>IF(Badges!$D$536="C","/","")</f>
        <v/>
      </c>
      <c r="E33" s="313" t="str">
        <f>IF(Badges!$D$537="C","/","")</f>
        <v/>
      </c>
      <c r="F33" s="313" t="str">
        <f>IF(Badges!$D$538="C","/","")</f>
        <v/>
      </c>
      <c r="G33" s="313" t="str">
        <f>IF(Badges!$D$539="C","/","")</f>
        <v/>
      </c>
      <c r="H33" s="313" t="str">
        <f>IF(Badges!$D$540="C","/","")</f>
        <v/>
      </c>
      <c r="I33" s="329" t="str">
        <f>IF(Summary!$AN$34="E","E","")</f>
        <v/>
      </c>
      <c r="J33" s="329" t="str">
        <f>IF(Summary!$AO$34="Y","R","")</f>
        <v/>
      </c>
      <c r="L33" s="640" t="str">
        <f>'Fun Patches'!$C7</f>
        <v>&lt;LIST PATCH HERE&gt;</v>
      </c>
      <c r="M33" s="640"/>
      <c r="N33" s="640"/>
      <c r="O33" s="640"/>
      <c r="P33" s="640"/>
      <c r="Q33" s="640"/>
      <c r="R33" s="641"/>
      <c r="S33" s="328" t="str">
        <f>IF(Summary!$AN$97="E","E","")</f>
        <v/>
      </c>
      <c r="T33" s="328" t="str">
        <f>IF(Summary!$AO$97="Y","R","")</f>
        <v/>
      </c>
      <c r="U33" s="642"/>
      <c r="W33" s="389"/>
      <c r="X33" s="390"/>
      <c r="Y33" s="464"/>
      <c r="AA33" s="389"/>
      <c r="AB33" s="390"/>
      <c r="AC33" s="464"/>
    </row>
    <row r="34" spans="2:29" ht="12.95" customHeight="1">
      <c r="B34" s="370"/>
      <c r="C34" s="371" t="s">
        <v>621</v>
      </c>
      <c r="D34" s="332" t="str">
        <f>IF(Badges!$D$544="C","/","")</f>
        <v/>
      </c>
      <c r="E34" s="332" t="str">
        <f>IF(Badges!$D$545="C","/","")</f>
        <v/>
      </c>
      <c r="F34" s="332" t="str">
        <f>IF(Badges!$D$546="C","/","")</f>
        <v/>
      </c>
      <c r="G34" s="332" t="str">
        <f>IF(Badges!$D$547="C","/","")</f>
        <v/>
      </c>
      <c r="H34" s="332" t="str">
        <f>IF(Badges!$D$548="C","/","")</f>
        <v/>
      </c>
      <c r="I34" s="330" t="str">
        <f>IF(Summary!$AN$36="E","E","")</f>
        <v/>
      </c>
      <c r="J34" s="330" t="str">
        <f>IF(Summary!$AO$36="Y","R","")</f>
        <v/>
      </c>
      <c r="L34" s="640" t="str">
        <f>'Fun Patches'!$C8</f>
        <v>&lt;LIST PATCH HERE&gt;</v>
      </c>
      <c r="M34" s="640"/>
      <c r="N34" s="640"/>
      <c r="O34" s="640"/>
      <c r="P34" s="640"/>
      <c r="Q34" s="640"/>
      <c r="R34" s="641"/>
      <c r="S34" s="328" t="str">
        <f>IF(Summary!$AN$98="E","E","")</f>
        <v/>
      </c>
      <c r="T34" s="328" t="str">
        <f>IF(Summary!$AO$98="Y","R","")</f>
        <v/>
      </c>
      <c r="U34" s="642"/>
      <c r="W34" s="389"/>
      <c r="X34" s="390"/>
      <c r="Y34" s="464"/>
      <c r="AA34" s="389"/>
      <c r="AB34" s="390"/>
      <c r="AC34" s="464"/>
    </row>
    <row r="35" spans="2:29" ht="12.95" customHeight="1">
      <c r="B35" s="370"/>
      <c r="C35" s="372" t="s">
        <v>622</v>
      </c>
      <c r="D35" s="327" t="str">
        <f>IF(Badges!$D$551="C","/","")</f>
        <v/>
      </c>
      <c r="E35" s="327" t="str">
        <f>IF(Badges!$D$552="C","/","")</f>
        <v/>
      </c>
      <c r="F35" s="327" t="str">
        <f>IF(Badges!$D$553="C","/","")</f>
        <v/>
      </c>
      <c r="G35" s="327" t="str">
        <f>IF(Badges!$D$554="C","/","")</f>
        <v/>
      </c>
      <c r="H35" s="327" t="str">
        <f>IF(Badges!$D$555="C","/","")</f>
        <v/>
      </c>
      <c r="I35" s="328" t="str">
        <f>IF(Summary!$AN$37="E","E","")</f>
        <v/>
      </c>
      <c r="J35" s="328" t="str">
        <f>IF(Summary!$AO$37="Y","R","")</f>
        <v/>
      </c>
      <c r="L35" s="640" t="str">
        <f>'Fun Patches'!$C9</f>
        <v>&lt;LIST PATCH HERE&gt;</v>
      </c>
      <c r="M35" s="640"/>
      <c r="N35" s="640"/>
      <c r="O35" s="640"/>
      <c r="P35" s="640"/>
      <c r="Q35" s="640"/>
      <c r="R35" s="641"/>
      <c r="S35" s="328" t="str">
        <f>IF(Summary!$AN$99="E","E","")</f>
        <v/>
      </c>
      <c r="T35" s="328" t="str">
        <f>IF(Summary!$AO$99="Y","R","")</f>
        <v/>
      </c>
      <c r="U35" s="642"/>
      <c r="W35" s="389"/>
      <c r="X35" s="390"/>
      <c r="Y35" s="464"/>
      <c r="AA35" s="389"/>
      <c r="AB35" s="390"/>
      <c r="AC35" s="464"/>
    </row>
    <row r="36" spans="2:29" ht="12.95" customHeight="1">
      <c r="B36" s="370"/>
      <c r="C36" s="374" t="s">
        <v>623</v>
      </c>
      <c r="D36" s="327" t="str">
        <f>IF(Badges!$D$558="C","/","")</f>
        <v/>
      </c>
      <c r="E36" s="327" t="str">
        <f>IF(Badges!$D$559="C","/","")</f>
        <v/>
      </c>
      <c r="F36" s="327" t="str">
        <f>IF(Badges!$D$560="C","/","")</f>
        <v/>
      </c>
      <c r="G36" s="327" t="str">
        <f>IF(Badges!$D$561="C","/","")</f>
        <v/>
      </c>
      <c r="H36" s="327" t="str">
        <f>IF(Badges!$D$562="C","/","")</f>
        <v/>
      </c>
      <c r="I36" s="328" t="str">
        <f>IF(Summary!$AN$38="E","E","")</f>
        <v/>
      </c>
      <c r="J36" s="328" t="str">
        <f>IF(Summary!$AO$38="Y","R","")</f>
        <v/>
      </c>
      <c r="L36" s="640" t="str">
        <f>'Fun Patches'!$C10</f>
        <v>&lt;LIST PATCH HERE&gt;</v>
      </c>
      <c r="M36" s="640"/>
      <c r="N36" s="640"/>
      <c r="O36" s="640"/>
      <c r="P36" s="640"/>
      <c r="Q36" s="640"/>
      <c r="R36" s="641"/>
      <c r="S36" s="328" t="str">
        <f>IF(Summary!$AN$100="E","E","")</f>
        <v/>
      </c>
      <c r="T36" s="328" t="str">
        <f>IF(Summary!$AO$100="Y","R","")</f>
        <v/>
      </c>
      <c r="U36" s="642"/>
      <c r="W36" s="389"/>
      <c r="X36" s="390"/>
      <c r="Y36" s="464"/>
      <c r="AA36" s="389"/>
      <c r="AB36" s="390"/>
      <c r="AC36" s="464"/>
    </row>
    <row r="37" spans="2:29" ht="12.95" customHeight="1">
      <c r="L37" s="640" t="str">
        <f>'Fun Patches'!$C11</f>
        <v>&lt;LIST PATCH HERE&gt;</v>
      </c>
      <c r="M37" s="640"/>
      <c r="N37" s="640"/>
      <c r="O37" s="640"/>
      <c r="P37" s="640"/>
      <c r="Q37" s="640"/>
      <c r="R37" s="641"/>
      <c r="S37" s="328" t="str">
        <f>IF(Summary!$AN$101="E","E","")</f>
        <v/>
      </c>
      <c r="T37" s="328" t="str">
        <f>IF(Summary!$AO$101="Y","R","")</f>
        <v/>
      </c>
      <c r="U37" s="642"/>
      <c r="W37" s="389"/>
      <c r="X37" s="390"/>
      <c r="Y37" s="464"/>
      <c r="AA37" s="389"/>
      <c r="AB37" s="390"/>
      <c r="AC37" s="464"/>
    </row>
    <row r="38" spans="2:29" ht="12.95" customHeight="1" thickBot="1">
      <c r="L38" s="640" t="str">
        <f>'Fun Patches'!$C12</f>
        <v>&lt;LIST PATCH HERE&gt;</v>
      </c>
      <c r="M38" s="640"/>
      <c r="N38" s="640"/>
      <c r="O38" s="640"/>
      <c r="P38" s="640"/>
      <c r="Q38" s="640"/>
      <c r="R38" s="641"/>
      <c r="S38" s="328" t="str">
        <f>IF(Summary!$AN$102="E","E","")</f>
        <v/>
      </c>
      <c r="T38" s="328" t="str">
        <f>IF(Summary!$AO$102="Y","R","")</f>
        <v/>
      </c>
      <c r="U38" s="642"/>
      <c r="W38" s="389"/>
      <c r="X38" s="390"/>
      <c r="Y38" s="464"/>
      <c r="AA38" s="389"/>
      <c r="AB38" s="390"/>
      <c r="AC38" s="464"/>
    </row>
    <row r="39" spans="2:29" ht="12.95" customHeight="1">
      <c r="B39" s="370"/>
      <c r="C39" s="375" t="s">
        <v>595</v>
      </c>
      <c r="D39" s="435"/>
      <c r="E39" s="435"/>
      <c r="F39" s="435"/>
      <c r="G39" s="435"/>
      <c r="H39" s="436"/>
      <c r="I39" s="326" t="str">
        <f>IF(Summary!$AN$40="E","E","")</f>
        <v/>
      </c>
      <c r="J39" s="326" t="str">
        <f>IF(Summary!$AO$40="Y","R","")</f>
        <v/>
      </c>
      <c r="K39" s="360" t="str">
        <f>IF(I39="E","C"," ")</f>
        <v xml:space="preserve"> </v>
      </c>
      <c r="L39" s="640" t="str">
        <f>'Fun Patches'!$C13</f>
        <v>&lt;LIST PATCH HERE&gt;</v>
      </c>
      <c r="M39" s="640"/>
      <c r="N39" s="640"/>
      <c r="O39" s="640"/>
      <c r="P39" s="640"/>
      <c r="Q39" s="640"/>
      <c r="R39" s="641"/>
      <c r="S39" s="328" t="str">
        <f>IF(Summary!$AN$103="E","E","")</f>
        <v/>
      </c>
      <c r="T39" s="328" t="str">
        <f>IF(Summary!$AO$103="Y","R","")</f>
        <v/>
      </c>
      <c r="U39" s="642"/>
      <c r="W39" s="389"/>
      <c r="X39" s="390"/>
      <c r="Y39" s="464"/>
      <c r="AA39" s="389"/>
      <c r="AB39" s="390"/>
      <c r="AC39" s="464"/>
    </row>
    <row r="40" spans="2:29" ht="12.95" customHeight="1">
      <c r="B40" s="370"/>
      <c r="C40" s="376" t="s">
        <v>596</v>
      </c>
      <c r="D40" s="437"/>
      <c r="E40" s="437"/>
      <c r="F40" s="437"/>
      <c r="G40" s="437"/>
      <c r="H40" s="438"/>
      <c r="I40" s="328" t="str">
        <f>IF(Summary!$AN$41="E","E","")</f>
        <v/>
      </c>
      <c r="J40" s="328" t="str">
        <f>IF(Summary!$AO$41="Y","R","")</f>
        <v/>
      </c>
      <c r="K40" s="360" t="str">
        <f>IF(I40="E","C"," ")</f>
        <v xml:space="preserve"> </v>
      </c>
      <c r="L40" s="640" t="str">
        <f>'Fun Patches'!$C14</f>
        <v>&lt;LIST PATCH HERE&gt;</v>
      </c>
      <c r="M40" s="640"/>
      <c r="N40" s="640"/>
      <c r="O40" s="640"/>
      <c r="P40" s="640"/>
      <c r="Q40" s="640"/>
      <c r="R40" s="641"/>
      <c r="S40" s="328" t="str">
        <f>IF(Summary!$AN$104="E","E","")</f>
        <v/>
      </c>
      <c r="T40" s="328" t="str">
        <f>IF(Summary!$AO$104="Y","R","")</f>
        <v/>
      </c>
      <c r="U40" s="642"/>
      <c r="W40" s="389"/>
      <c r="X40" s="390"/>
      <c r="Y40" s="464"/>
      <c r="AA40" s="389"/>
      <c r="AB40" s="390"/>
      <c r="AC40" s="464"/>
    </row>
    <row r="41" spans="2:29" ht="12.95" customHeight="1" thickBot="1">
      <c r="B41" s="370"/>
      <c r="C41" s="377" t="s">
        <v>597</v>
      </c>
      <c r="D41" s="439"/>
      <c r="E41" s="439"/>
      <c r="F41" s="439"/>
      <c r="G41" s="439"/>
      <c r="H41" s="440"/>
      <c r="I41" s="329" t="str">
        <f>IF(Summary!$AN$42="E","E","")</f>
        <v/>
      </c>
      <c r="J41" s="329" t="str">
        <f>IF(Summary!$AO$42="Y","R","")</f>
        <v/>
      </c>
      <c r="K41" s="360" t="str">
        <f>IF(I41="E","C"," ")</f>
        <v xml:space="preserve"> </v>
      </c>
      <c r="L41" s="640" t="str">
        <f>'Fun Patches'!$C15</f>
        <v>&lt;LIST PATCH HERE&gt;</v>
      </c>
      <c r="M41" s="640"/>
      <c r="N41" s="640"/>
      <c r="O41" s="640"/>
      <c r="P41" s="640"/>
      <c r="Q41" s="640"/>
      <c r="R41" s="641"/>
      <c r="S41" s="328" t="str">
        <f>IF(Summary!$AN$105="E","E","")</f>
        <v/>
      </c>
      <c r="T41" s="328" t="str">
        <f>IF(Summary!$AO$105="Y","R","")</f>
        <v/>
      </c>
      <c r="U41" s="642"/>
      <c r="W41" s="389"/>
      <c r="X41" s="390"/>
      <c r="Y41" s="464"/>
      <c r="AA41" s="389"/>
      <c r="AB41" s="390"/>
      <c r="AC41" s="464"/>
    </row>
    <row r="42" spans="2:29" ht="12.95" customHeight="1">
      <c r="B42" s="370"/>
      <c r="C42" s="378" t="s">
        <v>598</v>
      </c>
      <c r="D42" s="327" t="str">
        <f>IF(Badges!$D$263="A","/","")</f>
        <v/>
      </c>
      <c r="E42" s="327" t="str">
        <f>IF(Badges!$D$267="A","/","")</f>
        <v/>
      </c>
      <c r="F42" s="327" t="str">
        <f>IF(Badges!$D$271="A","/","")</f>
        <v/>
      </c>
      <c r="G42" s="327" t="str">
        <f>IF(Badges!$D$275="A","/","")</f>
        <v/>
      </c>
      <c r="H42" s="327" t="str">
        <f>IF(Badges!$D$279="A","/","")</f>
        <v/>
      </c>
      <c r="I42" s="330" t="str">
        <f>IF(Summary!$AN$15="E","E","")</f>
        <v/>
      </c>
      <c r="J42" s="330" t="str">
        <f>IF(Summary!$AO$15="Y","R","")</f>
        <v/>
      </c>
      <c r="K42" s="360"/>
      <c r="L42" s="640" t="str">
        <f>'Fun Patches'!$C16</f>
        <v>&lt;LIST PATCH HERE&gt;</v>
      </c>
      <c r="M42" s="640"/>
      <c r="N42" s="640"/>
      <c r="O42" s="640"/>
      <c r="P42" s="640"/>
      <c r="Q42" s="640"/>
      <c r="R42" s="641"/>
      <c r="S42" s="328" t="str">
        <f>IF(Summary!$AN$106="E","E","")</f>
        <v/>
      </c>
      <c r="T42" s="328" t="str">
        <f>IF(Summary!$AO$106="Y","R","")</f>
        <v/>
      </c>
      <c r="U42" s="642"/>
      <c r="W42" s="389"/>
      <c r="X42" s="390"/>
      <c r="Y42" s="464"/>
      <c r="AA42" s="389"/>
      <c r="AB42" s="390"/>
      <c r="AC42" s="464"/>
    </row>
    <row r="43" spans="2:29" ht="12.95" customHeight="1">
      <c r="B43" s="370"/>
      <c r="C43" s="379" t="s">
        <v>599</v>
      </c>
      <c r="D43" s="327" t="str">
        <f>IF(Badges!$D$478="A","/","")</f>
        <v/>
      </c>
      <c r="E43" s="327" t="str">
        <f>IF(Badges!$D$482="A","/","")</f>
        <v/>
      </c>
      <c r="F43" s="327" t="str">
        <f>IF(Badges!$D$486="A","/","")</f>
        <v/>
      </c>
      <c r="G43" s="327" t="str">
        <f>IF(Badges!$D$490="A","/","")</f>
        <v/>
      </c>
      <c r="H43" s="327" t="str">
        <f>IF(Badges!$D$494="A","/","")</f>
        <v/>
      </c>
      <c r="I43" s="328" t="str">
        <f>IF(Summary!$AN$26="E","E","")</f>
        <v/>
      </c>
      <c r="J43" s="328" t="str">
        <f>IF(Summary!$AO$26="Y","R","")</f>
        <v/>
      </c>
      <c r="K43" s="360"/>
      <c r="L43" s="640" t="str">
        <f>'Fun Patches'!$C17</f>
        <v>&lt;LIST PATCH HERE&gt;</v>
      </c>
      <c r="M43" s="640"/>
      <c r="N43" s="640"/>
      <c r="O43" s="640"/>
      <c r="P43" s="640"/>
      <c r="Q43" s="640"/>
      <c r="R43" s="641"/>
      <c r="S43" s="328" t="str">
        <f>IF(Summary!$AN$107="E","E","")</f>
        <v/>
      </c>
      <c r="T43" s="328" t="str">
        <f>IF(Summary!$AO$107="Y","R","")</f>
        <v/>
      </c>
      <c r="U43" s="642"/>
      <c r="W43" s="389"/>
      <c r="X43" s="390"/>
      <c r="Y43" s="464"/>
      <c r="AA43" s="389"/>
      <c r="AB43" s="390"/>
      <c r="AC43" s="464"/>
    </row>
    <row r="44" spans="2:29" ht="12.95" customHeight="1">
      <c r="B44" s="370"/>
      <c r="C44" s="379" t="s">
        <v>600</v>
      </c>
      <c r="D44" s="327" t="str">
        <f>IF(Badges!$D$402="A","/","")</f>
        <v/>
      </c>
      <c r="E44" s="327" t="str">
        <f>IF(Badges!$D$406="A","/","")</f>
        <v/>
      </c>
      <c r="F44" s="327" t="str">
        <f>IF(Badges!$D$410="A","/","")</f>
        <v/>
      </c>
      <c r="G44" s="327" t="str">
        <f>IF(Badges!$D$414="A","/","")</f>
        <v/>
      </c>
      <c r="H44" s="327" t="str">
        <f>IF(Badges!$D$418="A","/","")</f>
        <v/>
      </c>
      <c r="I44" s="328" t="str">
        <f>IF(Summary!$AN$22="E","E","")</f>
        <v/>
      </c>
      <c r="J44" s="328" t="str">
        <f>IF(Summary!$AO$22="Y","R","")</f>
        <v/>
      </c>
      <c r="K44" s="360"/>
      <c r="L44" s="640" t="str">
        <f>'Fun Patches'!$C18</f>
        <v>&lt;LIST PATCH HERE&gt;</v>
      </c>
      <c r="M44" s="640"/>
      <c r="N44" s="640"/>
      <c r="O44" s="640"/>
      <c r="P44" s="640"/>
      <c r="Q44" s="640"/>
      <c r="R44" s="641"/>
      <c r="S44" s="328" t="str">
        <f>IF(Summary!$AN$108="E","E","")</f>
        <v/>
      </c>
      <c r="T44" s="328" t="str">
        <f>IF(Summary!$AO$108="Y","R","")</f>
        <v/>
      </c>
      <c r="U44" s="642"/>
      <c r="W44" s="389"/>
      <c r="X44" s="390"/>
      <c r="Y44" s="464"/>
      <c r="AA44" s="389"/>
      <c r="AB44" s="390"/>
      <c r="AC44" s="464"/>
    </row>
    <row r="45" spans="2:29" ht="12.95" customHeight="1" thickBot="1">
      <c r="B45" s="370"/>
      <c r="C45" s="441" t="s">
        <v>601</v>
      </c>
      <c r="D45" s="442"/>
      <c r="E45" s="442"/>
      <c r="F45" s="442"/>
      <c r="G45" s="442"/>
      <c r="H45" s="443"/>
      <c r="I45" s="329" t="str">
        <f>IF(Summary!$AN$44="E","E","")</f>
        <v/>
      </c>
      <c r="J45" s="329" t="str">
        <f>IF(Summary!$AO$44="Y","R","")</f>
        <v/>
      </c>
      <c r="K45" s="360" t="str">
        <f>IF(COUNTIF(I42:I45,"E")=4,"C"," ")</f>
        <v xml:space="preserve"> </v>
      </c>
      <c r="L45" s="640" t="str">
        <f>'Fun Patches'!$C19</f>
        <v>&lt;LIST PATCH HERE&gt;</v>
      </c>
      <c r="M45" s="640"/>
      <c r="N45" s="640"/>
      <c r="O45" s="640"/>
      <c r="P45" s="640"/>
      <c r="Q45" s="640"/>
      <c r="R45" s="641"/>
      <c r="S45" s="328" t="str">
        <f>IF(Summary!$AN$109="E","E","")</f>
        <v/>
      </c>
      <c r="T45" s="328" t="str">
        <f>IF(Summary!$AO$109="Y","R","")</f>
        <v/>
      </c>
      <c r="U45" s="642"/>
      <c r="W45" s="389"/>
      <c r="X45" s="390"/>
      <c r="Y45" s="464"/>
      <c r="AA45" s="389"/>
      <c r="AB45" s="390"/>
      <c r="AC45" s="464"/>
    </row>
    <row r="46" spans="2:29" ht="12.95" customHeight="1">
      <c r="B46" s="370"/>
      <c r="C46" s="444" t="s">
        <v>602</v>
      </c>
      <c r="D46" s="445"/>
      <c r="E46" s="445"/>
      <c r="F46" s="445"/>
      <c r="G46" s="445"/>
      <c r="H46" s="446"/>
      <c r="I46" s="330" t="str">
        <f>IF(Summary!$AN$45="E","E","")</f>
        <v/>
      </c>
      <c r="J46" s="330" t="str">
        <f>IF(Summary!$AO$45="Y","R","")</f>
        <v/>
      </c>
      <c r="K46" s="360"/>
      <c r="L46" s="640" t="str">
        <f>'Fun Patches'!$C20</f>
        <v>&lt;LIST PATCH HERE&gt;</v>
      </c>
      <c r="M46" s="640"/>
      <c r="N46" s="640"/>
      <c r="O46" s="640"/>
      <c r="P46" s="640"/>
      <c r="Q46" s="640"/>
      <c r="R46" s="641"/>
      <c r="S46" s="328" t="str">
        <f>IF(Summary!$AN$110="E","E","")</f>
        <v/>
      </c>
      <c r="T46" s="328" t="str">
        <f>IF(Summary!$AO$110="Y","R","")</f>
        <v/>
      </c>
      <c r="U46" s="642"/>
      <c r="W46" s="389"/>
      <c r="X46" s="390"/>
      <c r="Y46" s="464"/>
      <c r="AA46" s="389"/>
      <c r="AB46" s="390"/>
      <c r="AC46" s="464"/>
    </row>
    <row r="47" spans="2:29" ht="12.95" customHeight="1" thickBot="1">
      <c r="B47" s="370"/>
      <c r="C47" s="447" t="s">
        <v>603</v>
      </c>
      <c r="D47" s="448"/>
      <c r="E47" s="448"/>
      <c r="F47" s="448"/>
      <c r="G47" s="448"/>
      <c r="H47" s="449"/>
      <c r="I47" s="329" t="str">
        <f>IF(Summary!$AN$46="E","E","")</f>
        <v/>
      </c>
      <c r="J47" s="329" t="str">
        <f>IF(Summary!$AO$46="Y","R","")</f>
        <v/>
      </c>
      <c r="K47" s="360" t="str">
        <f>IF(COUNTIF(I46:I47,"E")=2,"C"," ")</f>
        <v xml:space="preserve"> </v>
      </c>
      <c r="L47" s="640" t="str">
        <f>'Fun Patches'!$C21</f>
        <v>&lt;LIST PATCH HERE&gt;</v>
      </c>
      <c r="M47" s="640"/>
      <c r="N47" s="640"/>
      <c r="O47" s="640"/>
      <c r="P47" s="640"/>
      <c r="Q47" s="640"/>
      <c r="R47" s="641"/>
      <c r="S47" s="328" t="str">
        <f>IF(Summary!$AN$111="E","E","")</f>
        <v/>
      </c>
      <c r="T47" s="328" t="str">
        <f>IF(Summary!$AO$111="Y","R","")</f>
        <v/>
      </c>
      <c r="U47" s="642"/>
      <c r="W47" s="389"/>
      <c r="X47" s="390"/>
      <c r="Y47" s="464"/>
      <c r="AA47" s="389"/>
      <c r="AB47" s="390"/>
      <c r="AC47" s="464"/>
    </row>
    <row r="48" spans="2:29" ht="12.95" customHeight="1">
      <c r="B48" s="370"/>
      <c r="C48" s="444" t="s">
        <v>462</v>
      </c>
      <c r="D48" s="445"/>
      <c r="E48" s="445"/>
      <c r="F48" s="445"/>
      <c r="G48" s="445"/>
      <c r="H48" s="446"/>
      <c r="I48" s="330" t="str">
        <f>IF(Summary!$AN$47="E","E","")</f>
        <v/>
      </c>
      <c r="J48" s="330" t="str">
        <f>IF(Summary!$AO$47="Y","R","")</f>
        <v/>
      </c>
      <c r="K48" s="360"/>
      <c r="L48" s="640" t="str">
        <f>'Fun Patches'!$C22</f>
        <v>&lt;LIST PATCH HERE&gt;</v>
      </c>
      <c r="M48" s="640"/>
      <c r="N48" s="640"/>
      <c r="O48" s="640"/>
      <c r="P48" s="640"/>
      <c r="Q48" s="640"/>
      <c r="R48" s="641"/>
      <c r="S48" s="328" t="str">
        <f>IF(Summary!$AN$112="E","E","")</f>
        <v/>
      </c>
      <c r="T48" s="328" t="str">
        <f>IF(Summary!$AO$112="Y","R","")</f>
        <v/>
      </c>
      <c r="U48" s="642"/>
      <c r="W48" s="389"/>
      <c r="X48" s="390"/>
      <c r="Y48" s="464"/>
      <c r="AA48" s="389"/>
      <c r="AB48" s="390"/>
      <c r="AC48" s="464"/>
    </row>
    <row r="49" spans="2:29" ht="12.95" customHeight="1" thickBot="1">
      <c r="B49" s="370"/>
      <c r="C49" s="447" t="s">
        <v>604</v>
      </c>
      <c r="D49" s="448"/>
      <c r="E49" s="448"/>
      <c r="F49" s="448"/>
      <c r="G49" s="448"/>
      <c r="H49" s="449"/>
      <c r="I49" s="329" t="str">
        <f>IF(Summary!$AN$48="E","E","")</f>
        <v/>
      </c>
      <c r="J49" s="329" t="str">
        <f>IF(Summary!$AO$48="Y","R","")</f>
        <v/>
      </c>
      <c r="K49" s="360" t="str">
        <f>IF(COUNTIF(I48:I49,"E")=2,"C"," ")</f>
        <v xml:space="preserve"> </v>
      </c>
      <c r="L49" s="640" t="str">
        <f>'Fun Patches'!$C23</f>
        <v>&lt;LIST PATCH HERE&gt;</v>
      </c>
      <c r="M49" s="640"/>
      <c r="N49" s="640"/>
      <c r="O49" s="640"/>
      <c r="P49" s="640"/>
      <c r="Q49" s="640"/>
      <c r="R49" s="641"/>
      <c r="S49" s="328" t="str">
        <f>IF(Summary!$AN$113="E","E","")</f>
        <v/>
      </c>
      <c r="T49" s="328" t="str">
        <f>IF(Summary!$AO$113="Y","R","")</f>
        <v/>
      </c>
      <c r="U49" s="642"/>
      <c r="W49" s="389"/>
      <c r="X49" s="390"/>
      <c r="Y49" s="464"/>
      <c r="AA49" s="389"/>
      <c r="AB49" s="390"/>
      <c r="AC49" s="464"/>
    </row>
    <row r="50" spans="2:29" ht="12.95" customHeight="1">
      <c r="B50" s="370"/>
      <c r="C50" s="375" t="s">
        <v>560</v>
      </c>
      <c r="D50" s="435"/>
      <c r="E50" s="435"/>
      <c r="F50" s="435"/>
      <c r="G50" s="435"/>
      <c r="H50" s="436"/>
      <c r="I50" s="330" t="str">
        <f>IF(Summary!$AN$49="E","E","")</f>
        <v/>
      </c>
      <c r="J50" s="330" t="str">
        <f>IF(Summary!$AO$49="Y","R","")</f>
        <v/>
      </c>
      <c r="K50" s="360"/>
      <c r="L50" s="640" t="str">
        <f>'Fun Patches'!$C24</f>
        <v>&lt;LIST PATCH HERE&gt;</v>
      </c>
      <c r="M50" s="640"/>
      <c r="N50" s="640"/>
      <c r="O50" s="640"/>
      <c r="P50" s="640"/>
      <c r="Q50" s="640"/>
      <c r="R50" s="641"/>
      <c r="S50" s="328" t="str">
        <f>IF(Summary!$AN$114="E","E","")</f>
        <v/>
      </c>
      <c r="T50" s="328" t="str">
        <f>IF(Summary!$AO$114="Y","R","")</f>
        <v/>
      </c>
      <c r="U50" s="642"/>
      <c r="W50" s="389"/>
      <c r="X50" s="390"/>
      <c r="Y50" s="464"/>
      <c r="AA50" s="389"/>
      <c r="AB50" s="390"/>
      <c r="AC50" s="464"/>
    </row>
    <row r="51" spans="2:29" ht="12.95" customHeight="1">
      <c r="B51" s="370"/>
      <c r="C51" s="380" t="s">
        <v>605</v>
      </c>
      <c r="H51" s="450"/>
      <c r="I51" s="330" t="str">
        <f>IF(Summary!$AN$50="E","E","")</f>
        <v/>
      </c>
      <c r="J51" s="330" t="str">
        <f>IF(Summary!$AO$50="Y","R","")</f>
        <v/>
      </c>
      <c r="K51" s="360" t="str">
        <f>IF(COUNTIF(I50:I51,"E")=2,"C"," ")</f>
        <v xml:space="preserve"> </v>
      </c>
      <c r="L51" s="640" t="str">
        <f>'Fun Patches'!$C25</f>
        <v>&lt;LIST PATCH HERE&gt;</v>
      </c>
      <c r="M51" s="640"/>
      <c r="N51" s="640"/>
      <c r="O51" s="640"/>
      <c r="P51" s="640"/>
      <c r="Q51" s="640"/>
      <c r="R51" s="641"/>
      <c r="S51" s="328" t="str">
        <f>IF(Summary!$AN$115="E","E","")</f>
        <v/>
      </c>
      <c r="T51" s="328" t="str">
        <f>IF(Summary!$AO$115="Y","R","")</f>
        <v/>
      </c>
      <c r="U51" s="642"/>
      <c r="W51" s="389"/>
      <c r="X51" s="390"/>
      <c r="Y51" s="464"/>
      <c r="AA51" s="389"/>
      <c r="AB51" s="390"/>
      <c r="AC51" s="464"/>
    </row>
    <row r="52" spans="2:29" ht="12.95" customHeight="1">
      <c r="B52" s="355"/>
      <c r="C52" s="355"/>
      <c r="L52" s="640" t="str">
        <f>'Fun Patches'!$C26</f>
        <v>&lt;LIST PATCH HERE&gt;</v>
      </c>
      <c r="M52" s="640"/>
      <c r="N52" s="640"/>
      <c r="O52" s="640"/>
      <c r="P52" s="640"/>
      <c r="Q52" s="640"/>
      <c r="R52" s="641"/>
      <c r="S52" s="328" t="str">
        <f>IF(Summary!$AN$116="E","E","")</f>
        <v/>
      </c>
      <c r="T52" s="328" t="str">
        <f>IF(Summary!$AO$116="Y","R","")</f>
        <v/>
      </c>
      <c r="U52" s="642"/>
      <c r="W52" s="389"/>
      <c r="X52" s="390"/>
      <c r="Y52" s="464"/>
      <c r="AA52" s="389"/>
      <c r="AB52" s="390"/>
      <c r="AC52" s="464"/>
    </row>
    <row r="53" spans="2:29" ht="12.95" customHeight="1">
      <c r="B53" s="355"/>
      <c r="C53" s="355"/>
      <c r="L53" s="640" t="str">
        <f>'Fun Patches'!$C27</f>
        <v>&lt;LIST PATCH HERE&gt;</v>
      </c>
      <c r="M53" s="640"/>
      <c r="N53" s="640"/>
      <c r="O53" s="640"/>
      <c r="P53" s="640"/>
      <c r="Q53" s="640"/>
      <c r="R53" s="641"/>
      <c r="S53" s="328" t="str">
        <f>IF(Summary!$AN$117="E","E","")</f>
        <v/>
      </c>
      <c r="T53" s="328" t="str">
        <f>IF(Summary!$AO$117="Y","R","")</f>
        <v/>
      </c>
      <c r="U53" s="642"/>
      <c r="W53" s="389"/>
      <c r="X53" s="390"/>
      <c r="Y53" s="464"/>
      <c r="AA53" s="389"/>
      <c r="AB53" s="390"/>
      <c r="AC53" s="464"/>
    </row>
    <row r="54" spans="2:29" ht="12.95" customHeight="1">
      <c r="B54" s="381"/>
      <c r="C54" s="382" t="s">
        <v>624</v>
      </c>
      <c r="D54" s="327" t="str">
        <f>IF('Age-Level'!$D$6="C","/","")</f>
        <v/>
      </c>
      <c r="E54" s="327" t="str">
        <f>IF('Age-Level'!$D$7="C","/","")</f>
        <v/>
      </c>
      <c r="F54" s="327" t="str">
        <f>IF('Age-Level'!$D$8="C","/","")</f>
        <v/>
      </c>
      <c r="G54" s="327" t="str">
        <f>IF('Age-Level'!$D$9="C","/","")</f>
        <v/>
      </c>
      <c r="H54" s="327" t="str">
        <f>IF('Age-Level'!$D$10="C","/","")</f>
        <v/>
      </c>
      <c r="I54" s="328" t="str">
        <f>IF(Summary!$AN$63="E","E","")</f>
        <v/>
      </c>
      <c r="J54" s="328" t="str">
        <f>IF(Summary!$AO$63="Y","R","")</f>
        <v/>
      </c>
      <c r="L54" s="640" t="str">
        <f>'Fun Patches'!$C28</f>
        <v>&lt;LIST PATCH HERE&gt;</v>
      </c>
      <c r="M54" s="640"/>
      <c r="N54" s="640"/>
      <c r="O54" s="640"/>
      <c r="P54" s="640"/>
      <c r="Q54" s="640"/>
      <c r="R54" s="641"/>
      <c r="S54" s="328" t="str">
        <f>IF(Summary!$AN$118="E","E","")</f>
        <v/>
      </c>
      <c r="T54" s="328" t="str">
        <f>IF(Summary!$AO$118="Y","R","")</f>
        <v/>
      </c>
      <c r="U54" s="642"/>
      <c r="W54" s="389"/>
      <c r="X54" s="390"/>
      <c r="Y54" s="464"/>
      <c r="AA54" s="389"/>
      <c r="AB54" s="390"/>
      <c r="AC54" s="464"/>
    </row>
    <row r="55" spans="2:29" ht="12.95" customHeight="1" thickBot="1">
      <c r="B55" s="381"/>
      <c r="C55" s="383" t="s">
        <v>625</v>
      </c>
      <c r="D55" s="313" t="str">
        <f>IF('Age-Level'!$D$13="C","/","")</f>
        <v/>
      </c>
      <c r="E55" s="313" t="str">
        <f>IF('Age-Level'!$D$14="C","/","")</f>
        <v/>
      </c>
      <c r="F55" s="313" t="str">
        <f>IF('Age-Level'!$D$15="C","/","")</f>
        <v/>
      </c>
      <c r="G55" s="313" t="str">
        <f>IF('Age-Level'!$D$16="C","/","")</f>
        <v/>
      </c>
      <c r="H55" s="313" t="str">
        <f>IF('Age-Level'!$D$17="C","/","")</f>
        <v/>
      </c>
      <c r="I55" s="329" t="str">
        <f>IF(Summary!$AN$64="E","E","")</f>
        <v/>
      </c>
      <c r="J55" s="329" t="str">
        <f>IF(Summary!$AO$64="Y","R","")</f>
        <v/>
      </c>
      <c r="L55" s="640" t="str">
        <f>'Fun Patches'!$C29</f>
        <v>&lt;LIST PATCH HERE&gt;</v>
      </c>
      <c r="M55" s="640"/>
      <c r="N55" s="640"/>
      <c r="O55" s="640"/>
      <c r="P55" s="640"/>
      <c r="Q55" s="640"/>
      <c r="R55" s="641"/>
      <c r="S55" s="328" t="str">
        <f>IF(Summary!$AN$119="E","E","")</f>
        <v/>
      </c>
      <c r="T55" s="328" t="str">
        <f>IF(Summary!$AO$119="Y","R","")</f>
        <v/>
      </c>
      <c r="U55" s="642"/>
      <c r="W55" s="389"/>
      <c r="X55" s="390"/>
      <c r="Y55" s="464"/>
      <c r="AA55" s="389"/>
      <c r="AB55" s="390"/>
      <c r="AC55" s="464"/>
    </row>
    <row r="56" spans="2:29" ht="12.95" customHeight="1">
      <c r="B56" s="381"/>
      <c r="C56" s="384" t="s">
        <v>626</v>
      </c>
      <c r="D56" s="332" t="str">
        <f>IF('Age-Level'!$D$20="C","/","")</f>
        <v/>
      </c>
      <c r="E56" s="332" t="str">
        <f>IF('Age-Level'!$D$21="C","/","")</f>
        <v/>
      </c>
      <c r="F56" s="332" t="str">
        <f>IF('Age-Level'!$D$22="C","/","")</f>
        <v/>
      </c>
      <c r="G56" s="332" t="str">
        <f>IF('Age-Level'!$D$23="C","/","")</f>
        <v/>
      </c>
      <c r="H56" s="332" t="str">
        <f>IF('Age-Level'!$D$24="C","/","")</f>
        <v/>
      </c>
      <c r="I56" s="333" t="str">
        <f>IF(Summary!$AN$65="E","E","")</f>
        <v/>
      </c>
      <c r="J56" s="333" t="str">
        <f>IF(Summary!$AO$65="Y","R","")</f>
        <v/>
      </c>
      <c r="L56" s="640" t="str">
        <f>'Fun Patches'!$C30</f>
        <v>&lt;LIST PATCH HERE&gt;</v>
      </c>
      <c r="M56" s="640"/>
      <c r="N56" s="640"/>
      <c r="O56" s="640"/>
      <c r="P56" s="640"/>
      <c r="Q56" s="640"/>
      <c r="R56" s="641"/>
      <c r="S56" s="328" t="str">
        <f>IF(Summary!$AN$120="E","E","")</f>
        <v/>
      </c>
      <c r="T56" s="328" t="str">
        <f>IF(Summary!$AO$120="Y","R","")</f>
        <v/>
      </c>
      <c r="U56" s="642"/>
      <c r="W56" s="389"/>
      <c r="X56" s="390"/>
      <c r="Y56" s="464"/>
      <c r="AA56" s="389"/>
      <c r="AB56" s="390"/>
      <c r="AC56" s="464"/>
    </row>
    <row r="57" spans="2:29" ht="12.95" customHeight="1" thickBot="1">
      <c r="B57" s="381"/>
      <c r="C57" s="385" t="s">
        <v>627</v>
      </c>
      <c r="D57" s="313" t="str">
        <f>IF('Age-Level'!$D$27="C","/","")</f>
        <v/>
      </c>
      <c r="E57" s="313" t="str">
        <f>IF('Age-Level'!$D$28="C","/","")</f>
        <v/>
      </c>
      <c r="F57" s="313" t="str">
        <f>IF('Age-Level'!$D$29="C","/","")</f>
        <v/>
      </c>
      <c r="G57" s="313" t="str">
        <f>IF('Age-Level'!$D$30="C","/","")</f>
        <v/>
      </c>
      <c r="H57" s="313" t="str">
        <f>IF('Age-Level'!$D$31="C","/","")</f>
        <v/>
      </c>
      <c r="I57" s="329" t="str">
        <f>IF(Summary!$AN$66="E","E","")</f>
        <v/>
      </c>
      <c r="J57" s="329" t="str">
        <f>IF(Summary!$AO$66="Y","R","")</f>
        <v/>
      </c>
      <c r="L57" s="640" t="str">
        <f>'Fun Patches'!$C31</f>
        <v>&lt;LIST PATCH HERE&gt;</v>
      </c>
      <c r="M57" s="640"/>
      <c r="N57" s="640"/>
      <c r="O57" s="640"/>
      <c r="P57" s="640"/>
      <c r="Q57" s="640"/>
      <c r="R57" s="641"/>
      <c r="S57" s="328" t="str">
        <f>IF(Summary!$AN$121="E","E","")</f>
        <v/>
      </c>
      <c r="T57" s="328" t="str">
        <f>IF(Summary!$AO$121="Y","R","")</f>
        <v/>
      </c>
      <c r="U57" s="642"/>
      <c r="W57" s="389"/>
      <c r="X57" s="390"/>
      <c r="Y57" s="464"/>
      <c r="AA57" s="389"/>
      <c r="AB57" s="390"/>
      <c r="AC57" s="464"/>
    </row>
    <row r="58" spans="2:29" ht="12.95" customHeight="1">
      <c r="B58" s="370"/>
      <c r="C58" s="382" t="s">
        <v>628</v>
      </c>
      <c r="D58" s="451"/>
      <c r="E58" s="451"/>
      <c r="F58" s="451"/>
      <c r="G58" s="451"/>
      <c r="H58" s="452"/>
      <c r="I58" s="333" t="str">
        <f>IF(Summary!$AN$67="E","E","")</f>
        <v/>
      </c>
      <c r="J58" s="333" t="str">
        <f>IF(Summary!$AO$67="Y","R","")</f>
        <v/>
      </c>
      <c r="L58" s="640" t="str">
        <f>'Fun Patches'!$C32</f>
        <v>&lt;LIST PATCH HERE&gt;</v>
      </c>
      <c r="M58" s="640"/>
      <c r="N58" s="640"/>
      <c r="O58" s="640"/>
      <c r="P58" s="640"/>
      <c r="Q58" s="640"/>
      <c r="R58" s="641"/>
      <c r="S58" s="328" t="str">
        <f>IF(Summary!$AN$122="E","E","")</f>
        <v/>
      </c>
      <c r="T58" s="328" t="str">
        <f>IF(Summary!$AO$122="Y","R","")</f>
        <v/>
      </c>
      <c r="U58" s="642"/>
      <c r="W58" s="389"/>
      <c r="X58" s="390"/>
      <c r="Y58" s="464"/>
      <c r="AA58" s="389"/>
      <c r="AB58" s="390"/>
      <c r="AC58" s="464"/>
    </row>
    <row r="59" spans="2:29" ht="12.95" customHeight="1" thickBot="1">
      <c r="B59" s="370"/>
      <c r="C59" s="383" t="s">
        <v>629</v>
      </c>
      <c r="D59" s="453"/>
      <c r="E59" s="453"/>
      <c r="F59" s="453"/>
      <c r="G59" s="453"/>
      <c r="H59" s="454"/>
      <c r="I59" s="329" t="str">
        <f>IF(Summary!$AN$68="E","E","")</f>
        <v/>
      </c>
      <c r="J59" s="329" t="str">
        <f>IF(Summary!$AO$68="Y","R","")</f>
        <v/>
      </c>
      <c r="L59" s="640" t="str">
        <f>'Fun Patches'!$C33</f>
        <v>&lt;LIST PATCH HERE&gt;</v>
      </c>
      <c r="M59" s="640"/>
      <c r="N59" s="640"/>
      <c r="O59" s="640"/>
      <c r="P59" s="640"/>
      <c r="Q59" s="640"/>
      <c r="R59" s="641"/>
      <c r="S59" s="328" t="str">
        <f>IF(Summary!$AN$123="E","E","")</f>
        <v/>
      </c>
      <c r="T59" s="328" t="str">
        <f>IF(Summary!$AO$123="Y","R","")</f>
        <v/>
      </c>
      <c r="U59" s="642"/>
      <c r="W59" s="389"/>
      <c r="X59" s="390"/>
      <c r="Y59" s="464"/>
      <c r="AA59" s="389"/>
      <c r="AB59" s="390"/>
      <c r="AC59" s="464"/>
    </row>
    <row r="60" spans="2:29" ht="12.95" customHeight="1">
      <c r="B60" s="370"/>
      <c r="C60" s="384" t="s">
        <v>630</v>
      </c>
      <c r="D60" s="455"/>
      <c r="E60" s="455"/>
      <c r="F60" s="455"/>
      <c r="G60" s="455"/>
      <c r="H60" s="456"/>
      <c r="I60" s="333" t="str">
        <f>IF(Summary!$AN$69="E","E","")</f>
        <v/>
      </c>
      <c r="J60" s="333" t="str">
        <f>IF(Summary!$AO$69="Y","R","")</f>
        <v/>
      </c>
      <c r="L60" s="640" t="str">
        <f>'Fun Patches'!$C34</f>
        <v>&lt;LIST PATCH HERE&gt;</v>
      </c>
      <c r="M60" s="640"/>
      <c r="N60" s="640"/>
      <c r="O60" s="640"/>
      <c r="P60" s="640"/>
      <c r="Q60" s="640"/>
      <c r="R60" s="641"/>
      <c r="S60" s="331" t="str">
        <f>IF(Summary!$AN$124="E","E","")</f>
        <v/>
      </c>
      <c r="T60" s="331" t="str">
        <f>IF(Summary!$AO$124="Y","R","")</f>
        <v/>
      </c>
      <c r="U60" s="642"/>
      <c r="W60" s="389"/>
      <c r="X60" s="390"/>
      <c r="Y60" s="464"/>
      <c r="AA60" s="389"/>
      <c r="AB60" s="390"/>
      <c r="AC60" s="464"/>
    </row>
    <row r="61" spans="2:29" ht="12.95" customHeight="1">
      <c r="B61" s="370"/>
      <c r="C61" s="386" t="s">
        <v>631</v>
      </c>
      <c r="D61" s="457"/>
      <c r="E61" s="457"/>
      <c r="F61" s="457"/>
      <c r="G61" s="457"/>
      <c r="H61" s="458"/>
      <c r="I61" s="331" t="str">
        <f>IF(Summary!$AN$70="E","E","")</f>
        <v/>
      </c>
      <c r="J61" s="331" t="str">
        <f>IF(Summary!$AO$70="Y","R","")</f>
        <v/>
      </c>
      <c r="L61" s="640" t="str">
        <f>'Fun Patches'!$C35</f>
        <v>&lt;LIST PATCH HERE&gt;</v>
      </c>
      <c r="M61" s="640"/>
      <c r="N61" s="640"/>
      <c r="O61" s="640"/>
      <c r="P61" s="640"/>
      <c r="Q61" s="640"/>
      <c r="R61" s="641"/>
      <c r="S61" s="331" t="str">
        <f>IF(Summary!$AN$125="E","E","")</f>
        <v/>
      </c>
      <c r="T61" s="331" t="str">
        <f>IF(Summary!$AO$125="Y","R","")</f>
        <v/>
      </c>
      <c r="U61" s="642"/>
      <c r="W61" s="389"/>
      <c r="X61" s="390"/>
      <c r="Y61" s="464"/>
      <c r="AA61" s="389"/>
      <c r="AB61" s="390"/>
      <c r="AC61" s="464"/>
    </row>
    <row r="62" spans="2:29" ht="12.95" customHeight="1" thickBot="1">
      <c r="B62" s="370"/>
      <c r="C62" s="385" t="s">
        <v>632</v>
      </c>
      <c r="D62" s="459"/>
      <c r="E62" s="459"/>
      <c r="F62" s="459"/>
      <c r="G62" s="459"/>
      <c r="H62" s="460"/>
      <c r="I62" s="329" t="str">
        <f>IF(Summary!$AN$71="E","E","")</f>
        <v/>
      </c>
      <c r="J62" s="329" t="str">
        <f>IF(Summary!$AO$71="Y","R","")</f>
        <v/>
      </c>
      <c r="L62" s="640" t="str">
        <f>'Fun Patches'!$C36</f>
        <v>&lt;LIST PATCH HERE&gt;</v>
      </c>
      <c r="M62" s="640"/>
      <c r="N62" s="640"/>
      <c r="O62" s="640"/>
      <c r="P62" s="640"/>
      <c r="Q62" s="640"/>
      <c r="R62" s="641"/>
      <c r="S62" s="331" t="str">
        <f>IF(Summary!$AN$126="E","E","")</f>
        <v/>
      </c>
      <c r="T62" s="331" t="str">
        <f>IF(Summary!$AO$126="Y","R","")</f>
        <v/>
      </c>
      <c r="U62" s="642"/>
      <c r="W62" s="389"/>
      <c r="X62" s="390"/>
      <c r="Y62" s="464"/>
      <c r="AA62" s="389"/>
      <c r="AB62" s="390"/>
      <c r="AC62" s="464"/>
    </row>
    <row r="63" spans="2:29" ht="12.95" customHeight="1">
      <c r="B63" s="370"/>
      <c r="C63" s="380" t="s">
        <v>93</v>
      </c>
      <c r="D63" s="334" t="str">
        <f>IF('Age-Level'!$D$53="C","/","")</f>
        <v/>
      </c>
      <c r="E63" s="334" t="str">
        <f>IF('Age-Level'!$D$54="C","/","")</f>
        <v/>
      </c>
      <c r="F63" s="334" t="str">
        <f>IF('Age-Level'!$D$55="C","/","")</f>
        <v/>
      </c>
      <c r="G63" s="327" t="str">
        <f>IF('Age-Level'!$D$56="C","/","")</f>
        <v/>
      </c>
      <c r="H63" s="327" t="str">
        <f>IF('Age-Level'!$D$57="C","/","")</f>
        <v/>
      </c>
      <c r="I63" s="333" t="str">
        <f>IF(Summary!$AN$72="E","E","")</f>
        <v/>
      </c>
      <c r="J63" s="333" t="str">
        <f>IF(Summary!$AO$72="Y","R","")</f>
        <v/>
      </c>
      <c r="L63" s="640" t="str">
        <f>'Fun Patches'!$C37</f>
        <v>&lt;LIST PATCH HERE&gt;</v>
      </c>
      <c r="M63" s="640"/>
      <c r="N63" s="640"/>
      <c r="O63" s="640"/>
      <c r="P63" s="640"/>
      <c r="Q63" s="640"/>
      <c r="R63" s="641"/>
      <c r="S63" s="331" t="str">
        <f>IF(Summary!$AN$127="E","E","")</f>
        <v/>
      </c>
      <c r="T63" s="331" t="str">
        <f>IF(Summary!$AO$127="Y","R","")</f>
        <v/>
      </c>
      <c r="U63" s="642"/>
      <c r="W63" s="389"/>
      <c r="X63" s="390"/>
      <c r="Y63" s="464"/>
      <c r="AA63" s="389"/>
      <c r="AB63" s="390"/>
      <c r="AC63" s="464"/>
    </row>
    <row r="64" spans="2:29" ht="12.95" customHeight="1" thickBot="1">
      <c r="B64" s="370"/>
      <c r="C64" s="385" t="s">
        <v>633</v>
      </c>
      <c r="D64" s="459"/>
      <c r="E64" s="460"/>
      <c r="F64" s="335" t="str">
        <f>IF(COUNTIF(K39:K51,"C")&gt;0,"/"," ")</f>
        <v xml:space="preserve"> </v>
      </c>
      <c r="G64" s="335" t="str">
        <f>IF(COUNTIF(K39:K51,"C")&gt;1,"/"," ")</f>
        <v xml:space="preserve"> </v>
      </c>
      <c r="H64" s="335" t="str">
        <f>IF(COUNTIF(K39:K51,"C")&gt;2,"/"," ")</f>
        <v xml:space="preserve"> </v>
      </c>
      <c r="I64" s="329" t="str">
        <f>IF(Summary!$AN$73="E","E","")</f>
        <v/>
      </c>
      <c r="J64" s="329" t="str">
        <f>IF(Summary!$AO$73="Y","R","")</f>
        <v/>
      </c>
      <c r="L64" s="640" t="str">
        <f>'Fun Patches'!$C38</f>
        <v>&lt;LIST PATCH HERE&gt;</v>
      </c>
      <c r="M64" s="640"/>
      <c r="N64" s="640"/>
      <c r="O64" s="640"/>
      <c r="P64" s="640"/>
      <c r="Q64" s="640"/>
      <c r="R64" s="641"/>
      <c r="S64" s="331" t="str">
        <f>IF(Summary!$AN$128="E","E","")</f>
        <v/>
      </c>
      <c r="T64" s="331" t="str">
        <f>IF(Summary!$AO$128="Y","R","")</f>
        <v/>
      </c>
      <c r="U64" s="642"/>
      <c r="W64" s="389"/>
      <c r="X64" s="390"/>
      <c r="Y64" s="464"/>
      <c r="AA64" s="389"/>
      <c r="AB64" s="390"/>
      <c r="AC64" s="464"/>
    </row>
    <row r="65" spans="1:29" ht="12.95" customHeight="1">
      <c r="B65" s="370"/>
      <c r="C65" s="382" t="s">
        <v>634</v>
      </c>
      <c r="D65" s="451"/>
      <c r="E65" s="451"/>
      <c r="F65" s="451"/>
      <c r="G65" s="451"/>
      <c r="H65" s="452"/>
      <c r="I65" s="333" t="str">
        <f>IF(Summary!$AN$74="E","E","")</f>
        <v/>
      </c>
      <c r="J65" s="333" t="str">
        <f>IF(Summary!$AO$74="Y","R","")</f>
        <v/>
      </c>
      <c r="L65" s="640" t="str">
        <f>'Fun Patches'!$C39</f>
        <v>&lt;LIST PATCH HERE&gt;</v>
      </c>
      <c r="M65" s="640"/>
      <c r="N65" s="640"/>
      <c r="O65" s="640"/>
      <c r="P65" s="640"/>
      <c r="Q65" s="640"/>
      <c r="R65" s="641"/>
      <c r="S65" s="331" t="str">
        <f>IF(Summary!$AN$129="E","E","")</f>
        <v/>
      </c>
      <c r="T65" s="331" t="str">
        <f>IF(Summary!$AO$129="Y","R","")</f>
        <v/>
      </c>
      <c r="U65" s="642"/>
      <c r="W65" s="389"/>
      <c r="X65" s="390"/>
      <c r="Y65" s="464"/>
      <c r="AA65" s="389"/>
      <c r="AB65" s="390"/>
      <c r="AC65" s="464"/>
    </row>
    <row r="66" spans="1:29" ht="12.95" customHeight="1">
      <c r="B66" s="370"/>
      <c r="C66" s="376" t="s">
        <v>635</v>
      </c>
      <c r="D66" s="457"/>
      <c r="E66" s="457"/>
      <c r="F66" s="457"/>
      <c r="G66" s="457"/>
      <c r="H66" s="458"/>
      <c r="I66" s="328" t="str">
        <f>IF(Summary!$AN$92="E","E","")</f>
        <v/>
      </c>
      <c r="J66" s="328" t="str">
        <f>IF(Summary!$AO$92="Y","R","")</f>
        <v/>
      </c>
      <c r="L66" s="640" t="str">
        <f>'Fun Patches'!$C40</f>
        <v>&lt;LIST PATCH HERE&gt;</v>
      </c>
      <c r="M66" s="640"/>
      <c r="N66" s="640"/>
      <c r="O66" s="640"/>
      <c r="P66" s="640"/>
      <c r="Q66" s="640"/>
      <c r="R66" s="641"/>
      <c r="S66" s="331" t="str">
        <f>IF(Summary!$AN$130="E","E","")</f>
        <v/>
      </c>
      <c r="T66" s="331" t="str">
        <f>IF(Summary!$AO$130="Y","R","")</f>
        <v/>
      </c>
      <c r="U66" s="642"/>
      <c r="W66" s="389"/>
      <c r="X66" s="390"/>
      <c r="Y66" s="464"/>
      <c r="AA66" s="389"/>
      <c r="AB66" s="390"/>
      <c r="AC66" s="464"/>
    </row>
    <row r="67" spans="1:29" ht="12.95" customHeight="1">
      <c r="B67" s="370"/>
      <c r="C67" s="461" t="s">
        <v>636</v>
      </c>
      <c r="D67" s="462"/>
      <c r="E67" s="462"/>
      <c r="F67" s="332" t="str">
        <f>IF(Bridging!$D$10="A","/","")</f>
        <v/>
      </c>
      <c r="G67" s="332" t="str">
        <f>IF(Bridging!$D$14="A","/","")</f>
        <v/>
      </c>
      <c r="H67" s="332" t="str">
        <f>IF(Bridging!$D$16="A","/","")</f>
        <v/>
      </c>
      <c r="I67" s="333" t="str">
        <f>IF(Summary!$AN$93="E","E","")</f>
        <v/>
      </c>
      <c r="J67" s="333" t="str">
        <f>IF(Summary!$AO$93="Y","R","")</f>
        <v/>
      </c>
      <c r="L67" s="640" t="str">
        <f>'Fun Patches'!$C41</f>
        <v>&lt;LIST PATCH HERE&gt;</v>
      </c>
      <c r="M67" s="640"/>
      <c r="N67" s="640"/>
      <c r="O67" s="640"/>
      <c r="P67" s="640"/>
      <c r="Q67" s="640"/>
      <c r="R67" s="641"/>
      <c r="S67" s="331" t="str">
        <f>IF(Summary!$AN$131="E","E","")</f>
        <v/>
      </c>
      <c r="T67" s="331" t="str">
        <f>IF(Summary!$AO$131="Y","R","")</f>
        <v/>
      </c>
      <c r="U67" s="642"/>
      <c r="W67" s="389"/>
      <c r="X67" s="390"/>
      <c r="Y67" s="464"/>
      <c r="AA67" s="389"/>
      <c r="AB67" s="390"/>
      <c r="AC67" s="464"/>
    </row>
    <row r="68" spans="1:29" s="355" customFormat="1" ht="12.95" customHeight="1">
      <c r="A68" s="351"/>
      <c r="B68" s="351"/>
      <c r="C68" s="351"/>
      <c r="D68" s="431"/>
      <c r="E68" s="431"/>
      <c r="F68" s="431"/>
      <c r="G68" s="431"/>
      <c r="H68" s="431"/>
      <c r="I68" s="352"/>
      <c r="J68" s="352"/>
      <c r="K68" s="351"/>
      <c r="L68" s="640" t="str">
        <f>'Fun Patches'!$C42</f>
        <v>&lt;LIST PATCH HERE&gt;</v>
      </c>
      <c r="M68" s="640"/>
      <c r="N68" s="640"/>
      <c r="O68" s="640"/>
      <c r="P68" s="640"/>
      <c r="Q68" s="640"/>
      <c r="R68" s="641"/>
      <c r="S68" s="331" t="str">
        <f>IF(Summary!$AN$132="E","E","")</f>
        <v/>
      </c>
      <c r="T68" s="331" t="str">
        <f>IF(Summary!$AO$132="Y","R","")</f>
        <v/>
      </c>
      <c r="U68" s="642"/>
      <c r="V68" s="351"/>
      <c r="W68" s="389"/>
      <c r="X68" s="390"/>
      <c r="Y68" s="464"/>
      <c r="Z68" s="352"/>
      <c r="AA68" s="389"/>
      <c r="AB68" s="390"/>
      <c r="AC68" s="464"/>
    </row>
    <row r="69" spans="1:29" s="355" customFormat="1" ht="12.95" customHeight="1">
      <c r="A69" s="351"/>
      <c r="B69" s="351"/>
      <c r="C69" s="351"/>
      <c r="D69" s="431"/>
      <c r="E69" s="431"/>
      <c r="F69" s="431"/>
      <c r="G69" s="431"/>
      <c r="H69" s="431"/>
      <c r="I69" s="352"/>
      <c r="J69" s="352"/>
      <c r="K69" s="351"/>
      <c r="L69" s="640" t="str">
        <f>'Fun Patches'!$C43</f>
        <v>&lt;LIST PATCH HERE&gt;</v>
      </c>
      <c r="M69" s="640"/>
      <c r="N69" s="640"/>
      <c r="O69" s="640"/>
      <c r="P69" s="640"/>
      <c r="Q69" s="640"/>
      <c r="R69" s="641"/>
      <c r="S69" s="331" t="str">
        <f>IF(Summary!$AN$133="E","E","")</f>
        <v/>
      </c>
      <c r="T69" s="331" t="str">
        <f>IF(Summary!$AO$133="Y","R","")</f>
        <v/>
      </c>
      <c r="U69" s="642"/>
      <c r="V69" s="351"/>
      <c r="W69" s="389"/>
      <c r="X69" s="390"/>
      <c r="Y69" s="464"/>
      <c r="Z69" s="352"/>
      <c r="AA69" s="389"/>
      <c r="AB69" s="390"/>
      <c r="AC69" s="464"/>
    </row>
    <row r="70" spans="1:29" s="355" customFormat="1" ht="12.95" customHeight="1">
      <c r="A70" s="351"/>
      <c r="B70" s="370"/>
      <c r="C70" s="382" t="s">
        <v>637</v>
      </c>
      <c r="D70" s="327" t="str">
        <f>IF('Age-Level'!$D$67="A","/","")</f>
        <v/>
      </c>
      <c r="E70" s="327" t="str">
        <f>IF('Age-Level'!$D$71="A","/","")</f>
        <v/>
      </c>
      <c r="F70" s="327" t="str">
        <f>IF('Age-Level'!$D$75="A","/","")</f>
        <v/>
      </c>
      <c r="G70" s="327" t="str">
        <f>IF('Age-Level'!$D$80="A","/","")</f>
        <v/>
      </c>
      <c r="H70" s="327" t="str">
        <f>IF('Age-Level'!$D$82="A","/","")</f>
        <v/>
      </c>
      <c r="I70" s="328" t="str">
        <f>IF(Summary!$AN$75="E","E","")</f>
        <v/>
      </c>
      <c r="J70" s="328" t="str">
        <f>IF(Summary!$AO$75="Y","R","")</f>
        <v/>
      </c>
      <c r="K70" s="351"/>
      <c r="L70" s="351"/>
      <c r="M70" s="351"/>
      <c r="N70" s="351"/>
      <c r="O70" s="351"/>
      <c r="P70" s="351"/>
      <c r="Q70" s="351"/>
      <c r="R70" s="351"/>
      <c r="S70" s="352"/>
      <c r="T70" s="352"/>
      <c r="U70" s="642"/>
      <c r="V70" s="351"/>
      <c r="W70" s="389"/>
      <c r="X70" s="390"/>
      <c r="Y70" s="464"/>
      <c r="Z70" s="352"/>
      <c r="AA70" s="389"/>
      <c r="AB70" s="390"/>
      <c r="AC70" s="464"/>
    </row>
    <row r="71" spans="1:29" s="355" customFormat="1" ht="12.95" customHeight="1" thickBot="1">
      <c r="A71" s="351"/>
      <c r="B71" s="370"/>
      <c r="C71" s="385" t="s">
        <v>638</v>
      </c>
      <c r="D71" s="313" t="str">
        <f>IF('Age-Level'!$D$85="A","/","")</f>
        <v/>
      </c>
      <c r="E71" s="313" t="str">
        <f>IF('Age-Level'!$D$89="A","/","")</f>
        <v/>
      </c>
      <c r="F71" s="313" t="str">
        <f>IF('Age-Level'!$D$93="A","/","")</f>
        <v/>
      </c>
      <c r="G71" s="313" t="str">
        <f>IF('Age-Level'!$D$98="A","/","")</f>
        <v/>
      </c>
      <c r="H71" s="313" t="str">
        <f>IF('Age-Level'!$D$100="A","/","")</f>
        <v/>
      </c>
      <c r="I71" s="329" t="str">
        <f>IF(Summary!$AN$76="E","E","")</f>
        <v/>
      </c>
      <c r="J71" s="329" t="str">
        <f>IF(Summary!$AO$76="Y","R","")</f>
        <v/>
      </c>
      <c r="K71" s="351"/>
      <c r="L71" s="351"/>
      <c r="M71" s="351"/>
      <c r="N71" s="351"/>
      <c r="O71" s="351"/>
      <c r="P71" s="351"/>
      <c r="Q71" s="351"/>
      <c r="R71" s="351"/>
      <c r="S71" s="352"/>
      <c r="T71" s="352"/>
      <c r="U71" s="642"/>
      <c r="V71" s="351"/>
      <c r="W71" s="389"/>
      <c r="X71" s="390"/>
      <c r="Y71" s="464"/>
      <c r="Z71" s="352"/>
      <c r="AA71" s="389"/>
      <c r="AB71" s="390"/>
      <c r="AC71" s="464"/>
    </row>
    <row r="72" spans="1:29" s="355" customFormat="1" ht="12.95" customHeight="1">
      <c r="A72" s="351"/>
      <c r="B72" s="370"/>
      <c r="C72" s="382" t="s">
        <v>639</v>
      </c>
      <c r="D72" s="332" t="str">
        <f>IF('Age-Level'!$D$103="A","/","")</f>
        <v/>
      </c>
      <c r="E72" s="332" t="str">
        <f>IF('Age-Level'!$D$107="A","/","")</f>
        <v/>
      </c>
      <c r="F72" s="332" t="str">
        <f>IF('Age-Level'!$D$111="A","/","")</f>
        <v/>
      </c>
      <c r="G72" s="332" t="str">
        <f>IF('Age-Level'!$D$116="A","/","")</f>
        <v/>
      </c>
      <c r="H72" s="332" t="str">
        <f>IF('Age-Level'!$D$118="A","/","")</f>
        <v/>
      </c>
      <c r="I72" s="333" t="str">
        <f>IF(Summary!$AN$77="E","E","")</f>
        <v/>
      </c>
      <c r="J72" s="333" t="str">
        <f>IF(Summary!$AO$77="Y","R","")</f>
        <v/>
      </c>
      <c r="K72" s="351"/>
      <c r="L72" s="351"/>
      <c r="M72" s="351"/>
      <c r="N72" s="351"/>
      <c r="O72" s="351"/>
      <c r="P72" s="351"/>
      <c r="Q72" s="351"/>
      <c r="R72" s="351"/>
      <c r="S72" s="352"/>
      <c r="T72" s="352"/>
      <c r="U72" s="642"/>
      <c r="V72" s="351"/>
      <c r="W72" s="389"/>
      <c r="X72" s="390"/>
      <c r="Y72" s="464"/>
      <c r="Z72" s="352"/>
      <c r="AA72" s="389"/>
      <c r="AB72" s="390"/>
      <c r="AC72" s="464"/>
    </row>
    <row r="73" spans="1:29" s="355" customFormat="1" ht="12.95" customHeight="1">
      <c r="A73" s="351"/>
      <c r="B73" s="370"/>
      <c r="C73" s="383" t="s">
        <v>640</v>
      </c>
      <c r="D73" s="327" t="str">
        <f>IF('Age-Level'!$D$121="A","/","")</f>
        <v/>
      </c>
      <c r="E73" s="327" t="str">
        <f>IF('Age-Level'!$D$125="A","/","")</f>
        <v/>
      </c>
      <c r="F73" s="327" t="str">
        <f>IF('Age-Level'!$D$129="A","/","")</f>
        <v/>
      </c>
      <c r="G73" s="327" t="str">
        <f>IF('Age-Level'!$D$134="A","/","")</f>
        <v/>
      </c>
      <c r="H73" s="327" t="str">
        <f>IF('Age-Level'!$D$136="A","/","")</f>
        <v/>
      </c>
      <c r="I73" s="331" t="str">
        <f>IF(Summary!$AN$78="E","E","")</f>
        <v/>
      </c>
      <c r="J73" s="331" t="str">
        <f>IF(Summary!$AO$78="Y","R","")</f>
        <v/>
      </c>
      <c r="K73" s="351"/>
      <c r="L73" s="351"/>
      <c r="M73" s="351"/>
      <c r="N73" s="351"/>
      <c r="O73" s="351"/>
      <c r="P73" s="351"/>
      <c r="Q73" s="351"/>
      <c r="R73" s="351"/>
      <c r="S73" s="352"/>
      <c r="T73" s="352"/>
      <c r="U73" s="351"/>
      <c r="V73" s="351"/>
      <c r="W73" s="391"/>
      <c r="X73" s="292"/>
      <c r="Y73" s="465"/>
      <c r="Z73" s="352"/>
      <c r="AA73" s="391"/>
      <c r="AB73" s="292"/>
      <c r="AC73" s="465"/>
    </row>
    <row r="74" spans="1:29" s="355" customFormat="1" ht="12.95" customHeight="1">
      <c r="A74" s="351"/>
      <c r="B74" s="351"/>
      <c r="C74" s="351"/>
      <c r="D74" s="431"/>
      <c r="E74" s="431"/>
      <c r="F74" s="431"/>
      <c r="G74" s="431"/>
      <c r="H74" s="431"/>
      <c r="I74" s="352"/>
      <c r="J74" s="352"/>
      <c r="K74" s="351"/>
      <c r="L74" s="351"/>
      <c r="M74" s="351"/>
      <c r="N74" s="351"/>
      <c r="O74" s="351"/>
      <c r="P74" s="351"/>
      <c r="Q74" s="351"/>
      <c r="R74" s="351"/>
      <c r="S74" s="352"/>
      <c r="T74" s="352"/>
      <c r="U74" s="351"/>
      <c r="V74" s="351"/>
      <c r="W74" s="354"/>
      <c r="X74" s="352"/>
      <c r="Y74" s="352"/>
      <c r="Z74" s="352"/>
      <c r="AA74" s="354"/>
      <c r="AB74" s="352"/>
      <c r="AC74" s="352"/>
    </row>
    <row r="75" spans="1:29" s="355" customFormat="1">
      <c r="A75" s="351"/>
      <c r="B75" s="351"/>
      <c r="C75" s="351"/>
      <c r="D75" s="431"/>
      <c r="E75" s="431"/>
      <c r="F75" s="431"/>
      <c r="G75" s="431"/>
      <c r="H75" s="431"/>
      <c r="I75" s="352"/>
      <c r="J75" s="352"/>
      <c r="K75" s="351"/>
      <c r="L75" s="351"/>
      <c r="M75" s="351"/>
      <c r="N75" s="351"/>
      <c r="O75" s="351"/>
      <c r="P75" s="351"/>
      <c r="Q75" s="351"/>
      <c r="R75" s="351"/>
      <c r="S75" s="352"/>
      <c r="T75" s="352"/>
      <c r="U75" s="351"/>
      <c r="V75" s="351"/>
      <c r="W75" s="354"/>
      <c r="X75" s="352"/>
      <c r="Y75" s="352"/>
      <c r="Z75" s="352"/>
      <c r="AA75" s="354"/>
      <c r="AB75" s="352"/>
      <c r="AC75" s="352"/>
    </row>
    <row r="76" spans="1:29" s="355" customFormat="1">
      <c r="A76" s="351"/>
      <c r="B76" s="351"/>
      <c r="C76" s="351"/>
      <c r="D76" s="431"/>
      <c r="E76" s="431"/>
      <c r="F76" s="431"/>
      <c r="G76" s="431"/>
      <c r="H76" s="431"/>
      <c r="I76" s="352"/>
      <c r="J76" s="352"/>
      <c r="K76" s="351"/>
      <c r="L76" s="351"/>
      <c r="M76" s="351"/>
      <c r="N76" s="351"/>
      <c r="O76" s="351"/>
      <c r="P76" s="351"/>
      <c r="Q76" s="351"/>
      <c r="R76" s="351"/>
      <c r="S76" s="352"/>
      <c r="T76" s="352"/>
      <c r="U76" s="351"/>
      <c r="V76" s="351"/>
      <c r="W76" s="354"/>
      <c r="X76" s="352"/>
      <c r="Y76" s="352"/>
      <c r="Z76" s="352"/>
      <c r="AA76" s="354"/>
      <c r="AB76" s="352"/>
      <c r="AC76" s="352"/>
    </row>
    <row r="77" spans="1:29" s="355" customFormat="1">
      <c r="A77" s="351"/>
      <c r="B77" s="351"/>
      <c r="C77" s="351"/>
      <c r="D77" s="431"/>
      <c r="E77" s="431"/>
      <c r="F77" s="431"/>
      <c r="G77" s="431"/>
      <c r="H77" s="431"/>
      <c r="I77" s="352"/>
      <c r="J77" s="352"/>
      <c r="K77" s="351"/>
      <c r="L77" s="351"/>
      <c r="M77" s="351"/>
      <c r="N77" s="351"/>
      <c r="O77" s="351"/>
      <c r="P77" s="351"/>
      <c r="Q77" s="351"/>
      <c r="R77" s="351"/>
      <c r="S77" s="352"/>
      <c r="T77" s="352"/>
      <c r="U77" s="351"/>
      <c r="V77" s="351"/>
      <c r="W77" s="354"/>
      <c r="X77" s="352"/>
      <c r="Y77" s="352"/>
      <c r="Z77" s="352"/>
      <c r="AA77" s="354"/>
      <c r="AB77" s="352"/>
      <c r="AC77" s="352"/>
    </row>
    <row r="78" spans="1:29" s="355" customFormat="1">
      <c r="A78" s="351"/>
      <c r="B78" s="351"/>
      <c r="C78" s="351"/>
      <c r="D78" s="431"/>
      <c r="E78" s="431"/>
      <c r="F78" s="431"/>
      <c r="G78" s="431"/>
      <c r="H78" s="431"/>
      <c r="I78" s="352"/>
      <c r="J78" s="352"/>
      <c r="K78" s="351"/>
      <c r="L78" s="351"/>
      <c r="M78" s="351"/>
      <c r="N78" s="351"/>
      <c r="O78" s="351"/>
      <c r="P78" s="351"/>
      <c r="Q78" s="351"/>
      <c r="R78" s="351"/>
      <c r="S78" s="352"/>
      <c r="T78" s="352"/>
      <c r="U78" s="351"/>
      <c r="V78" s="351"/>
      <c r="W78" s="354"/>
      <c r="X78" s="352"/>
      <c r="Y78" s="352"/>
      <c r="Z78" s="352"/>
      <c r="AA78" s="354"/>
      <c r="AB78" s="352"/>
      <c r="AC78" s="352"/>
    </row>
    <row r="79" spans="1:29" s="355" customFormat="1">
      <c r="A79" s="351"/>
      <c r="B79" s="351"/>
      <c r="C79" s="351"/>
      <c r="D79" s="431"/>
      <c r="E79" s="431"/>
      <c r="F79" s="431"/>
      <c r="G79" s="431"/>
      <c r="H79" s="431"/>
      <c r="I79" s="352"/>
      <c r="J79" s="352"/>
      <c r="K79" s="351"/>
      <c r="L79" s="351"/>
      <c r="M79" s="351"/>
      <c r="N79" s="351"/>
      <c r="O79" s="351"/>
      <c r="P79" s="351"/>
      <c r="Q79" s="351"/>
      <c r="R79" s="351"/>
      <c r="S79" s="352"/>
      <c r="T79" s="352"/>
      <c r="U79" s="351"/>
      <c r="V79" s="351"/>
      <c r="W79" s="354"/>
      <c r="X79" s="352"/>
      <c r="Y79" s="352"/>
      <c r="Z79" s="352"/>
      <c r="AA79" s="354"/>
      <c r="AB79" s="352"/>
      <c r="AC79" s="352"/>
    </row>
    <row r="80" spans="1:29" s="355" customFormat="1">
      <c r="A80" s="351"/>
      <c r="B80" s="351"/>
      <c r="C80" s="351"/>
      <c r="D80" s="431"/>
      <c r="E80" s="431"/>
      <c r="F80" s="431"/>
      <c r="G80" s="431"/>
      <c r="H80" s="431"/>
      <c r="I80" s="352"/>
      <c r="J80" s="352"/>
      <c r="K80" s="351"/>
      <c r="L80" s="351"/>
      <c r="M80" s="351"/>
      <c r="N80" s="351"/>
      <c r="O80" s="351"/>
      <c r="P80" s="351"/>
      <c r="Q80" s="351"/>
      <c r="R80" s="351"/>
      <c r="S80" s="352"/>
      <c r="T80" s="352"/>
      <c r="U80" s="351"/>
      <c r="V80" s="351"/>
      <c r="W80" s="354"/>
      <c r="X80" s="352"/>
      <c r="Y80" s="352"/>
      <c r="Z80" s="352"/>
      <c r="AA80" s="354"/>
      <c r="AB80" s="352"/>
      <c r="AC80" s="352"/>
    </row>
    <row r="85" spans="1:1">
      <c r="A85" s="355"/>
    </row>
    <row r="86" spans="1:1">
      <c r="A86" s="355"/>
    </row>
    <row r="87" spans="1:1">
      <c r="A87" s="355"/>
    </row>
    <row r="88" spans="1:1">
      <c r="A88" s="355"/>
    </row>
    <row r="89" spans="1:1">
      <c r="A89" s="355"/>
    </row>
    <row r="90" spans="1:1">
      <c r="A90" s="355"/>
    </row>
    <row r="91" spans="1:1">
      <c r="A91" s="355"/>
    </row>
    <row r="92" spans="1:1">
      <c r="A92" s="355"/>
    </row>
    <row r="93" spans="1:1">
      <c r="A93" s="355"/>
    </row>
    <row r="94" spans="1:1">
      <c r="A94" s="355"/>
    </row>
    <row r="95" spans="1:1">
      <c r="A95" s="355"/>
    </row>
    <row r="96" spans="1:1">
      <c r="A96" s="355"/>
    </row>
    <row r="97" spans="1:1">
      <c r="A97" s="355"/>
    </row>
  </sheetData>
  <sheetProtection algorithmName="SHA-512" hashValue="ktm7fycXEppnd/mcqvqDMurNjFyUQ22l+R0bK5xGTUovY6OUE+2KQoMJ59WTRkL0tYoTaz/VhO+ET2joi9U2vA==" saltValue="ehIGTCQRd4QRv2WPt+KdnA==" spinCount="100000" sheet="1" objects="1" scenarios="1" selectLockedCells="1"/>
  <mergeCells count="67">
    <mergeCell ref="L67:R67"/>
    <mergeCell ref="L68:R68"/>
    <mergeCell ref="L69:R69"/>
    <mergeCell ref="L61:R61"/>
    <mergeCell ref="L62:R62"/>
    <mergeCell ref="L63:R63"/>
    <mergeCell ref="L64:R64"/>
    <mergeCell ref="L65:R65"/>
    <mergeCell ref="L66:R66"/>
    <mergeCell ref="L60:R60"/>
    <mergeCell ref="L49:R49"/>
    <mergeCell ref="L50:R50"/>
    <mergeCell ref="L51:R51"/>
    <mergeCell ref="L52:R52"/>
    <mergeCell ref="L53:R53"/>
    <mergeCell ref="L54:R54"/>
    <mergeCell ref="L55:R55"/>
    <mergeCell ref="L56:R56"/>
    <mergeCell ref="L57:R57"/>
    <mergeCell ref="L58:R58"/>
    <mergeCell ref="L59:R59"/>
    <mergeCell ref="L48:R48"/>
    <mergeCell ref="L37:R37"/>
    <mergeCell ref="L38:R38"/>
    <mergeCell ref="L39:R39"/>
    <mergeCell ref="L40:R40"/>
    <mergeCell ref="L41:R41"/>
    <mergeCell ref="L42:R42"/>
    <mergeCell ref="L43:R43"/>
    <mergeCell ref="L44:R44"/>
    <mergeCell ref="L45:R45"/>
    <mergeCell ref="L46:R46"/>
    <mergeCell ref="L47:R47"/>
    <mergeCell ref="L36:R36"/>
    <mergeCell ref="L22:R22"/>
    <mergeCell ref="L23:R23"/>
    <mergeCell ref="U23:U72"/>
    <mergeCell ref="L24:R24"/>
    <mergeCell ref="L25:R25"/>
    <mergeCell ref="L26:R26"/>
    <mergeCell ref="L27:R27"/>
    <mergeCell ref="L28:R28"/>
    <mergeCell ref="L29:R29"/>
    <mergeCell ref="L30:R30"/>
    <mergeCell ref="L31:R31"/>
    <mergeCell ref="L32:R32"/>
    <mergeCell ref="L33:R33"/>
    <mergeCell ref="L34:R34"/>
    <mergeCell ref="L35:R35"/>
    <mergeCell ref="L21:R21"/>
    <mergeCell ref="L10:M10"/>
    <mergeCell ref="L11:M11"/>
    <mergeCell ref="L12:M12"/>
    <mergeCell ref="L13:M13"/>
    <mergeCell ref="L14:R14"/>
    <mergeCell ref="L15:R15"/>
    <mergeCell ref="L16:R16"/>
    <mergeCell ref="L17:R17"/>
    <mergeCell ref="L18:R18"/>
    <mergeCell ref="L19:R19"/>
    <mergeCell ref="L20:R20"/>
    <mergeCell ref="L9:M9"/>
    <mergeCell ref="L4:M4"/>
    <mergeCell ref="L5:M5"/>
    <mergeCell ref="L6:M6"/>
    <mergeCell ref="L7:M7"/>
    <mergeCell ref="L8:M8"/>
  </mergeCells>
  <conditionalFormatting sqref="W1:W2 T1:T2 J37:J38">
    <cfRule type="expression" dxfId="4" priority="2">
      <formula>LEFT($U$1,11)="Ambassador_"</formula>
    </cfRule>
  </conditionalFormatting>
  <conditionalFormatting sqref="H45:H51 H1:H41">
    <cfRule type="expression" dxfId="3" priority="1">
      <formula>LEFT($U$1,11)&lt;&gt;"Ambassador_"</formula>
    </cfRule>
  </conditionalFormatting>
  <conditionalFormatting sqref="I1:T2">
    <cfRule type="expression" dxfId="2" priority="3">
      <formula>LEFT($U$1,11)&lt;&gt;"Ambassador_"</formula>
    </cfRule>
  </conditionalFormatting>
  <conditionalFormatting sqref="L16:L28">
    <cfRule type="duplicateValues" dxfId="1" priority="4"/>
  </conditionalFormatting>
  <conditionalFormatting sqref="L29:L30 L14:L15 W4:W73 AA4:AA73">
    <cfRule type="duplicateValues" dxfId="0" priority="5"/>
  </conditionalFormatting>
  <pageMargins left="0.5" right="0.3" top="0.3" bottom="0.3" header="0.3" footer="0.3"/>
  <pageSetup scale="75" fitToWidth="2" orientation="portrait" r:id="rId1"/>
  <colBreaks count="1" manualBreakCount="1">
    <brk id="21" max="72"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V48"/>
  <sheetViews>
    <sheetView showGridLines="0" zoomScaleNormal="100" workbookViewId="0">
      <pane ySplit="4" topLeftCell="A5" activePane="bottomLeft" state="frozen"/>
      <selection pane="bottomLeft" activeCell="A5" sqref="A5"/>
    </sheetView>
  </sheetViews>
  <sheetFormatPr defaultColWidth="9.140625" defaultRowHeight="12.75"/>
  <cols>
    <col min="1" max="1" width="12.140625" style="98" bestFit="1" customWidth="1"/>
    <col min="2" max="21" width="7.7109375" style="98" customWidth="1"/>
    <col min="22" max="16384" width="9.140625" style="98"/>
  </cols>
  <sheetData>
    <row r="1" spans="1:22" ht="25.5" customHeight="1">
      <c r="A1" s="582" t="s">
        <v>71</v>
      </c>
      <c r="B1" s="565" t="str">
        <f ca="1">Ambassador_1!$U$1</f>
        <v>Ambassador_1</v>
      </c>
      <c r="C1" s="565" t="str">
        <f ca="1">Ambassador_2!$U$1</f>
        <v>Ambassador_2</v>
      </c>
      <c r="D1" s="565" t="str">
        <f ca="1">Ambassador_3!$U$1</f>
        <v>Ambassador_3</v>
      </c>
      <c r="E1" s="565" t="str">
        <f ca="1">Ambassador_4!$U$1</f>
        <v>Ambassador_4</v>
      </c>
      <c r="F1" s="565" t="str">
        <f ca="1">Ambassador_5!$U$1</f>
        <v>Ambassador_5</v>
      </c>
      <c r="G1" s="565" t="str">
        <f ca="1">Ambassador_6!$U$1</f>
        <v>Ambassador_6</v>
      </c>
      <c r="H1" s="565" t="str">
        <f ca="1">Ambassador_7!$U$1</f>
        <v>Ambassador_7</v>
      </c>
      <c r="I1" s="565" t="str">
        <f ca="1">Ambassador_8!$U$1</f>
        <v>Ambassador_8</v>
      </c>
      <c r="J1" s="565" t="str">
        <f ca="1">Ambassador_9!$U$1</f>
        <v>Ambassador_9</v>
      </c>
      <c r="K1" s="565" t="str">
        <f ca="1">Ambassador_10!$U$1</f>
        <v>Ambassador_10</v>
      </c>
      <c r="L1" s="565" t="str">
        <f ca="1">Ambassador_11!$U$1</f>
        <v>Ambassador_11</v>
      </c>
      <c r="M1" s="565" t="str">
        <f ca="1">Ambassador_12!$U$1</f>
        <v>Ambassador_12</v>
      </c>
      <c r="N1" s="565" t="str">
        <f ca="1">Ambassador_13!$U$1</f>
        <v>Ambassador_13</v>
      </c>
      <c r="O1" s="565" t="str">
        <f ca="1">Ambassador_14!$U$1</f>
        <v>Ambassador_14</v>
      </c>
      <c r="P1" s="565" t="str">
        <f ca="1">Ambassador_15!$U$1</f>
        <v>Ambassador_15</v>
      </c>
      <c r="Q1" s="565" t="str">
        <f ca="1">Ambassador_16!$U$1</f>
        <v>Ambassador_16</v>
      </c>
      <c r="R1" s="565" t="str">
        <f ca="1">Ambassador_17!$U$1</f>
        <v>Ambassador_17</v>
      </c>
      <c r="S1" s="565" t="str">
        <f ca="1">Ambassador_18!$U$1</f>
        <v>Ambassador_18</v>
      </c>
      <c r="T1" s="565" t="str">
        <f ca="1">Ambassador_19!$U$1</f>
        <v>Ambassador_19</v>
      </c>
      <c r="U1" s="565" t="str">
        <f ca="1">Ambassador_20!$U$1</f>
        <v>Ambassador_20</v>
      </c>
      <c r="V1" s="580" t="s">
        <v>0</v>
      </c>
    </row>
    <row r="2" spans="1:22">
      <c r="A2" s="582"/>
      <c r="B2" s="566"/>
      <c r="C2" s="566"/>
      <c r="D2" s="566"/>
      <c r="E2" s="566"/>
      <c r="F2" s="566"/>
      <c r="G2" s="566"/>
      <c r="H2" s="566"/>
      <c r="I2" s="566"/>
      <c r="J2" s="566"/>
      <c r="K2" s="566"/>
      <c r="L2" s="566"/>
      <c r="M2" s="566"/>
      <c r="N2" s="566"/>
      <c r="O2" s="566"/>
      <c r="P2" s="566"/>
      <c r="Q2" s="566"/>
      <c r="R2" s="566"/>
      <c r="S2" s="566"/>
      <c r="T2" s="566"/>
      <c r="U2" s="566"/>
      <c r="V2" s="580"/>
    </row>
    <row r="3" spans="1:22">
      <c r="B3" s="566"/>
      <c r="C3" s="566"/>
      <c r="D3" s="566"/>
      <c r="E3" s="566"/>
      <c r="F3" s="566"/>
      <c r="G3" s="566"/>
      <c r="H3" s="566"/>
      <c r="I3" s="566"/>
      <c r="J3" s="566"/>
      <c r="K3" s="566"/>
      <c r="L3" s="566"/>
      <c r="M3" s="566"/>
      <c r="N3" s="566"/>
      <c r="O3" s="566"/>
      <c r="P3" s="566"/>
      <c r="Q3" s="566"/>
      <c r="R3" s="566"/>
      <c r="S3" s="566"/>
      <c r="T3" s="566"/>
      <c r="U3" s="566"/>
      <c r="V3" s="580"/>
    </row>
    <row r="4" spans="1:22" ht="15.75" customHeight="1">
      <c r="A4" s="99" t="s">
        <v>42</v>
      </c>
      <c r="B4" s="567"/>
      <c r="C4" s="567"/>
      <c r="D4" s="567"/>
      <c r="E4" s="567"/>
      <c r="F4" s="567"/>
      <c r="G4" s="567"/>
      <c r="H4" s="567"/>
      <c r="I4" s="567"/>
      <c r="J4" s="567"/>
      <c r="K4" s="567"/>
      <c r="L4" s="567"/>
      <c r="M4" s="567"/>
      <c r="N4" s="567"/>
      <c r="O4" s="567"/>
      <c r="P4" s="567"/>
      <c r="Q4" s="567"/>
      <c r="R4" s="567"/>
      <c r="S4" s="567"/>
      <c r="T4" s="567"/>
      <c r="U4" s="567"/>
      <c r="V4" s="581"/>
    </row>
    <row r="5" spans="1:22">
      <c r="A5" s="100"/>
      <c r="B5" s="89"/>
      <c r="C5" s="89"/>
      <c r="D5" s="89"/>
      <c r="E5" s="89"/>
      <c r="F5" s="89"/>
      <c r="G5" s="89"/>
      <c r="H5" s="89"/>
      <c r="I5" s="89"/>
      <c r="J5" s="89"/>
      <c r="K5" s="89"/>
      <c r="L5" s="89"/>
      <c r="M5" s="89"/>
      <c r="N5" s="89"/>
      <c r="O5" s="89"/>
      <c r="P5" s="89"/>
      <c r="Q5" s="89"/>
      <c r="R5" s="89"/>
      <c r="S5" s="89"/>
      <c r="T5" s="89"/>
      <c r="U5" s="89"/>
      <c r="V5" s="90">
        <f t="shared" ref="V5:V24" si="0">SUM(B5:U5)</f>
        <v>0</v>
      </c>
    </row>
    <row r="6" spans="1:22">
      <c r="A6" s="101"/>
      <c r="B6" s="89"/>
      <c r="C6" s="89"/>
      <c r="D6" s="89"/>
      <c r="E6" s="89"/>
      <c r="F6" s="89"/>
      <c r="G6" s="89"/>
      <c r="H6" s="89"/>
      <c r="I6" s="89"/>
      <c r="J6" s="89"/>
      <c r="K6" s="89"/>
      <c r="L6" s="89"/>
      <c r="M6" s="89"/>
      <c r="N6" s="89"/>
      <c r="O6" s="89"/>
      <c r="P6" s="89"/>
      <c r="Q6" s="89"/>
      <c r="R6" s="89"/>
      <c r="S6" s="89"/>
      <c r="T6" s="89"/>
      <c r="U6" s="89"/>
      <c r="V6" s="90">
        <f t="shared" si="0"/>
        <v>0</v>
      </c>
    </row>
    <row r="7" spans="1:22">
      <c r="A7" s="100"/>
      <c r="B7" s="89"/>
      <c r="C7" s="89"/>
      <c r="D7" s="89"/>
      <c r="E7" s="89"/>
      <c r="F7" s="89"/>
      <c r="G7" s="89"/>
      <c r="H7" s="89"/>
      <c r="I7" s="89"/>
      <c r="J7" s="89"/>
      <c r="K7" s="89"/>
      <c r="L7" s="89"/>
      <c r="M7" s="89"/>
      <c r="N7" s="89"/>
      <c r="O7" s="89"/>
      <c r="P7" s="89"/>
      <c r="Q7" s="89"/>
      <c r="R7" s="89"/>
      <c r="S7" s="89"/>
      <c r="T7" s="89"/>
      <c r="U7" s="89"/>
      <c r="V7" s="90">
        <f t="shared" si="0"/>
        <v>0</v>
      </c>
    </row>
    <row r="8" spans="1:22">
      <c r="A8" s="100"/>
      <c r="B8" s="89"/>
      <c r="C8" s="89"/>
      <c r="D8" s="89"/>
      <c r="E8" s="89"/>
      <c r="F8" s="89"/>
      <c r="G8" s="89"/>
      <c r="H8" s="89"/>
      <c r="I8" s="89"/>
      <c r="J8" s="89"/>
      <c r="K8" s="89"/>
      <c r="L8" s="89"/>
      <c r="M8" s="89"/>
      <c r="N8" s="89"/>
      <c r="O8" s="89"/>
      <c r="P8" s="89"/>
      <c r="Q8" s="89"/>
      <c r="R8" s="89"/>
      <c r="S8" s="89"/>
      <c r="T8" s="89"/>
      <c r="U8" s="89"/>
      <c r="V8" s="90">
        <f t="shared" si="0"/>
        <v>0</v>
      </c>
    </row>
    <row r="9" spans="1:22">
      <c r="A9" s="100"/>
      <c r="B9" s="89"/>
      <c r="C9" s="89"/>
      <c r="D9" s="89"/>
      <c r="E9" s="89"/>
      <c r="F9" s="89"/>
      <c r="G9" s="89"/>
      <c r="H9" s="89"/>
      <c r="I9" s="89"/>
      <c r="J9" s="89"/>
      <c r="K9" s="89"/>
      <c r="L9" s="89"/>
      <c r="M9" s="89"/>
      <c r="N9" s="89"/>
      <c r="O9" s="89"/>
      <c r="P9" s="89"/>
      <c r="Q9" s="89"/>
      <c r="R9" s="89"/>
      <c r="S9" s="89"/>
      <c r="T9" s="89"/>
      <c r="U9" s="89"/>
      <c r="V9" s="90">
        <f t="shared" si="0"/>
        <v>0</v>
      </c>
    </row>
    <row r="10" spans="1:22">
      <c r="A10" s="100"/>
      <c r="B10" s="89"/>
      <c r="C10" s="89"/>
      <c r="D10" s="89"/>
      <c r="E10" s="89"/>
      <c r="F10" s="89"/>
      <c r="G10" s="89"/>
      <c r="H10" s="89"/>
      <c r="I10" s="89"/>
      <c r="J10" s="89"/>
      <c r="K10" s="89"/>
      <c r="L10" s="89"/>
      <c r="M10" s="89"/>
      <c r="N10" s="89"/>
      <c r="O10" s="89"/>
      <c r="P10" s="89"/>
      <c r="Q10" s="89"/>
      <c r="R10" s="89"/>
      <c r="S10" s="89"/>
      <c r="T10" s="89"/>
      <c r="U10" s="89"/>
      <c r="V10" s="90">
        <f t="shared" si="0"/>
        <v>0</v>
      </c>
    </row>
    <row r="11" spans="1:22">
      <c r="A11" s="100"/>
      <c r="B11" s="89"/>
      <c r="C11" s="89"/>
      <c r="D11" s="89"/>
      <c r="E11" s="89"/>
      <c r="F11" s="89"/>
      <c r="G11" s="89"/>
      <c r="H11" s="89"/>
      <c r="I11" s="89"/>
      <c r="J11" s="89"/>
      <c r="K11" s="89"/>
      <c r="L11" s="89"/>
      <c r="M11" s="89"/>
      <c r="N11" s="89"/>
      <c r="O11" s="89"/>
      <c r="P11" s="89"/>
      <c r="Q11" s="89"/>
      <c r="R11" s="89"/>
      <c r="S11" s="89"/>
      <c r="T11" s="89"/>
      <c r="U11" s="89"/>
      <c r="V11" s="90">
        <f t="shared" si="0"/>
        <v>0</v>
      </c>
    </row>
    <row r="12" spans="1:22">
      <c r="A12" s="100"/>
      <c r="B12" s="89"/>
      <c r="C12" s="89"/>
      <c r="D12" s="89"/>
      <c r="E12" s="89"/>
      <c r="F12" s="89"/>
      <c r="G12" s="89"/>
      <c r="H12" s="89"/>
      <c r="I12" s="89"/>
      <c r="J12" s="89"/>
      <c r="K12" s="89"/>
      <c r="L12" s="89"/>
      <c r="M12" s="89"/>
      <c r="N12" s="89"/>
      <c r="O12" s="89"/>
      <c r="P12" s="89"/>
      <c r="Q12" s="89"/>
      <c r="R12" s="89"/>
      <c r="S12" s="89"/>
      <c r="T12" s="89"/>
      <c r="U12" s="89"/>
      <c r="V12" s="90">
        <f t="shared" si="0"/>
        <v>0</v>
      </c>
    </row>
    <row r="13" spans="1:22">
      <c r="A13" s="100"/>
      <c r="B13" s="89"/>
      <c r="C13" s="89"/>
      <c r="D13" s="89"/>
      <c r="E13" s="89"/>
      <c r="F13" s="89"/>
      <c r="G13" s="89"/>
      <c r="H13" s="89"/>
      <c r="I13" s="89"/>
      <c r="J13" s="89"/>
      <c r="K13" s="89"/>
      <c r="L13" s="89"/>
      <c r="M13" s="89"/>
      <c r="N13" s="89"/>
      <c r="O13" s="89"/>
      <c r="P13" s="89"/>
      <c r="Q13" s="89"/>
      <c r="R13" s="89"/>
      <c r="S13" s="89"/>
      <c r="T13" s="89"/>
      <c r="U13" s="89"/>
      <c r="V13" s="90">
        <f t="shared" si="0"/>
        <v>0</v>
      </c>
    </row>
    <row r="14" spans="1:22">
      <c r="A14" s="100"/>
      <c r="B14" s="89"/>
      <c r="C14" s="89"/>
      <c r="D14" s="89"/>
      <c r="E14" s="89"/>
      <c r="F14" s="89"/>
      <c r="G14" s="89"/>
      <c r="H14" s="89"/>
      <c r="I14" s="89"/>
      <c r="J14" s="89"/>
      <c r="K14" s="89"/>
      <c r="L14" s="89"/>
      <c r="M14" s="89"/>
      <c r="N14" s="89"/>
      <c r="O14" s="89"/>
      <c r="P14" s="89"/>
      <c r="Q14" s="89"/>
      <c r="R14" s="89"/>
      <c r="S14" s="89"/>
      <c r="T14" s="89"/>
      <c r="U14" s="89"/>
      <c r="V14" s="90">
        <f t="shared" si="0"/>
        <v>0</v>
      </c>
    </row>
    <row r="15" spans="1:22">
      <c r="A15" s="100"/>
      <c r="B15" s="89"/>
      <c r="C15" s="89"/>
      <c r="D15" s="89"/>
      <c r="E15" s="89"/>
      <c r="F15" s="89"/>
      <c r="G15" s="89"/>
      <c r="H15" s="89"/>
      <c r="I15" s="89"/>
      <c r="J15" s="89"/>
      <c r="K15" s="89"/>
      <c r="L15" s="89"/>
      <c r="M15" s="89"/>
      <c r="N15" s="89"/>
      <c r="O15" s="89"/>
      <c r="P15" s="89"/>
      <c r="Q15" s="89"/>
      <c r="R15" s="89"/>
      <c r="S15" s="89"/>
      <c r="T15" s="89"/>
      <c r="U15" s="89"/>
      <c r="V15" s="90">
        <f t="shared" si="0"/>
        <v>0</v>
      </c>
    </row>
    <row r="16" spans="1:22">
      <c r="A16" s="100"/>
      <c r="B16" s="89"/>
      <c r="C16" s="89"/>
      <c r="D16" s="89"/>
      <c r="E16" s="89"/>
      <c r="F16" s="89"/>
      <c r="G16" s="89"/>
      <c r="H16" s="89"/>
      <c r="I16" s="89"/>
      <c r="J16" s="89"/>
      <c r="K16" s="89"/>
      <c r="L16" s="89"/>
      <c r="M16" s="89"/>
      <c r="N16" s="89"/>
      <c r="O16" s="89"/>
      <c r="P16" s="89"/>
      <c r="Q16" s="89"/>
      <c r="R16" s="89"/>
      <c r="S16" s="89"/>
      <c r="T16" s="89"/>
      <c r="U16" s="89"/>
      <c r="V16" s="90">
        <f t="shared" si="0"/>
        <v>0</v>
      </c>
    </row>
    <row r="17" spans="1:22">
      <c r="A17" s="100"/>
      <c r="B17" s="89"/>
      <c r="C17" s="89"/>
      <c r="D17" s="89"/>
      <c r="E17" s="89"/>
      <c r="F17" s="89"/>
      <c r="G17" s="89"/>
      <c r="H17" s="89"/>
      <c r="I17" s="89"/>
      <c r="J17" s="89"/>
      <c r="K17" s="89"/>
      <c r="L17" s="89"/>
      <c r="M17" s="89"/>
      <c r="N17" s="89"/>
      <c r="O17" s="89"/>
      <c r="P17" s="89"/>
      <c r="Q17" s="89"/>
      <c r="R17" s="89"/>
      <c r="S17" s="89"/>
      <c r="T17" s="89"/>
      <c r="U17" s="89"/>
      <c r="V17" s="90">
        <f t="shared" si="0"/>
        <v>0</v>
      </c>
    </row>
    <row r="18" spans="1:22">
      <c r="A18" s="100"/>
      <c r="B18" s="89"/>
      <c r="C18" s="89"/>
      <c r="D18" s="89"/>
      <c r="E18" s="89"/>
      <c r="F18" s="89"/>
      <c r="G18" s="89"/>
      <c r="H18" s="89"/>
      <c r="I18" s="89"/>
      <c r="J18" s="89"/>
      <c r="K18" s="89"/>
      <c r="L18" s="89"/>
      <c r="M18" s="89"/>
      <c r="N18" s="89"/>
      <c r="O18" s="89"/>
      <c r="P18" s="89"/>
      <c r="Q18" s="89"/>
      <c r="R18" s="89"/>
      <c r="S18" s="89"/>
      <c r="T18" s="89"/>
      <c r="U18" s="89"/>
      <c r="V18" s="90">
        <f t="shared" si="0"/>
        <v>0</v>
      </c>
    </row>
    <row r="19" spans="1:22">
      <c r="A19" s="100"/>
      <c r="B19" s="89"/>
      <c r="C19" s="89"/>
      <c r="D19" s="89"/>
      <c r="E19" s="89"/>
      <c r="F19" s="89"/>
      <c r="G19" s="89"/>
      <c r="H19" s="89"/>
      <c r="I19" s="89"/>
      <c r="J19" s="89"/>
      <c r="K19" s="89"/>
      <c r="L19" s="89"/>
      <c r="M19" s="89"/>
      <c r="N19" s="89"/>
      <c r="O19" s="89"/>
      <c r="P19" s="89"/>
      <c r="Q19" s="89"/>
      <c r="R19" s="89"/>
      <c r="S19" s="89"/>
      <c r="T19" s="89"/>
      <c r="U19" s="89"/>
      <c r="V19" s="90">
        <f t="shared" si="0"/>
        <v>0</v>
      </c>
    </row>
    <row r="20" spans="1:22">
      <c r="A20" s="100"/>
      <c r="B20" s="89"/>
      <c r="C20" s="89"/>
      <c r="D20" s="89"/>
      <c r="E20" s="89"/>
      <c r="F20" s="89"/>
      <c r="G20" s="89"/>
      <c r="H20" s="89"/>
      <c r="I20" s="89"/>
      <c r="J20" s="89"/>
      <c r="K20" s="89"/>
      <c r="L20" s="89"/>
      <c r="M20" s="89"/>
      <c r="N20" s="89"/>
      <c r="O20" s="89"/>
      <c r="P20" s="89"/>
      <c r="Q20" s="89"/>
      <c r="R20" s="89"/>
      <c r="S20" s="89"/>
      <c r="T20" s="89"/>
      <c r="U20" s="89"/>
      <c r="V20" s="90">
        <f t="shared" si="0"/>
        <v>0</v>
      </c>
    </row>
    <row r="21" spans="1:22">
      <c r="A21" s="100"/>
      <c r="B21" s="89"/>
      <c r="C21" s="89"/>
      <c r="D21" s="89"/>
      <c r="E21" s="89"/>
      <c r="F21" s="89"/>
      <c r="G21" s="89"/>
      <c r="H21" s="89"/>
      <c r="I21" s="89"/>
      <c r="J21" s="89"/>
      <c r="K21" s="89"/>
      <c r="L21" s="89"/>
      <c r="M21" s="89"/>
      <c r="N21" s="89"/>
      <c r="O21" s="89"/>
      <c r="P21" s="89"/>
      <c r="Q21" s="89"/>
      <c r="R21" s="89"/>
      <c r="S21" s="89"/>
      <c r="T21" s="89"/>
      <c r="U21" s="89"/>
      <c r="V21" s="90">
        <f t="shared" si="0"/>
        <v>0</v>
      </c>
    </row>
    <row r="22" spans="1:22">
      <c r="A22" s="100"/>
      <c r="B22" s="89"/>
      <c r="C22" s="89"/>
      <c r="D22" s="89"/>
      <c r="E22" s="89"/>
      <c r="F22" s="89"/>
      <c r="G22" s="89"/>
      <c r="H22" s="89"/>
      <c r="I22" s="89"/>
      <c r="J22" s="89"/>
      <c r="K22" s="89"/>
      <c r="L22" s="89"/>
      <c r="M22" s="89"/>
      <c r="N22" s="89"/>
      <c r="O22" s="89"/>
      <c r="P22" s="89"/>
      <c r="Q22" s="89"/>
      <c r="R22" s="89"/>
      <c r="S22" s="89"/>
      <c r="T22" s="89"/>
      <c r="U22" s="89"/>
      <c r="V22" s="90">
        <f t="shared" si="0"/>
        <v>0</v>
      </c>
    </row>
    <row r="23" spans="1:22">
      <c r="A23" s="100"/>
      <c r="B23" s="89"/>
      <c r="C23" s="89"/>
      <c r="D23" s="89"/>
      <c r="E23" s="89"/>
      <c r="F23" s="89"/>
      <c r="G23" s="89"/>
      <c r="H23" s="89"/>
      <c r="I23" s="89"/>
      <c r="J23" s="89"/>
      <c r="K23" s="89"/>
      <c r="L23" s="89"/>
      <c r="M23" s="89"/>
      <c r="N23" s="89"/>
      <c r="O23" s="89"/>
      <c r="P23" s="89"/>
      <c r="Q23" s="89"/>
      <c r="R23" s="89"/>
      <c r="S23" s="89"/>
      <c r="T23" s="89"/>
      <c r="U23" s="89"/>
      <c r="V23" s="90">
        <f t="shared" si="0"/>
        <v>0</v>
      </c>
    </row>
    <row r="24" spans="1:22" ht="13.5" thickBot="1">
      <c r="A24" s="100"/>
      <c r="B24" s="89"/>
      <c r="C24" s="89"/>
      <c r="D24" s="89"/>
      <c r="E24" s="89"/>
      <c r="F24" s="89"/>
      <c r="G24" s="89"/>
      <c r="H24" s="89"/>
      <c r="I24" s="89"/>
      <c r="J24" s="89"/>
      <c r="K24" s="89"/>
      <c r="L24" s="89"/>
      <c r="M24" s="89"/>
      <c r="N24" s="89"/>
      <c r="O24" s="89"/>
      <c r="P24" s="89"/>
      <c r="Q24" s="89"/>
      <c r="R24" s="89"/>
      <c r="S24" s="89"/>
      <c r="T24" s="89"/>
      <c r="U24" s="89"/>
      <c r="V24" s="90">
        <f t="shared" si="0"/>
        <v>0</v>
      </c>
    </row>
    <row r="25" spans="1:22" ht="26.25" thickBot="1">
      <c r="A25" s="102" t="s">
        <v>1</v>
      </c>
      <c r="B25" s="91">
        <f t="shared" ref="B25:V25" si="1">SUM(B5:B24)</f>
        <v>0</v>
      </c>
      <c r="C25" s="91">
        <f t="shared" si="1"/>
        <v>0</v>
      </c>
      <c r="D25" s="91">
        <f t="shared" si="1"/>
        <v>0</v>
      </c>
      <c r="E25" s="91">
        <f t="shared" si="1"/>
        <v>0</v>
      </c>
      <c r="F25" s="91">
        <f t="shared" si="1"/>
        <v>0</v>
      </c>
      <c r="G25" s="91">
        <f t="shared" si="1"/>
        <v>0</v>
      </c>
      <c r="H25" s="91">
        <f t="shared" si="1"/>
        <v>0</v>
      </c>
      <c r="I25" s="91">
        <f t="shared" si="1"/>
        <v>0</v>
      </c>
      <c r="J25" s="91">
        <f t="shared" si="1"/>
        <v>0</v>
      </c>
      <c r="K25" s="91">
        <f t="shared" si="1"/>
        <v>0</v>
      </c>
      <c r="L25" s="91">
        <f t="shared" si="1"/>
        <v>0</v>
      </c>
      <c r="M25" s="91">
        <f t="shared" si="1"/>
        <v>0</v>
      </c>
      <c r="N25" s="91">
        <f t="shared" si="1"/>
        <v>0</v>
      </c>
      <c r="O25" s="91">
        <f t="shared" si="1"/>
        <v>0</v>
      </c>
      <c r="P25" s="91">
        <f t="shared" si="1"/>
        <v>0</v>
      </c>
      <c r="Q25" s="91">
        <f t="shared" si="1"/>
        <v>0</v>
      </c>
      <c r="R25" s="91">
        <f t="shared" si="1"/>
        <v>0</v>
      </c>
      <c r="S25" s="91">
        <f t="shared" si="1"/>
        <v>0</v>
      </c>
      <c r="T25" s="91">
        <f t="shared" si="1"/>
        <v>0</v>
      </c>
      <c r="U25" s="91">
        <f t="shared" si="1"/>
        <v>0</v>
      </c>
      <c r="V25" s="103">
        <f t="shared" si="1"/>
        <v>0</v>
      </c>
    </row>
    <row r="28" spans="1:22">
      <c r="A28" s="100"/>
      <c r="B28" s="89"/>
      <c r="C28" s="89"/>
      <c r="D28" s="89"/>
      <c r="E28" s="89"/>
      <c r="F28" s="89"/>
      <c r="G28" s="89"/>
      <c r="H28" s="89"/>
      <c r="I28" s="89"/>
      <c r="J28" s="89"/>
      <c r="K28" s="89"/>
      <c r="L28" s="89"/>
      <c r="M28" s="89"/>
      <c r="N28" s="89"/>
      <c r="O28" s="89"/>
      <c r="P28" s="89"/>
      <c r="Q28" s="89"/>
      <c r="R28" s="89"/>
      <c r="S28" s="89"/>
      <c r="T28" s="89"/>
      <c r="U28" s="89"/>
      <c r="V28" s="90">
        <f t="shared" ref="V28:V47" si="2">SUM(B28:U28)</f>
        <v>0</v>
      </c>
    </row>
    <row r="29" spans="1:22">
      <c r="A29" s="101"/>
      <c r="B29" s="89"/>
      <c r="C29" s="89"/>
      <c r="D29" s="89"/>
      <c r="E29" s="89"/>
      <c r="F29" s="89"/>
      <c r="G29" s="89"/>
      <c r="H29" s="89"/>
      <c r="I29" s="89"/>
      <c r="J29" s="89"/>
      <c r="K29" s="89"/>
      <c r="L29" s="89"/>
      <c r="M29" s="89"/>
      <c r="N29" s="89"/>
      <c r="O29" s="89"/>
      <c r="P29" s="89"/>
      <c r="Q29" s="89"/>
      <c r="R29" s="89"/>
      <c r="S29" s="89"/>
      <c r="T29" s="89"/>
      <c r="U29" s="89"/>
      <c r="V29" s="90">
        <f t="shared" si="2"/>
        <v>0</v>
      </c>
    </row>
    <row r="30" spans="1:22">
      <c r="A30" s="100"/>
      <c r="B30" s="89"/>
      <c r="C30" s="89"/>
      <c r="D30" s="89"/>
      <c r="E30" s="89"/>
      <c r="F30" s="89"/>
      <c r="G30" s="89"/>
      <c r="H30" s="89"/>
      <c r="I30" s="89"/>
      <c r="J30" s="89"/>
      <c r="K30" s="89"/>
      <c r="L30" s="89"/>
      <c r="M30" s="89"/>
      <c r="N30" s="89"/>
      <c r="O30" s="89"/>
      <c r="P30" s="89"/>
      <c r="Q30" s="89"/>
      <c r="R30" s="89"/>
      <c r="S30" s="89"/>
      <c r="T30" s="89"/>
      <c r="U30" s="89"/>
      <c r="V30" s="90">
        <f t="shared" si="2"/>
        <v>0</v>
      </c>
    </row>
    <row r="31" spans="1:22">
      <c r="A31" s="100"/>
      <c r="B31" s="89"/>
      <c r="C31" s="89"/>
      <c r="D31" s="89"/>
      <c r="E31" s="89"/>
      <c r="F31" s="89"/>
      <c r="G31" s="89"/>
      <c r="H31" s="89"/>
      <c r="I31" s="89"/>
      <c r="J31" s="89"/>
      <c r="K31" s="89"/>
      <c r="L31" s="89"/>
      <c r="M31" s="89"/>
      <c r="N31" s="89"/>
      <c r="O31" s="89"/>
      <c r="P31" s="89"/>
      <c r="Q31" s="89"/>
      <c r="R31" s="89"/>
      <c r="S31" s="89"/>
      <c r="T31" s="89"/>
      <c r="U31" s="89"/>
      <c r="V31" s="90">
        <f t="shared" si="2"/>
        <v>0</v>
      </c>
    </row>
    <row r="32" spans="1:22">
      <c r="A32" s="100"/>
      <c r="B32" s="89"/>
      <c r="C32" s="89"/>
      <c r="D32" s="89"/>
      <c r="E32" s="89"/>
      <c r="F32" s="89"/>
      <c r="G32" s="89"/>
      <c r="H32" s="89"/>
      <c r="I32" s="89"/>
      <c r="J32" s="89"/>
      <c r="K32" s="89"/>
      <c r="L32" s="89"/>
      <c r="M32" s="89"/>
      <c r="N32" s="89"/>
      <c r="O32" s="89"/>
      <c r="P32" s="89"/>
      <c r="Q32" s="89"/>
      <c r="R32" s="89"/>
      <c r="S32" s="89"/>
      <c r="T32" s="89"/>
      <c r="U32" s="89"/>
      <c r="V32" s="90">
        <f t="shared" si="2"/>
        <v>0</v>
      </c>
    </row>
    <row r="33" spans="1:22">
      <c r="A33" s="100"/>
      <c r="B33" s="89"/>
      <c r="C33" s="89"/>
      <c r="D33" s="89"/>
      <c r="E33" s="89"/>
      <c r="F33" s="89"/>
      <c r="G33" s="89"/>
      <c r="H33" s="89"/>
      <c r="I33" s="89"/>
      <c r="J33" s="89"/>
      <c r="K33" s="89"/>
      <c r="L33" s="89"/>
      <c r="M33" s="89"/>
      <c r="N33" s="89"/>
      <c r="O33" s="89"/>
      <c r="P33" s="89"/>
      <c r="Q33" s="89"/>
      <c r="R33" s="89"/>
      <c r="S33" s="89"/>
      <c r="T33" s="89"/>
      <c r="U33" s="89"/>
      <c r="V33" s="90">
        <f t="shared" si="2"/>
        <v>0</v>
      </c>
    </row>
    <row r="34" spans="1:22">
      <c r="A34" s="100"/>
      <c r="B34" s="89"/>
      <c r="C34" s="89"/>
      <c r="D34" s="89"/>
      <c r="E34" s="89"/>
      <c r="F34" s="89"/>
      <c r="G34" s="89"/>
      <c r="H34" s="89"/>
      <c r="I34" s="89"/>
      <c r="J34" s="89"/>
      <c r="K34" s="89"/>
      <c r="L34" s="89"/>
      <c r="M34" s="89"/>
      <c r="N34" s="89"/>
      <c r="O34" s="89"/>
      <c r="P34" s="89"/>
      <c r="Q34" s="89"/>
      <c r="R34" s="89"/>
      <c r="S34" s="89"/>
      <c r="T34" s="89"/>
      <c r="U34" s="89"/>
      <c r="V34" s="90">
        <f t="shared" si="2"/>
        <v>0</v>
      </c>
    </row>
    <row r="35" spans="1:22">
      <c r="A35" s="100"/>
      <c r="B35" s="89"/>
      <c r="C35" s="89"/>
      <c r="D35" s="89"/>
      <c r="E35" s="89"/>
      <c r="F35" s="89"/>
      <c r="G35" s="89"/>
      <c r="H35" s="89"/>
      <c r="I35" s="89"/>
      <c r="J35" s="89"/>
      <c r="K35" s="89"/>
      <c r="L35" s="89"/>
      <c r="M35" s="89"/>
      <c r="N35" s="89"/>
      <c r="O35" s="89"/>
      <c r="P35" s="89"/>
      <c r="Q35" s="89"/>
      <c r="R35" s="89"/>
      <c r="S35" s="89"/>
      <c r="T35" s="89"/>
      <c r="U35" s="89"/>
      <c r="V35" s="90">
        <f t="shared" si="2"/>
        <v>0</v>
      </c>
    </row>
    <row r="36" spans="1:22">
      <c r="A36" s="100"/>
      <c r="B36" s="89"/>
      <c r="C36" s="89"/>
      <c r="D36" s="89"/>
      <c r="E36" s="89"/>
      <c r="F36" s="89"/>
      <c r="G36" s="89"/>
      <c r="H36" s="89"/>
      <c r="I36" s="89"/>
      <c r="J36" s="89"/>
      <c r="K36" s="89"/>
      <c r="L36" s="89"/>
      <c r="M36" s="89"/>
      <c r="N36" s="89"/>
      <c r="O36" s="89"/>
      <c r="P36" s="89"/>
      <c r="Q36" s="89"/>
      <c r="R36" s="89"/>
      <c r="S36" s="89"/>
      <c r="T36" s="89"/>
      <c r="U36" s="89"/>
      <c r="V36" s="90">
        <f t="shared" si="2"/>
        <v>0</v>
      </c>
    </row>
    <row r="37" spans="1:22">
      <c r="A37" s="100"/>
      <c r="B37" s="89"/>
      <c r="C37" s="89"/>
      <c r="D37" s="89"/>
      <c r="E37" s="89"/>
      <c r="F37" s="89"/>
      <c r="G37" s="89"/>
      <c r="H37" s="89"/>
      <c r="I37" s="89"/>
      <c r="J37" s="89"/>
      <c r="K37" s="89"/>
      <c r="L37" s="89"/>
      <c r="M37" s="89"/>
      <c r="N37" s="89"/>
      <c r="O37" s="89"/>
      <c r="P37" s="89"/>
      <c r="Q37" s="89"/>
      <c r="R37" s="89"/>
      <c r="S37" s="89"/>
      <c r="T37" s="89"/>
      <c r="U37" s="89"/>
      <c r="V37" s="90">
        <f t="shared" si="2"/>
        <v>0</v>
      </c>
    </row>
    <row r="38" spans="1:22">
      <c r="A38" s="100"/>
      <c r="B38" s="89"/>
      <c r="C38" s="89"/>
      <c r="D38" s="89"/>
      <c r="E38" s="89"/>
      <c r="F38" s="89"/>
      <c r="G38" s="89"/>
      <c r="H38" s="89"/>
      <c r="I38" s="89"/>
      <c r="J38" s="89"/>
      <c r="K38" s="89"/>
      <c r="L38" s="89"/>
      <c r="M38" s="89"/>
      <c r="N38" s="89"/>
      <c r="O38" s="89"/>
      <c r="P38" s="89"/>
      <c r="Q38" s="89"/>
      <c r="R38" s="89"/>
      <c r="S38" s="89"/>
      <c r="T38" s="89"/>
      <c r="U38" s="89"/>
      <c r="V38" s="90">
        <f t="shared" si="2"/>
        <v>0</v>
      </c>
    </row>
    <row r="39" spans="1:22">
      <c r="A39" s="100"/>
      <c r="B39" s="89"/>
      <c r="C39" s="89"/>
      <c r="D39" s="89"/>
      <c r="E39" s="89"/>
      <c r="F39" s="89"/>
      <c r="G39" s="89"/>
      <c r="H39" s="89"/>
      <c r="I39" s="89"/>
      <c r="J39" s="89"/>
      <c r="K39" s="89"/>
      <c r="L39" s="89"/>
      <c r="M39" s="89"/>
      <c r="N39" s="89"/>
      <c r="O39" s="89"/>
      <c r="P39" s="89"/>
      <c r="Q39" s="89"/>
      <c r="R39" s="89"/>
      <c r="S39" s="89"/>
      <c r="T39" s="89"/>
      <c r="U39" s="89"/>
      <c r="V39" s="90">
        <f t="shared" si="2"/>
        <v>0</v>
      </c>
    </row>
    <row r="40" spans="1:22">
      <c r="A40" s="100"/>
      <c r="B40" s="89"/>
      <c r="C40" s="89"/>
      <c r="D40" s="89"/>
      <c r="E40" s="89"/>
      <c r="F40" s="89"/>
      <c r="G40" s="89"/>
      <c r="H40" s="89"/>
      <c r="I40" s="89"/>
      <c r="J40" s="89"/>
      <c r="K40" s="89"/>
      <c r="L40" s="89"/>
      <c r="M40" s="89"/>
      <c r="N40" s="89"/>
      <c r="O40" s="89"/>
      <c r="P40" s="89"/>
      <c r="Q40" s="89"/>
      <c r="R40" s="89"/>
      <c r="S40" s="89"/>
      <c r="T40" s="89"/>
      <c r="U40" s="89"/>
      <c r="V40" s="90">
        <f t="shared" si="2"/>
        <v>0</v>
      </c>
    </row>
    <row r="41" spans="1:22">
      <c r="A41" s="100"/>
      <c r="B41" s="89"/>
      <c r="C41" s="89"/>
      <c r="D41" s="89"/>
      <c r="E41" s="89"/>
      <c r="F41" s="89"/>
      <c r="G41" s="89"/>
      <c r="H41" s="89"/>
      <c r="I41" s="89"/>
      <c r="J41" s="89"/>
      <c r="K41" s="89"/>
      <c r="L41" s="89"/>
      <c r="M41" s="89"/>
      <c r="N41" s="89"/>
      <c r="O41" s="89"/>
      <c r="P41" s="89"/>
      <c r="Q41" s="89"/>
      <c r="R41" s="89"/>
      <c r="S41" s="89"/>
      <c r="T41" s="89"/>
      <c r="U41" s="89"/>
      <c r="V41" s="90">
        <f t="shared" si="2"/>
        <v>0</v>
      </c>
    </row>
    <row r="42" spans="1:22">
      <c r="A42" s="100"/>
      <c r="B42" s="89"/>
      <c r="C42" s="89"/>
      <c r="D42" s="89"/>
      <c r="E42" s="89"/>
      <c r="F42" s="89"/>
      <c r="G42" s="89"/>
      <c r="H42" s="89"/>
      <c r="I42" s="89"/>
      <c r="J42" s="89"/>
      <c r="K42" s="89"/>
      <c r="L42" s="89"/>
      <c r="M42" s="89"/>
      <c r="N42" s="89"/>
      <c r="O42" s="89"/>
      <c r="P42" s="89"/>
      <c r="Q42" s="89"/>
      <c r="R42" s="89"/>
      <c r="S42" s="89"/>
      <c r="T42" s="89"/>
      <c r="U42" s="89"/>
      <c r="V42" s="90">
        <f t="shared" si="2"/>
        <v>0</v>
      </c>
    </row>
    <row r="43" spans="1:22">
      <c r="A43" s="100"/>
      <c r="B43" s="89"/>
      <c r="C43" s="89"/>
      <c r="D43" s="89"/>
      <c r="E43" s="89"/>
      <c r="F43" s="89"/>
      <c r="G43" s="89"/>
      <c r="H43" s="89"/>
      <c r="I43" s="89"/>
      <c r="J43" s="89"/>
      <c r="K43" s="89"/>
      <c r="L43" s="89"/>
      <c r="M43" s="89"/>
      <c r="N43" s="89"/>
      <c r="O43" s="89"/>
      <c r="P43" s="89"/>
      <c r="Q43" s="89"/>
      <c r="R43" s="89"/>
      <c r="S43" s="89"/>
      <c r="T43" s="89"/>
      <c r="U43" s="89"/>
      <c r="V43" s="90">
        <f t="shared" si="2"/>
        <v>0</v>
      </c>
    </row>
    <row r="44" spans="1:22">
      <c r="A44" s="100"/>
      <c r="B44" s="89"/>
      <c r="C44" s="89"/>
      <c r="D44" s="89"/>
      <c r="E44" s="89"/>
      <c r="F44" s="89"/>
      <c r="G44" s="89"/>
      <c r="H44" s="89"/>
      <c r="I44" s="89"/>
      <c r="J44" s="89"/>
      <c r="K44" s="89"/>
      <c r="L44" s="89"/>
      <c r="M44" s="89"/>
      <c r="N44" s="89"/>
      <c r="O44" s="89"/>
      <c r="P44" s="89"/>
      <c r="Q44" s="89"/>
      <c r="R44" s="89"/>
      <c r="S44" s="89"/>
      <c r="T44" s="89"/>
      <c r="U44" s="89"/>
      <c r="V44" s="90">
        <f t="shared" si="2"/>
        <v>0</v>
      </c>
    </row>
    <row r="45" spans="1:22">
      <c r="A45" s="100"/>
      <c r="B45" s="89"/>
      <c r="C45" s="89"/>
      <c r="D45" s="89"/>
      <c r="E45" s="89"/>
      <c r="F45" s="89"/>
      <c r="G45" s="89"/>
      <c r="H45" s="89"/>
      <c r="I45" s="89"/>
      <c r="J45" s="89"/>
      <c r="K45" s="89"/>
      <c r="L45" s="89"/>
      <c r="M45" s="89"/>
      <c r="N45" s="89"/>
      <c r="O45" s="89"/>
      <c r="P45" s="89"/>
      <c r="Q45" s="89"/>
      <c r="R45" s="89"/>
      <c r="S45" s="89"/>
      <c r="T45" s="89"/>
      <c r="U45" s="89"/>
      <c r="V45" s="90">
        <f t="shared" si="2"/>
        <v>0</v>
      </c>
    </row>
    <row r="46" spans="1:22">
      <c r="A46" s="100"/>
      <c r="B46" s="89"/>
      <c r="C46" s="89"/>
      <c r="D46" s="89"/>
      <c r="E46" s="89"/>
      <c r="F46" s="89"/>
      <c r="G46" s="89"/>
      <c r="H46" s="89"/>
      <c r="I46" s="89"/>
      <c r="J46" s="89"/>
      <c r="K46" s="89"/>
      <c r="L46" s="89"/>
      <c r="M46" s="89"/>
      <c r="N46" s="89"/>
      <c r="O46" s="89"/>
      <c r="P46" s="89"/>
      <c r="Q46" s="89"/>
      <c r="R46" s="89"/>
      <c r="S46" s="89"/>
      <c r="T46" s="89"/>
      <c r="U46" s="89"/>
      <c r="V46" s="90">
        <f t="shared" si="2"/>
        <v>0</v>
      </c>
    </row>
    <row r="47" spans="1:22" ht="13.5" thickBot="1">
      <c r="A47" s="100"/>
      <c r="B47" s="89"/>
      <c r="C47" s="89"/>
      <c r="D47" s="89"/>
      <c r="E47" s="89"/>
      <c r="F47" s="89"/>
      <c r="G47" s="89"/>
      <c r="H47" s="89"/>
      <c r="I47" s="89"/>
      <c r="J47" s="89"/>
      <c r="K47" s="89"/>
      <c r="L47" s="89"/>
      <c r="M47" s="89"/>
      <c r="N47" s="89"/>
      <c r="O47" s="89"/>
      <c r="P47" s="89"/>
      <c r="Q47" s="89"/>
      <c r="R47" s="89"/>
      <c r="S47" s="89"/>
      <c r="T47" s="89"/>
      <c r="U47" s="89"/>
      <c r="V47" s="90">
        <f t="shared" si="2"/>
        <v>0</v>
      </c>
    </row>
    <row r="48" spans="1:22" ht="26.25" thickBot="1">
      <c r="A48" s="102" t="s">
        <v>1</v>
      </c>
      <c r="B48" s="91">
        <f t="shared" ref="B48:V48" si="3">SUM(B28:B47)</f>
        <v>0</v>
      </c>
      <c r="C48" s="91">
        <f t="shared" si="3"/>
        <v>0</v>
      </c>
      <c r="D48" s="91">
        <f t="shared" si="3"/>
        <v>0</v>
      </c>
      <c r="E48" s="91">
        <f t="shared" si="3"/>
        <v>0</v>
      </c>
      <c r="F48" s="91">
        <f t="shared" si="3"/>
        <v>0</v>
      </c>
      <c r="G48" s="91">
        <f t="shared" si="3"/>
        <v>0</v>
      </c>
      <c r="H48" s="91">
        <f t="shared" si="3"/>
        <v>0</v>
      </c>
      <c r="I48" s="91">
        <f t="shared" si="3"/>
        <v>0</v>
      </c>
      <c r="J48" s="91">
        <f t="shared" si="3"/>
        <v>0</v>
      </c>
      <c r="K48" s="91">
        <f t="shared" si="3"/>
        <v>0</v>
      </c>
      <c r="L48" s="91">
        <f t="shared" si="3"/>
        <v>0</v>
      </c>
      <c r="M48" s="91">
        <f t="shared" si="3"/>
        <v>0</v>
      </c>
      <c r="N48" s="91">
        <f t="shared" si="3"/>
        <v>0</v>
      </c>
      <c r="O48" s="91">
        <f t="shared" si="3"/>
        <v>0</v>
      </c>
      <c r="P48" s="91">
        <f t="shared" si="3"/>
        <v>0</v>
      </c>
      <c r="Q48" s="91">
        <f t="shared" si="3"/>
        <v>0</v>
      </c>
      <c r="R48" s="91">
        <f t="shared" si="3"/>
        <v>0</v>
      </c>
      <c r="S48" s="91">
        <f t="shared" si="3"/>
        <v>0</v>
      </c>
      <c r="T48" s="91">
        <f t="shared" si="3"/>
        <v>0</v>
      </c>
      <c r="U48" s="91">
        <f t="shared" si="3"/>
        <v>0</v>
      </c>
      <c r="V48" s="103">
        <f t="shared" si="3"/>
        <v>0</v>
      </c>
    </row>
  </sheetData>
  <sheetProtection algorithmName="SHA-512" hashValue="yYufidR25RbNkKwtMVie00NwU4ljHwXPQRHD77T5JDoYi7BQFWQpN2DiKVn8H5GHt5uypXnQJcBFnOBEj3t8hw==" saltValue="rBM5wNYxYxWoEtKytfR9/w==" spinCount="100000" sheet="1" objects="1" scenarios="1" selectLockedCells="1"/>
  <mergeCells count="22">
    <mergeCell ref="L1:L4"/>
    <mergeCell ref="G1:G4"/>
    <mergeCell ref="H1:H4"/>
    <mergeCell ref="I1:I4"/>
    <mergeCell ref="J1:J4"/>
    <mergeCell ref="K1:K4"/>
    <mergeCell ref="V1:V4"/>
    <mergeCell ref="U1:U4"/>
    <mergeCell ref="A1:A2"/>
    <mergeCell ref="B1:B4"/>
    <mergeCell ref="M1:M4"/>
    <mergeCell ref="N1:N4"/>
    <mergeCell ref="O1:O4"/>
    <mergeCell ref="P1:P4"/>
    <mergeCell ref="Q1:Q4"/>
    <mergeCell ref="R1:R4"/>
    <mergeCell ref="S1:S4"/>
    <mergeCell ref="T1:T4"/>
    <mergeCell ref="C1:C4"/>
    <mergeCell ref="D1:D4"/>
    <mergeCell ref="E1:E4"/>
    <mergeCell ref="F1:F4"/>
  </mergeCells>
  <pageMargins left="0.7" right="0.7" top="0.75" bottom="0.75" header="0.3" footer="0.3"/>
  <pageSetup scale="71" orientation="landscape" horizontalDpi="300" verticalDpi="300" r:id="rId1"/>
  <headerFooter>
    <oddHeader>&amp;C&amp;"Arial,Bold"&amp;14AmbassadorTrax
&amp;12Dues Page - &amp;D</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FFC000"/>
    <pageSetUpPr fitToPage="1"/>
  </sheetPr>
  <dimension ref="A1:V104"/>
  <sheetViews>
    <sheetView showGridLines="0" zoomScaleNormal="100" workbookViewId="0">
      <pane ySplit="4" topLeftCell="A5" activePane="bottomLeft" state="frozen"/>
      <selection pane="bottomLeft" activeCell="A5" sqref="A5"/>
    </sheetView>
  </sheetViews>
  <sheetFormatPr defaultColWidth="9.140625" defaultRowHeight="12.75"/>
  <cols>
    <col min="1" max="1" width="10.85546875" style="6" customWidth="1"/>
    <col min="2" max="2" width="53" style="6" customWidth="1"/>
    <col min="3" max="22" width="3.28515625" style="6" customWidth="1"/>
    <col min="23" max="16384" width="9.140625" style="6"/>
  </cols>
  <sheetData>
    <row r="1" spans="1:22" ht="18" customHeight="1">
      <c r="A1" s="583" t="s">
        <v>41</v>
      </c>
      <c r="B1" s="584"/>
      <c r="C1" s="565" t="str">
        <f ca="1">Ambassador_1!$U$1</f>
        <v>Ambassador_1</v>
      </c>
      <c r="D1" s="565" t="str">
        <f ca="1">Ambassador_2!$U$1</f>
        <v>Ambassador_2</v>
      </c>
      <c r="E1" s="565" t="str">
        <f ca="1">Ambassador_3!$U$1</f>
        <v>Ambassador_3</v>
      </c>
      <c r="F1" s="565" t="str">
        <f ca="1">Ambassador_4!$U$1</f>
        <v>Ambassador_4</v>
      </c>
      <c r="G1" s="565" t="str">
        <f ca="1">Ambassador_5!$U$1</f>
        <v>Ambassador_5</v>
      </c>
      <c r="H1" s="565" t="str">
        <f ca="1">Ambassador_6!$U$1</f>
        <v>Ambassador_6</v>
      </c>
      <c r="I1" s="565" t="str">
        <f ca="1">Ambassador_7!$U$1</f>
        <v>Ambassador_7</v>
      </c>
      <c r="J1" s="565" t="str">
        <f ca="1">Ambassador_8!$U$1</f>
        <v>Ambassador_8</v>
      </c>
      <c r="K1" s="565" t="str">
        <f ca="1">Ambassador_9!$U$1</f>
        <v>Ambassador_9</v>
      </c>
      <c r="L1" s="565" t="str">
        <f ca="1">Ambassador_10!$U$1</f>
        <v>Ambassador_10</v>
      </c>
      <c r="M1" s="565" t="str">
        <f ca="1">Ambassador_11!$U$1</f>
        <v>Ambassador_11</v>
      </c>
      <c r="N1" s="565" t="str">
        <f ca="1">Ambassador_12!$U$1</f>
        <v>Ambassador_12</v>
      </c>
      <c r="O1" s="565" t="str">
        <f ca="1">Ambassador_13!$U$1</f>
        <v>Ambassador_13</v>
      </c>
      <c r="P1" s="565" t="str">
        <f ca="1">Ambassador_14!$U$1</f>
        <v>Ambassador_14</v>
      </c>
      <c r="Q1" s="565" t="str">
        <f ca="1">Ambassador_15!$U$1</f>
        <v>Ambassador_15</v>
      </c>
      <c r="R1" s="565" t="str">
        <f ca="1">Ambassador_16!$U$1</f>
        <v>Ambassador_16</v>
      </c>
      <c r="S1" s="565" t="str">
        <f ca="1">Ambassador_17!$U$1</f>
        <v>Ambassador_17</v>
      </c>
      <c r="T1" s="565" t="str">
        <f ca="1">Ambassador_18!$U$1</f>
        <v>Ambassador_18</v>
      </c>
      <c r="U1" s="565" t="str">
        <f ca="1">Ambassador_19!$U$1</f>
        <v>Ambassador_19</v>
      </c>
      <c r="V1" s="565" t="str">
        <f ca="1">Ambassador_20!$U$1</f>
        <v>Ambassador_20</v>
      </c>
    </row>
    <row r="2" spans="1:22" ht="18" customHeight="1">
      <c r="A2" s="585" t="s">
        <v>16</v>
      </c>
      <c r="B2" s="586"/>
      <c r="C2" s="566"/>
      <c r="D2" s="566"/>
      <c r="E2" s="566"/>
      <c r="F2" s="566"/>
      <c r="G2" s="566"/>
      <c r="H2" s="566"/>
      <c r="I2" s="566"/>
      <c r="J2" s="566"/>
      <c r="K2" s="566"/>
      <c r="L2" s="566"/>
      <c r="M2" s="566"/>
      <c r="N2" s="566"/>
      <c r="O2" s="566"/>
      <c r="P2" s="566"/>
      <c r="Q2" s="566"/>
      <c r="R2" s="566"/>
      <c r="S2" s="566"/>
      <c r="T2" s="566"/>
      <c r="U2" s="566"/>
      <c r="V2" s="566"/>
    </row>
    <row r="3" spans="1:22" ht="18" customHeight="1">
      <c r="A3" s="5"/>
      <c r="B3" s="196"/>
      <c r="C3" s="566"/>
      <c r="D3" s="566"/>
      <c r="E3" s="566"/>
      <c r="F3" s="566"/>
      <c r="G3" s="566"/>
      <c r="H3" s="566"/>
      <c r="I3" s="566"/>
      <c r="J3" s="566"/>
      <c r="K3" s="566"/>
      <c r="L3" s="566"/>
      <c r="M3" s="566"/>
      <c r="N3" s="566"/>
      <c r="O3" s="566"/>
      <c r="P3" s="566"/>
      <c r="Q3" s="566"/>
      <c r="R3" s="566"/>
      <c r="S3" s="566"/>
      <c r="T3" s="566"/>
      <c r="U3" s="566"/>
      <c r="V3" s="566"/>
    </row>
    <row r="4" spans="1:22" ht="18" customHeight="1">
      <c r="A4" s="197" t="s">
        <v>42</v>
      </c>
      <c r="B4" s="198" t="s">
        <v>48</v>
      </c>
      <c r="C4" s="567"/>
      <c r="D4" s="567"/>
      <c r="E4" s="567"/>
      <c r="F4" s="567"/>
      <c r="G4" s="567"/>
      <c r="H4" s="567"/>
      <c r="I4" s="567"/>
      <c r="J4" s="567"/>
      <c r="K4" s="567"/>
      <c r="L4" s="567"/>
      <c r="M4" s="567"/>
      <c r="N4" s="567"/>
      <c r="O4" s="567"/>
      <c r="P4" s="567"/>
      <c r="Q4" s="567"/>
      <c r="R4" s="567"/>
      <c r="S4" s="567"/>
      <c r="T4" s="567"/>
      <c r="U4" s="567"/>
      <c r="V4" s="567"/>
    </row>
    <row r="5" spans="1:22">
      <c r="A5" s="32"/>
      <c r="B5" s="24"/>
      <c r="C5" s="9"/>
      <c r="D5" s="9"/>
      <c r="E5" s="9"/>
      <c r="F5" s="9"/>
      <c r="G5" s="9"/>
      <c r="H5" s="9"/>
      <c r="I5" s="9"/>
      <c r="J5" s="9"/>
      <c r="K5" s="9"/>
      <c r="L5" s="9"/>
      <c r="M5" s="9"/>
      <c r="N5" s="9"/>
      <c r="O5" s="9"/>
      <c r="P5" s="9"/>
      <c r="Q5" s="9"/>
      <c r="R5" s="15"/>
      <c r="S5" s="9"/>
      <c r="T5" s="15"/>
      <c r="U5" s="15"/>
      <c r="V5" s="15"/>
    </row>
    <row r="6" spans="1:22">
      <c r="A6" s="215"/>
      <c r="B6" s="24"/>
      <c r="C6" s="9"/>
      <c r="D6" s="9"/>
      <c r="E6" s="9"/>
      <c r="F6" s="9"/>
      <c r="G6" s="9"/>
      <c r="H6" s="9"/>
      <c r="I6" s="9"/>
      <c r="J6" s="9"/>
      <c r="K6" s="9"/>
      <c r="L6" s="9"/>
      <c r="M6" s="9"/>
      <c r="N6" s="9"/>
      <c r="O6" s="9"/>
      <c r="P6" s="9"/>
      <c r="Q6" s="9"/>
      <c r="R6" s="9"/>
      <c r="S6" s="9"/>
      <c r="T6" s="9"/>
      <c r="U6" s="9"/>
      <c r="V6" s="9"/>
    </row>
    <row r="7" spans="1:22">
      <c r="A7" s="215"/>
      <c r="B7" s="24"/>
      <c r="C7" s="9"/>
      <c r="D7" s="9"/>
      <c r="E7" s="9"/>
      <c r="F7" s="9"/>
      <c r="G7" s="9"/>
      <c r="H7" s="9"/>
      <c r="I7" s="9"/>
      <c r="J7" s="9"/>
      <c r="K7" s="9"/>
      <c r="L7" s="9"/>
      <c r="M7" s="9"/>
      <c r="N7" s="9"/>
      <c r="O7" s="9"/>
      <c r="P7" s="9"/>
      <c r="Q7" s="9"/>
      <c r="R7" s="9"/>
      <c r="S7" s="9"/>
      <c r="T7" s="9"/>
      <c r="U7" s="9"/>
      <c r="V7" s="9"/>
    </row>
    <row r="8" spans="1:22">
      <c r="A8" s="32"/>
      <c r="B8" s="25"/>
      <c r="C8" s="9"/>
      <c r="D8" s="9"/>
      <c r="E8" s="9"/>
      <c r="F8" s="9"/>
      <c r="G8" s="9"/>
      <c r="H8" s="9"/>
      <c r="I8" s="9"/>
      <c r="J8" s="9"/>
      <c r="K8" s="9"/>
      <c r="L8" s="9"/>
      <c r="M8" s="9"/>
      <c r="N8" s="9"/>
      <c r="O8" s="9"/>
      <c r="P8" s="9"/>
      <c r="Q8" s="9"/>
      <c r="R8" s="9"/>
      <c r="S8" s="9"/>
      <c r="T8" s="9"/>
      <c r="U8" s="9"/>
      <c r="V8" s="9"/>
    </row>
    <row r="9" spans="1:22">
      <c r="A9" s="32"/>
      <c r="B9" s="25"/>
      <c r="C9" s="9"/>
      <c r="D9" s="9"/>
      <c r="E9" s="9"/>
      <c r="F9" s="9"/>
      <c r="G9" s="9"/>
      <c r="H9" s="9"/>
      <c r="I9" s="9"/>
      <c r="J9" s="9"/>
      <c r="K9" s="9"/>
      <c r="L9" s="9"/>
      <c r="M9" s="9"/>
      <c r="N9" s="9"/>
      <c r="O9" s="9"/>
      <c r="P9" s="9"/>
      <c r="Q9" s="9"/>
      <c r="R9" s="9"/>
      <c r="S9" s="9"/>
      <c r="T9" s="9"/>
      <c r="U9" s="9"/>
      <c r="V9" s="9"/>
    </row>
    <row r="10" spans="1:22">
      <c r="A10" s="32"/>
      <c r="B10" s="24"/>
      <c r="C10" s="9"/>
      <c r="D10" s="9"/>
      <c r="E10" s="9"/>
      <c r="F10" s="9"/>
      <c r="G10" s="9"/>
      <c r="H10" s="9"/>
      <c r="I10" s="9"/>
      <c r="J10" s="9"/>
      <c r="K10" s="9"/>
      <c r="L10" s="9"/>
      <c r="M10" s="9"/>
      <c r="N10" s="9"/>
      <c r="O10" s="9"/>
      <c r="P10" s="9"/>
      <c r="Q10" s="9"/>
      <c r="R10" s="9"/>
      <c r="S10" s="9"/>
      <c r="T10" s="9"/>
      <c r="U10" s="9"/>
      <c r="V10" s="9"/>
    </row>
    <row r="11" spans="1:22">
      <c r="A11" s="32"/>
      <c r="B11" s="25"/>
      <c r="C11" s="9"/>
      <c r="D11" s="9"/>
      <c r="E11" s="9"/>
      <c r="F11" s="9"/>
      <c r="G11" s="9"/>
      <c r="H11" s="9"/>
      <c r="I11" s="9"/>
      <c r="J11" s="9"/>
      <c r="K11" s="9"/>
      <c r="L11" s="9"/>
      <c r="M11" s="9"/>
      <c r="N11" s="9"/>
      <c r="O11" s="9"/>
      <c r="P11" s="9"/>
      <c r="Q11" s="9"/>
      <c r="R11" s="9"/>
      <c r="S11" s="9"/>
      <c r="T11" s="9"/>
      <c r="U11" s="9"/>
      <c r="V11" s="9"/>
    </row>
    <row r="12" spans="1:22">
      <c r="A12" s="32"/>
      <c r="B12" s="25"/>
      <c r="C12" s="9"/>
      <c r="D12" s="9"/>
      <c r="E12" s="9"/>
      <c r="F12" s="9"/>
      <c r="G12" s="9"/>
      <c r="H12" s="9"/>
      <c r="I12" s="9"/>
      <c r="J12" s="9"/>
      <c r="K12" s="9"/>
      <c r="L12" s="9"/>
      <c r="M12" s="9"/>
      <c r="N12" s="9"/>
      <c r="O12" s="9"/>
      <c r="P12" s="9"/>
      <c r="Q12" s="9"/>
      <c r="R12" s="9"/>
      <c r="S12" s="9"/>
      <c r="T12" s="9"/>
      <c r="U12" s="9"/>
      <c r="V12" s="9"/>
    </row>
    <row r="13" spans="1:22">
      <c r="A13" s="32"/>
      <c r="B13" s="24"/>
      <c r="C13" s="9"/>
      <c r="D13" s="9"/>
      <c r="E13" s="9"/>
      <c r="F13" s="9"/>
      <c r="G13" s="9"/>
      <c r="H13" s="9"/>
      <c r="I13" s="9"/>
      <c r="J13" s="9"/>
      <c r="K13" s="9"/>
      <c r="L13" s="9"/>
      <c r="M13" s="9"/>
      <c r="N13" s="9"/>
      <c r="O13" s="9"/>
      <c r="P13" s="9"/>
      <c r="Q13" s="9"/>
      <c r="R13" s="9"/>
      <c r="S13" s="9"/>
      <c r="T13" s="9"/>
      <c r="U13" s="9"/>
      <c r="V13" s="9"/>
    </row>
    <row r="14" spans="1:22">
      <c r="A14" s="32"/>
      <c r="B14" s="25"/>
      <c r="C14" s="9"/>
      <c r="D14" s="9"/>
      <c r="E14" s="9"/>
      <c r="F14" s="9"/>
      <c r="G14" s="9"/>
      <c r="H14" s="9"/>
      <c r="I14" s="9"/>
      <c r="J14" s="9"/>
      <c r="K14" s="9"/>
      <c r="L14" s="9"/>
      <c r="M14" s="9"/>
      <c r="N14" s="9"/>
      <c r="O14" s="9"/>
      <c r="P14" s="9"/>
      <c r="Q14" s="9"/>
      <c r="R14" s="9"/>
      <c r="S14" s="9"/>
      <c r="T14" s="9"/>
      <c r="U14" s="9"/>
      <c r="V14" s="9"/>
    </row>
    <row r="15" spans="1:22">
      <c r="A15" s="32"/>
      <c r="B15" s="25"/>
      <c r="C15" s="9"/>
      <c r="D15" s="9"/>
      <c r="E15" s="9"/>
      <c r="F15" s="9"/>
      <c r="G15" s="9"/>
      <c r="H15" s="9"/>
      <c r="I15" s="9"/>
      <c r="J15" s="9"/>
      <c r="K15" s="9"/>
      <c r="L15" s="9"/>
      <c r="M15" s="9"/>
      <c r="N15" s="9"/>
      <c r="O15" s="9"/>
      <c r="P15" s="9"/>
      <c r="Q15" s="9"/>
      <c r="R15" s="9"/>
      <c r="S15" s="9"/>
      <c r="T15" s="9"/>
      <c r="U15" s="9"/>
      <c r="V15" s="9"/>
    </row>
    <row r="16" spans="1:22">
      <c r="A16" s="32"/>
      <c r="B16" s="25"/>
      <c r="C16" s="9"/>
      <c r="D16" s="9"/>
      <c r="E16" s="9"/>
      <c r="F16" s="9"/>
      <c r="G16" s="9"/>
      <c r="H16" s="9"/>
      <c r="I16" s="9"/>
      <c r="J16" s="9"/>
      <c r="K16" s="9"/>
      <c r="L16" s="9"/>
      <c r="M16" s="9"/>
      <c r="N16" s="9"/>
      <c r="O16" s="9"/>
      <c r="P16" s="9"/>
      <c r="Q16" s="9"/>
      <c r="R16" s="9"/>
      <c r="S16" s="9"/>
      <c r="T16" s="9"/>
      <c r="U16" s="9"/>
      <c r="V16" s="9"/>
    </row>
    <row r="17" spans="1:22">
      <c r="A17" s="32"/>
      <c r="B17" s="25"/>
      <c r="C17" s="9"/>
      <c r="D17" s="9"/>
      <c r="E17" s="9"/>
      <c r="F17" s="9"/>
      <c r="G17" s="9"/>
      <c r="H17" s="9"/>
      <c r="I17" s="9"/>
      <c r="J17" s="9"/>
      <c r="K17" s="9"/>
      <c r="L17" s="9"/>
      <c r="M17" s="9"/>
      <c r="N17" s="9"/>
      <c r="O17" s="9"/>
      <c r="P17" s="9"/>
      <c r="Q17" s="9"/>
      <c r="R17" s="9"/>
      <c r="S17" s="9"/>
      <c r="T17" s="9"/>
      <c r="U17" s="9"/>
      <c r="V17" s="9"/>
    </row>
    <row r="18" spans="1:22">
      <c r="A18" s="32"/>
      <c r="B18" s="24"/>
      <c r="C18" s="21"/>
      <c r="D18" s="21"/>
      <c r="E18" s="21"/>
      <c r="F18" s="21"/>
      <c r="G18" s="21"/>
      <c r="H18" s="21"/>
      <c r="I18" s="21"/>
      <c r="J18" s="21"/>
      <c r="K18" s="21"/>
      <c r="L18" s="21"/>
      <c r="M18" s="21"/>
      <c r="N18" s="21"/>
      <c r="O18" s="21"/>
      <c r="P18" s="21"/>
      <c r="Q18" s="21"/>
      <c r="R18" s="21"/>
      <c r="S18" s="21"/>
      <c r="T18" s="21"/>
      <c r="U18" s="21"/>
      <c r="V18" s="21"/>
    </row>
    <row r="19" spans="1:22">
      <c r="A19" s="32"/>
      <c r="B19" s="25"/>
      <c r="C19" s="9"/>
      <c r="D19" s="10"/>
      <c r="E19" s="10"/>
      <c r="F19" s="10"/>
      <c r="G19" s="10"/>
      <c r="H19" s="10"/>
      <c r="I19" s="10"/>
      <c r="J19" s="10"/>
      <c r="K19" s="10"/>
      <c r="L19" s="10"/>
      <c r="M19" s="10"/>
      <c r="N19" s="10"/>
      <c r="O19" s="10"/>
      <c r="P19" s="10"/>
      <c r="Q19" s="10"/>
      <c r="R19" s="10"/>
      <c r="S19" s="10"/>
      <c r="T19" s="10"/>
      <c r="U19" s="10"/>
      <c r="V19" s="10"/>
    </row>
    <row r="20" spans="1:22">
      <c r="A20" s="32"/>
      <c r="B20" s="25"/>
      <c r="C20" s="22"/>
      <c r="D20" s="22"/>
      <c r="E20" s="22"/>
      <c r="F20" s="22"/>
      <c r="G20" s="22"/>
      <c r="H20" s="22"/>
      <c r="I20" s="22"/>
      <c r="J20" s="22"/>
      <c r="K20" s="22"/>
      <c r="L20" s="22"/>
      <c r="M20" s="22"/>
      <c r="N20" s="22"/>
      <c r="O20" s="22"/>
      <c r="P20" s="22"/>
      <c r="Q20" s="22"/>
      <c r="R20" s="22"/>
      <c r="S20" s="22"/>
      <c r="T20" s="22"/>
      <c r="U20" s="22"/>
      <c r="V20" s="22"/>
    </row>
    <row r="21" spans="1:22">
      <c r="A21" s="32"/>
      <c r="B21" s="26"/>
      <c r="C21" s="23"/>
      <c r="D21" s="23"/>
      <c r="E21" s="23"/>
      <c r="F21" s="23"/>
      <c r="G21" s="23"/>
      <c r="H21" s="23"/>
      <c r="I21" s="23"/>
      <c r="J21" s="23"/>
      <c r="K21" s="23"/>
      <c r="L21" s="23"/>
      <c r="M21" s="23"/>
      <c r="N21" s="23"/>
      <c r="O21" s="23"/>
      <c r="P21" s="23"/>
      <c r="Q21" s="23"/>
      <c r="R21" s="23"/>
      <c r="S21" s="23"/>
      <c r="T21" s="23"/>
      <c r="U21" s="23"/>
      <c r="V21" s="23"/>
    </row>
    <row r="22" spans="1:22">
      <c r="A22" s="32"/>
      <c r="B22" s="26"/>
      <c r="C22" s="23"/>
      <c r="D22" s="23"/>
      <c r="E22" s="23"/>
      <c r="F22" s="23"/>
      <c r="G22" s="23"/>
      <c r="H22" s="23"/>
      <c r="I22" s="23"/>
      <c r="J22" s="23"/>
      <c r="K22" s="23"/>
      <c r="L22" s="23"/>
      <c r="M22" s="23"/>
      <c r="N22" s="23"/>
      <c r="O22" s="23"/>
      <c r="P22" s="23"/>
      <c r="Q22" s="23"/>
      <c r="R22" s="23"/>
      <c r="S22" s="23"/>
      <c r="T22" s="23"/>
      <c r="U22" s="23"/>
      <c r="V22" s="23"/>
    </row>
    <row r="23" spans="1:22">
      <c r="A23" s="32"/>
      <c r="B23" s="27"/>
      <c r="C23" s="9"/>
      <c r="D23" s="9"/>
      <c r="E23" s="9"/>
      <c r="F23" s="9"/>
      <c r="G23" s="9"/>
      <c r="H23" s="9"/>
      <c r="I23" s="9"/>
      <c r="J23" s="9"/>
      <c r="K23" s="9"/>
      <c r="L23" s="9"/>
      <c r="M23" s="9"/>
      <c r="N23" s="9"/>
      <c r="O23" s="9"/>
      <c r="P23" s="9"/>
      <c r="Q23" s="9"/>
      <c r="R23" s="9"/>
      <c r="S23" s="9"/>
      <c r="T23" s="9"/>
      <c r="U23" s="9"/>
      <c r="V23" s="9"/>
    </row>
    <row r="24" spans="1:22">
      <c r="A24" s="32"/>
      <c r="B24" s="26"/>
      <c r="C24" s="9"/>
      <c r="D24" s="9"/>
      <c r="E24" s="9"/>
      <c r="F24" s="9"/>
      <c r="G24" s="9"/>
      <c r="H24" s="9"/>
      <c r="I24" s="9"/>
      <c r="J24" s="9"/>
      <c r="K24" s="9"/>
      <c r="L24" s="9"/>
      <c r="M24" s="9"/>
      <c r="N24" s="9"/>
      <c r="O24" s="9"/>
      <c r="P24" s="9"/>
      <c r="Q24" s="9"/>
      <c r="R24" s="9"/>
      <c r="S24" s="9"/>
      <c r="T24" s="9"/>
      <c r="U24" s="9"/>
      <c r="V24" s="9"/>
    </row>
    <row r="25" spans="1:22">
      <c r="A25" s="32"/>
      <c r="B25" s="25"/>
      <c r="C25" s="9"/>
      <c r="D25" s="9"/>
      <c r="E25" s="9"/>
      <c r="F25" s="9"/>
      <c r="G25" s="9"/>
      <c r="H25" s="9"/>
      <c r="I25" s="9"/>
      <c r="J25" s="9"/>
      <c r="K25" s="9"/>
      <c r="L25" s="9"/>
      <c r="M25" s="9"/>
      <c r="N25" s="9"/>
      <c r="O25" s="9"/>
      <c r="P25" s="9"/>
      <c r="Q25" s="9"/>
      <c r="R25" s="9"/>
      <c r="S25" s="9"/>
      <c r="T25" s="9"/>
      <c r="U25" s="9"/>
      <c r="V25" s="9"/>
    </row>
    <row r="26" spans="1:22">
      <c r="A26" s="32"/>
      <c r="B26" s="28"/>
      <c r="C26" s="9"/>
      <c r="D26" s="9"/>
      <c r="E26" s="9"/>
      <c r="F26" s="9"/>
      <c r="G26" s="9"/>
      <c r="H26" s="9"/>
      <c r="I26" s="9"/>
      <c r="J26" s="9"/>
      <c r="K26" s="9"/>
      <c r="L26" s="9"/>
      <c r="M26" s="9"/>
      <c r="N26" s="9"/>
      <c r="O26" s="9"/>
      <c r="P26" s="9"/>
      <c r="Q26" s="9"/>
      <c r="R26" s="9"/>
      <c r="S26" s="9"/>
      <c r="T26" s="9"/>
      <c r="U26" s="9"/>
      <c r="V26" s="9"/>
    </row>
    <row r="27" spans="1:22">
      <c r="A27" s="32"/>
      <c r="B27" s="25"/>
      <c r="C27" s="9"/>
      <c r="D27" s="9"/>
      <c r="E27" s="9"/>
      <c r="F27" s="9"/>
      <c r="G27" s="9"/>
      <c r="H27" s="9"/>
      <c r="I27" s="9"/>
      <c r="J27" s="9"/>
      <c r="K27" s="9"/>
      <c r="L27" s="9"/>
      <c r="M27" s="9"/>
      <c r="N27" s="9"/>
      <c r="O27" s="9"/>
      <c r="P27" s="9"/>
      <c r="Q27" s="9"/>
      <c r="R27" s="9"/>
      <c r="S27" s="9"/>
      <c r="T27" s="9"/>
      <c r="U27" s="9"/>
      <c r="V27" s="9"/>
    </row>
    <row r="28" spans="1:22">
      <c r="A28" s="32"/>
      <c r="B28" s="28"/>
      <c r="C28" s="9"/>
      <c r="D28" s="9"/>
      <c r="E28" s="9"/>
      <c r="F28" s="9"/>
      <c r="G28" s="9"/>
      <c r="H28" s="9"/>
      <c r="I28" s="9"/>
      <c r="J28" s="9"/>
      <c r="K28" s="9"/>
      <c r="L28" s="9"/>
      <c r="M28" s="9"/>
      <c r="N28" s="9"/>
      <c r="O28" s="9"/>
      <c r="P28" s="9"/>
      <c r="Q28" s="9"/>
      <c r="R28" s="9"/>
      <c r="S28" s="9"/>
      <c r="T28" s="9"/>
      <c r="U28" s="9"/>
      <c r="V28" s="9"/>
    </row>
    <row r="29" spans="1:22">
      <c r="A29" s="32"/>
      <c r="B29" s="29"/>
      <c r="C29" s="9"/>
      <c r="D29" s="9"/>
      <c r="E29" s="9"/>
      <c r="F29" s="9"/>
      <c r="G29" s="9"/>
      <c r="H29" s="9"/>
      <c r="I29" s="9"/>
      <c r="J29" s="9"/>
      <c r="K29" s="9"/>
      <c r="L29" s="9"/>
      <c r="M29" s="9"/>
      <c r="N29" s="9"/>
      <c r="O29" s="9"/>
      <c r="P29" s="9"/>
      <c r="Q29" s="9"/>
      <c r="R29" s="9"/>
      <c r="S29" s="9"/>
      <c r="T29" s="9"/>
      <c r="U29" s="9"/>
      <c r="V29" s="9"/>
    </row>
    <row r="30" spans="1:22">
      <c r="A30" s="32"/>
      <c r="B30" s="25"/>
      <c r="C30" s="9"/>
      <c r="D30" s="9"/>
      <c r="E30" s="9"/>
      <c r="F30" s="9"/>
      <c r="G30" s="9"/>
      <c r="H30" s="9"/>
      <c r="I30" s="9"/>
      <c r="J30" s="9"/>
      <c r="K30" s="9"/>
      <c r="L30" s="9"/>
      <c r="M30" s="9"/>
      <c r="N30" s="9"/>
      <c r="O30" s="9"/>
      <c r="P30" s="9"/>
      <c r="Q30" s="9"/>
      <c r="R30" s="9"/>
      <c r="S30" s="9"/>
      <c r="T30" s="9"/>
      <c r="U30" s="9"/>
      <c r="V30" s="9"/>
    </row>
    <row r="31" spans="1:22">
      <c r="A31" s="32"/>
      <c r="B31" s="25"/>
      <c r="C31" s="9"/>
      <c r="D31" s="9"/>
      <c r="E31" s="9"/>
      <c r="F31" s="9"/>
      <c r="G31" s="9"/>
      <c r="H31" s="9"/>
      <c r="I31" s="9"/>
      <c r="J31" s="9"/>
      <c r="K31" s="9"/>
      <c r="L31" s="9"/>
      <c r="M31" s="9"/>
      <c r="N31" s="9"/>
      <c r="O31" s="9"/>
      <c r="P31" s="9"/>
      <c r="Q31" s="9"/>
      <c r="R31" s="9"/>
      <c r="S31" s="9"/>
      <c r="T31" s="9"/>
      <c r="U31" s="9"/>
      <c r="V31" s="9"/>
    </row>
    <row r="32" spans="1:22">
      <c r="A32" s="32"/>
      <c r="B32" s="25"/>
      <c r="C32" s="9"/>
      <c r="D32" s="9"/>
      <c r="E32" s="9"/>
      <c r="F32" s="9"/>
      <c r="G32" s="9"/>
      <c r="H32" s="9"/>
      <c r="I32" s="9"/>
      <c r="J32" s="9"/>
      <c r="K32" s="9"/>
      <c r="L32" s="9"/>
      <c r="M32" s="9"/>
      <c r="N32" s="9"/>
      <c r="O32" s="9"/>
      <c r="P32" s="9"/>
      <c r="Q32" s="9"/>
      <c r="R32" s="9"/>
      <c r="S32" s="9"/>
      <c r="T32" s="9"/>
      <c r="U32" s="9"/>
      <c r="V32" s="9"/>
    </row>
    <row r="33" spans="1:22">
      <c r="A33" s="32"/>
      <c r="B33" s="29"/>
      <c r="C33" s="9"/>
      <c r="D33" s="9"/>
      <c r="E33" s="9"/>
      <c r="F33" s="9"/>
      <c r="G33" s="9"/>
      <c r="H33" s="9"/>
      <c r="I33" s="9"/>
      <c r="J33" s="9"/>
      <c r="K33" s="9"/>
      <c r="L33" s="9"/>
      <c r="M33" s="9"/>
      <c r="N33" s="9"/>
      <c r="O33" s="9"/>
      <c r="P33" s="9"/>
      <c r="Q33" s="9"/>
      <c r="R33" s="9"/>
      <c r="S33" s="9"/>
      <c r="T33" s="9"/>
      <c r="U33" s="9"/>
      <c r="V33" s="9"/>
    </row>
    <row r="34" spans="1:22">
      <c r="A34" s="32"/>
      <c r="B34" s="25"/>
      <c r="C34" s="9"/>
      <c r="D34" s="9"/>
      <c r="E34" s="9"/>
      <c r="F34" s="9"/>
      <c r="G34" s="9"/>
      <c r="H34" s="9"/>
      <c r="I34" s="9"/>
      <c r="J34" s="9"/>
      <c r="K34" s="9"/>
      <c r="L34" s="9"/>
      <c r="M34" s="9"/>
      <c r="N34" s="9"/>
      <c r="O34" s="9"/>
      <c r="P34" s="9"/>
      <c r="Q34" s="9"/>
      <c r="R34" s="9"/>
      <c r="S34" s="9"/>
      <c r="T34" s="9"/>
      <c r="U34" s="9"/>
      <c r="V34" s="9"/>
    </row>
    <row r="35" spans="1:22">
      <c r="A35" s="32"/>
      <c r="B35" s="25"/>
      <c r="C35" s="9"/>
      <c r="D35" s="9"/>
      <c r="E35" s="9"/>
      <c r="F35" s="9"/>
      <c r="G35" s="9"/>
      <c r="H35" s="9"/>
      <c r="I35" s="9"/>
      <c r="J35" s="9"/>
      <c r="K35" s="9"/>
      <c r="L35" s="9"/>
      <c r="M35" s="9"/>
      <c r="N35" s="9"/>
      <c r="O35" s="9"/>
      <c r="P35" s="9"/>
      <c r="Q35" s="9"/>
      <c r="R35" s="9"/>
      <c r="S35" s="9"/>
      <c r="T35" s="9"/>
      <c r="U35" s="9"/>
      <c r="V35" s="9"/>
    </row>
    <row r="36" spans="1:22">
      <c r="A36" s="32"/>
      <c r="B36" s="25"/>
      <c r="C36" s="9"/>
      <c r="D36" s="9"/>
      <c r="E36" s="9"/>
      <c r="F36" s="9"/>
      <c r="G36" s="9"/>
      <c r="H36" s="9"/>
      <c r="I36" s="9"/>
      <c r="J36" s="9"/>
      <c r="K36" s="9"/>
      <c r="L36" s="9"/>
      <c r="M36" s="9"/>
      <c r="N36" s="9"/>
      <c r="O36" s="9"/>
      <c r="P36" s="9"/>
      <c r="Q36" s="9"/>
      <c r="R36" s="9"/>
      <c r="S36" s="9"/>
      <c r="T36" s="9"/>
      <c r="U36" s="9"/>
      <c r="V36" s="9"/>
    </row>
    <row r="37" spans="1:22">
      <c r="A37" s="32"/>
      <c r="B37" s="25"/>
      <c r="C37" s="9"/>
      <c r="D37" s="9"/>
      <c r="E37" s="9"/>
      <c r="F37" s="9"/>
      <c r="G37" s="9"/>
      <c r="H37" s="9"/>
      <c r="I37" s="9"/>
      <c r="J37" s="9"/>
      <c r="K37" s="9"/>
      <c r="L37" s="9"/>
      <c r="M37" s="9"/>
      <c r="N37" s="9"/>
      <c r="O37" s="9"/>
      <c r="P37" s="9"/>
      <c r="Q37" s="9"/>
      <c r="R37" s="9"/>
      <c r="S37" s="9"/>
      <c r="T37" s="9"/>
      <c r="U37" s="9"/>
      <c r="V37" s="9"/>
    </row>
    <row r="38" spans="1:22">
      <c r="A38" s="32"/>
      <c r="B38" s="25"/>
      <c r="C38" s="9"/>
      <c r="D38" s="9"/>
      <c r="E38" s="9"/>
      <c r="F38" s="9"/>
      <c r="G38" s="9"/>
      <c r="H38" s="9"/>
      <c r="I38" s="9"/>
      <c r="J38" s="9"/>
      <c r="K38" s="9"/>
      <c r="L38" s="9"/>
      <c r="M38" s="9"/>
      <c r="N38" s="9"/>
      <c r="O38" s="9"/>
      <c r="P38" s="9"/>
      <c r="Q38" s="9"/>
      <c r="R38" s="9"/>
      <c r="S38" s="9"/>
      <c r="T38" s="9"/>
      <c r="U38" s="9"/>
      <c r="V38" s="9"/>
    </row>
    <row r="39" spans="1:22">
      <c r="A39" s="32"/>
      <c r="B39" s="25"/>
      <c r="C39" s="9"/>
      <c r="D39" s="9"/>
      <c r="E39" s="9"/>
      <c r="F39" s="9"/>
      <c r="G39" s="9"/>
      <c r="H39" s="9"/>
      <c r="I39" s="9"/>
      <c r="J39" s="9"/>
      <c r="K39" s="9"/>
      <c r="L39" s="9"/>
      <c r="M39" s="9"/>
      <c r="N39" s="9"/>
      <c r="O39" s="9"/>
      <c r="P39" s="9"/>
      <c r="Q39" s="9"/>
      <c r="R39" s="9"/>
      <c r="S39" s="9"/>
      <c r="T39" s="9"/>
      <c r="U39" s="9"/>
      <c r="V39" s="9"/>
    </row>
    <row r="40" spans="1:22">
      <c r="A40" s="32"/>
      <c r="B40" s="25"/>
      <c r="C40" s="9"/>
      <c r="D40" s="9"/>
      <c r="E40" s="9"/>
      <c r="F40" s="9"/>
      <c r="G40" s="9"/>
      <c r="H40" s="9"/>
      <c r="I40" s="9"/>
      <c r="J40" s="9"/>
      <c r="K40" s="9"/>
      <c r="L40" s="9"/>
      <c r="M40" s="9"/>
      <c r="N40" s="9"/>
      <c r="O40" s="9"/>
      <c r="P40" s="9"/>
      <c r="Q40" s="9"/>
      <c r="R40" s="9"/>
      <c r="S40" s="9"/>
      <c r="T40" s="9"/>
      <c r="U40" s="9"/>
      <c r="V40" s="9"/>
    </row>
    <row r="41" spans="1:22">
      <c r="A41" s="32"/>
      <c r="B41" s="25"/>
      <c r="C41" s="9"/>
      <c r="D41" s="9"/>
      <c r="E41" s="9"/>
      <c r="F41" s="9"/>
      <c r="G41" s="9"/>
      <c r="H41" s="9"/>
      <c r="I41" s="9"/>
      <c r="J41" s="9"/>
      <c r="K41" s="9"/>
      <c r="L41" s="9"/>
      <c r="M41" s="9"/>
      <c r="N41" s="9"/>
      <c r="O41" s="9"/>
      <c r="P41" s="9"/>
      <c r="Q41" s="9"/>
      <c r="R41" s="9"/>
      <c r="S41" s="9"/>
      <c r="T41" s="9"/>
      <c r="U41" s="9"/>
      <c r="V41" s="9"/>
    </row>
    <row r="42" spans="1:22">
      <c r="A42" s="32"/>
      <c r="B42" s="25"/>
      <c r="C42" s="9"/>
      <c r="D42" s="9"/>
      <c r="E42" s="9"/>
      <c r="F42" s="9"/>
      <c r="G42" s="9"/>
      <c r="H42" s="9"/>
      <c r="I42" s="9"/>
      <c r="J42" s="9"/>
      <c r="K42" s="9"/>
      <c r="L42" s="9"/>
      <c r="M42" s="9"/>
      <c r="N42" s="9"/>
      <c r="O42" s="9"/>
      <c r="P42" s="9"/>
      <c r="Q42" s="9"/>
      <c r="R42" s="9"/>
      <c r="S42" s="9"/>
      <c r="T42" s="9"/>
      <c r="U42" s="9"/>
      <c r="V42" s="9"/>
    </row>
    <row r="43" spans="1:22">
      <c r="A43" s="32"/>
      <c r="B43" s="25"/>
      <c r="C43" s="9"/>
      <c r="D43" s="9"/>
      <c r="E43" s="9"/>
      <c r="F43" s="9"/>
      <c r="G43" s="9"/>
      <c r="H43" s="9"/>
      <c r="I43" s="9"/>
      <c r="J43" s="9"/>
      <c r="K43" s="9"/>
      <c r="L43" s="9"/>
      <c r="M43" s="9"/>
      <c r="N43" s="9"/>
      <c r="O43" s="9"/>
      <c r="P43" s="9"/>
      <c r="Q43" s="9"/>
      <c r="R43" s="9"/>
      <c r="S43" s="9"/>
      <c r="T43" s="9"/>
      <c r="U43" s="9"/>
      <c r="V43" s="9"/>
    </row>
    <row r="44" spans="1:22">
      <c r="A44" s="32"/>
      <c r="B44" s="25"/>
      <c r="C44" s="9"/>
      <c r="D44" s="9"/>
      <c r="E44" s="9"/>
      <c r="F44" s="9"/>
      <c r="G44" s="9"/>
      <c r="H44" s="9"/>
      <c r="I44" s="9"/>
      <c r="J44" s="9"/>
      <c r="K44" s="9"/>
      <c r="L44" s="9"/>
      <c r="M44" s="9"/>
      <c r="N44" s="9"/>
      <c r="O44" s="9"/>
      <c r="P44" s="9"/>
      <c r="Q44" s="9"/>
      <c r="R44" s="9"/>
      <c r="S44" s="9"/>
      <c r="T44" s="9"/>
      <c r="U44" s="9"/>
      <c r="V44" s="9"/>
    </row>
    <row r="45" spans="1:22">
      <c r="A45" s="32"/>
      <c r="B45" s="25"/>
      <c r="C45" s="9"/>
      <c r="D45" s="9"/>
      <c r="E45" s="9"/>
      <c r="F45" s="9"/>
      <c r="G45" s="9"/>
      <c r="H45" s="9"/>
      <c r="I45" s="9"/>
      <c r="J45" s="9"/>
      <c r="K45" s="9"/>
      <c r="L45" s="9"/>
      <c r="M45" s="9"/>
      <c r="N45" s="9"/>
      <c r="O45" s="9"/>
      <c r="P45" s="9"/>
      <c r="Q45" s="9"/>
      <c r="R45" s="9"/>
      <c r="S45" s="9"/>
      <c r="T45" s="9"/>
      <c r="U45" s="9"/>
      <c r="V45" s="9"/>
    </row>
    <row r="46" spans="1:22">
      <c r="A46" s="32"/>
      <c r="B46" s="25"/>
      <c r="C46" s="9"/>
      <c r="D46" s="9"/>
      <c r="E46" s="9"/>
      <c r="F46" s="9"/>
      <c r="G46" s="9"/>
      <c r="H46" s="9"/>
      <c r="I46" s="9"/>
      <c r="J46" s="9"/>
      <c r="K46" s="9"/>
      <c r="L46" s="9"/>
      <c r="M46" s="9"/>
      <c r="N46" s="9"/>
      <c r="O46" s="9"/>
      <c r="P46" s="9"/>
      <c r="Q46" s="9"/>
      <c r="R46" s="9"/>
      <c r="S46" s="9"/>
      <c r="T46" s="9"/>
      <c r="U46" s="9"/>
      <c r="V46" s="9"/>
    </row>
    <row r="47" spans="1:22">
      <c r="A47" s="32"/>
      <c r="B47" s="25"/>
      <c r="C47" s="9"/>
      <c r="D47" s="9"/>
      <c r="E47" s="9"/>
      <c r="F47" s="9"/>
      <c r="G47" s="9"/>
      <c r="H47" s="9"/>
      <c r="I47" s="9"/>
      <c r="J47" s="9"/>
      <c r="K47" s="9"/>
      <c r="L47" s="9"/>
      <c r="M47" s="9"/>
      <c r="N47" s="9"/>
      <c r="O47" s="9"/>
      <c r="P47" s="9"/>
      <c r="Q47" s="9"/>
      <c r="R47" s="9"/>
      <c r="S47" s="9"/>
      <c r="T47" s="9"/>
      <c r="U47" s="9"/>
      <c r="V47" s="9"/>
    </row>
    <row r="48" spans="1:22">
      <c r="A48" s="32"/>
      <c r="B48" s="25"/>
      <c r="C48" s="9"/>
      <c r="D48" s="9"/>
      <c r="E48" s="9"/>
      <c r="F48" s="9"/>
      <c r="G48" s="9"/>
      <c r="H48" s="9"/>
      <c r="I48" s="9"/>
      <c r="J48" s="9"/>
      <c r="K48" s="9"/>
      <c r="L48" s="9"/>
      <c r="M48" s="9"/>
      <c r="N48" s="9"/>
      <c r="O48" s="9"/>
      <c r="P48" s="9"/>
      <c r="Q48" s="9"/>
      <c r="R48" s="9"/>
      <c r="S48" s="9"/>
      <c r="T48" s="9"/>
      <c r="U48" s="9"/>
      <c r="V48" s="9"/>
    </row>
    <row r="49" spans="1:22">
      <c r="A49" s="32"/>
      <c r="B49" s="25"/>
      <c r="C49" s="9"/>
      <c r="D49" s="9"/>
      <c r="E49" s="9"/>
      <c r="F49" s="9"/>
      <c r="G49" s="9"/>
      <c r="H49" s="9"/>
      <c r="I49" s="9"/>
      <c r="J49" s="9"/>
      <c r="K49" s="9"/>
      <c r="L49" s="9"/>
      <c r="M49" s="9"/>
      <c r="N49" s="9"/>
      <c r="O49" s="9"/>
      <c r="P49" s="9"/>
      <c r="Q49" s="9"/>
      <c r="R49" s="9"/>
      <c r="S49" s="9"/>
      <c r="T49" s="9"/>
      <c r="U49" s="9"/>
      <c r="V49" s="9"/>
    </row>
    <row r="50" spans="1:22">
      <c r="A50" s="32"/>
      <c r="B50" s="25"/>
      <c r="C50" s="9"/>
      <c r="D50" s="9"/>
      <c r="E50" s="9"/>
      <c r="F50" s="9"/>
      <c r="G50" s="9"/>
      <c r="H50" s="9"/>
      <c r="I50" s="9"/>
      <c r="J50" s="9"/>
      <c r="K50" s="9"/>
      <c r="L50" s="9"/>
      <c r="M50" s="9"/>
      <c r="N50" s="9"/>
      <c r="O50" s="9"/>
      <c r="P50" s="9"/>
      <c r="Q50" s="9"/>
      <c r="R50" s="9"/>
      <c r="S50" s="9"/>
      <c r="T50" s="9"/>
      <c r="U50" s="9"/>
      <c r="V50" s="9"/>
    </row>
    <row r="51" spans="1:22">
      <c r="A51" s="32"/>
      <c r="B51" s="25"/>
      <c r="C51" s="9"/>
      <c r="D51" s="9"/>
      <c r="E51" s="9"/>
      <c r="F51" s="9"/>
      <c r="G51" s="9"/>
      <c r="H51" s="9"/>
      <c r="I51" s="9"/>
      <c r="J51" s="9"/>
      <c r="K51" s="9"/>
      <c r="L51" s="9"/>
      <c r="M51" s="9"/>
      <c r="N51" s="9"/>
      <c r="O51" s="9"/>
      <c r="P51" s="9"/>
      <c r="Q51" s="9"/>
      <c r="R51" s="9"/>
      <c r="S51" s="9"/>
      <c r="T51" s="9"/>
      <c r="U51" s="9"/>
      <c r="V51" s="9"/>
    </row>
    <row r="52" spans="1:22">
      <c r="A52" s="32"/>
      <c r="B52" s="25"/>
      <c r="C52" s="9"/>
      <c r="D52" s="9"/>
      <c r="E52" s="9"/>
      <c r="F52" s="9"/>
      <c r="G52" s="9"/>
      <c r="H52" s="9"/>
      <c r="I52" s="9"/>
      <c r="J52" s="9"/>
      <c r="K52" s="9"/>
      <c r="L52" s="9"/>
      <c r="M52" s="9"/>
      <c r="N52" s="9"/>
      <c r="O52" s="9"/>
      <c r="P52" s="9"/>
      <c r="Q52" s="9"/>
      <c r="R52" s="9"/>
      <c r="S52" s="9"/>
      <c r="T52" s="9"/>
      <c r="U52" s="9"/>
      <c r="V52" s="9"/>
    </row>
    <row r="53" spans="1:22">
      <c r="A53" s="32"/>
      <c r="B53" s="25"/>
      <c r="C53" s="9"/>
      <c r="D53" s="9"/>
      <c r="E53" s="9"/>
      <c r="F53" s="9"/>
      <c r="G53" s="9"/>
      <c r="H53" s="9"/>
      <c r="I53" s="9"/>
      <c r="J53" s="9"/>
      <c r="K53" s="9"/>
      <c r="L53" s="9"/>
      <c r="M53" s="9"/>
      <c r="N53" s="9"/>
      <c r="O53" s="9"/>
      <c r="P53" s="9"/>
      <c r="Q53" s="9"/>
      <c r="R53" s="9"/>
      <c r="S53" s="9"/>
      <c r="T53" s="9"/>
      <c r="U53" s="9"/>
      <c r="V53" s="9"/>
    </row>
    <row r="54" spans="1:22">
      <c r="A54" s="32"/>
      <c r="B54" s="25"/>
      <c r="C54" s="9"/>
      <c r="D54" s="9"/>
      <c r="E54" s="9"/>
      <c r="F54" s="9"/>
      <c r="G54" s="9"/>
      <c r="H54" s="9"/>
      <c r="I54" s="9"/>
      <c r="J54" s="9"/>
      <c r="K54" s="9"/>
      <c r="L54" s="9"/>
      <c r="M54" s="9"/>
      <c r="N54" s="9"/>
      <c r="O54" s="9"/>
      <c r="P54" s="9"/>
      <c r="Q54" s="9"/>
      <c r="R54" s="9"/>
      <c r="S54" s="9"/>
      <c r="T54" s="9"/>
      <c r="U54" s="9"/>
      <c r="V54" s="9"/>
    </row>
    <row r="55" spans="1:22">
      <c r="A55" s="32"/>
      <c r="B55" s="25"/>
      <c r="C55" s="9"/>
      <c r="D55" s="9"/>
      <c r="E55" s="9"/>
      <c r="F55" s="9"/>
      <c r="G55" s="9"/>
      <c r="H55" s="9"/>
      <c r="I55" s="9"/>
      <c r="J55" s="9"/>
      <c r="K55" s="9"/>
      <c r="L55" s="9"/>
      <c r="M55" s="9"/>
      <c r="N55" s="9"/>
      <c r="O55" s="9"/>
      <c r="P55" s="9"/>
      <c r="Q55" s="9"/>
      <c r="R55" s="9"/>
      <c r="S55" s="9"/>
      <c r="T55" s="9"/>
      <c r="U55" s="9"/>
      <c r="V55" s="9"/>
    </row>
    <row r="56" spans="1:22">
      <c r="A56" s="32"/>
      <c r="B56" s="25"/>
      <c r="C56" s="9"/>
      <c r="D56" s="9"/>
      <c r="E56" s="9"/>
      <c r="F56" s="9"/>
      <c r="G56" s="9"/>
      <c r="H56" s="9"/>
      <c r="I56" s="9"/>
      <c r="J56" s="9"/>
      <c r="K56" s="9"/>
      <c r="L56" s="9"/>
      <c r="M56" s="9"/>
      <c r="N56" s="9"/>
      <c r="O56" s="9"/>
      <c r="P56" s="9"/>
      <c r="Q56" s="9"/>
      <c r="R56" s="9"/>
      <c r="S56" s="9"/>
      <c r="T56" s="9"/>
      <c r="U56" s="9"/>
      <c r="V56" s="9"/>
    </row>
    <row r="57" spans="1:22">
      <c r="A57" s="32"/>
      <c r="B57" s="25"/>
      <c r="C57" s="9"/>
      <c r="D57" s="9"/>
      <c r="E57" s="9"/>
      <c r="F57" s="9"/>
      <c r="G57" s="9"/>
      <c r="H57" s="9"/>
      <c r="I57" s="9"/>
      <c r="J57" s="9"/>
      <c r="K57" s="9"/>
      <c r="L57" s="9"/>
      <c r="M57" s="9"/>
      <c r="N57" s="9"/>
      <c r="O57" s="9"/>
      <c r="P57" s="9"/>
      <c r="Q57" s="9"/>
      <c r="R57" s="9"/>
      <c r="S57" s="9"/>
      <c r="T57" s="9"/>
      <c r="U57" s="9"/>
      <c r="V57" s="9"/>
    </row>
    <row r="58" spans="1:22">
      <c r="A58" s="32"/>
      <c r="B58" s="25"/>
      <c r="C58" s="9"/>
      <c r="D58" s="9"/>
      <c r="E58" s="9"/>
      <c r="F58" s="9"/>
      <c r="G58" s="9"/>
      <c r="H58" s="9"/>
      <c r="I58" s="9"/>
      <c r="J58" s="9"/>
      <c r="K58" s="9"/>
      <c r="L58" s="9"/>
      <c r="M58" s="9"/>
      <c r="N58" s="9"/>
      <c r="O58" s="9"/>
      <c r="P58" s="9"/>
      <c r="Q58" s="9"/>
      <c r="R58" s="9"/>
      <c r="S58" s="9"/>
      <c r="T58" s="9"/>
      <c r="U58" s="9"/>
      <c r="V58" s="9"/>
    </row>
    <row r="59" spans="1:22">
      <c r="A59" s="32"/>
      <c r="B59" s="25"/>
      <c r="C59" s="9"/>
      <c r="D59" s="9"/>
      <c r="E59" s="9"/>
      <c r="F59" s="9"/>
      <c r="G59" s="9"/>
      <c r="H59" s="9"/>
      <c r="I59" s="9"/>
      <c r="J59" s="9"/>
      <c r="K59" s="9"/>
      <c r="L59" s="9"/>
      <c r="M59" s="9"/>
      <c r="N59" s="9"/>
      <c r="O59" s="9"/>
      <c r="P59" s="9"/>
      <c r="Q59" s="9"/>
      <c r="R59" s="9"/>
      <c r="S59" s="9"/>
      <c r="T59" s="9"/>
      <c r="U59" s="9"/>
      <c r="V59" s="9"/>
    </row>
    <row r="60" spans="1:22">
      <c r="A60" s="32"/>
      <c r="B60" s="30"/>
      <c r="C60" s="9"/>
      <c r="D60" s="9"/>
      <c r="E60" s="9"/>
      <c r="F60" s="9"/>
      <c r="G60" s="9"/>
      <c r="H60" s="9"/>
      <c r="I60" s="9"/>
      <c r="J60" s="9"/>
      <c r="K60" s="9"/>
      <c r="L60" s="9"/>
      <c r="M60" s="9"/>
      <c r="N60" s="9"/>
      <c r="O60" s="9"/>
      <c r="P60" s="9"/>
      <c r="Q60" s="9"/>
      <c r="R60" s="9"/>
      <c r="S60" s="9"/>
      <c r="T60" s="9"/>
      <c r="U60" s="9"/>
      <c r="V60" s="9"/>
    </row>
    <row r="61" spans="1:22">
      <c r="A61" s="32"/>
      <c r="B61" s="31"/>
      <c r="C61" s="23"/>
      <c r="D61" s="23"/>
      <c r="E61" s="23"/>
      <c r="F61" s="23"/>
      <c r="G61" s="23"/>
      <c r="H61" s="23"/>
      <c r="I61" s="23"/>
      <c r="J61" s="23"/>
      <c r="K61" s="23"/>
      <c r="L61" s="23"/>
      <c r="M61" s="23"/>
      <c r="N61" s="23"/>
      <c r="O61" s="23"/>
      <c r="P61" s="23"/>
      <c r="Q61" s="23"/>
      <c r="R61" s="23"/>
      <c r="S61" s="23"/>
      <c r="T61" s="23"/>
      <c r="U61" s="23"/>
      <c r="V61" s="23"/>
    </row>
    <row r="62" spans="1:22">
      <c r="A62" s="32"/>
      <c r="B62" s="31"/>
      <c r="C62" s="23"/>
      <c r="D62" s="23"/>
      <c r="E62" s="23"/>
      <c r="F62" s="23"/>
      <c r="G62" s="23"/>
      <c r="H62" s="23"/>
      <c r="I62" s="23"/>
      <c r="J62" s="23"/>
      <c r="K62" s="23"/>
      <c r="L62" s="23"/>
      <c r="M62" s="23"/>
      <c r="N62" s="23"/>
      <c r="O62" s="23"/>
      <c r="P62" s="23"/>
      <c r="Q62" s="23"/>
      <c r="R62" s="23"/>
      <c r="S62" s="23"/>
      <c r="T62" s="23"/>
      <c r="U62" s="23"/>
      <c r="V62" s="23"/>
    </row>
    <row r="63" spans="1:22">
      <c r="A63" s="32"/>
      <c r="B63" s="31"/>
      <c r="C63" s="23"/>
      <c r="D63" s="23"/>
      <c r="E63" s="23"/>
      <c r="F63" s="23"/>
      <c r="G63" s="23"/>
      <c r="H63" s="23"/>
      <c r="I63" s="23"/>
      <c r="J63" s="23"/>
      <c r="K63" s="23"/>
      <c r="L63" s="23"/>
      <c r="M63" s="23"/>
      <c r="N63" s="23"/>
      <c r="O63" s="23"/>
      <c r="P63" s="23"/>
      <c r="Q63" s="23"/>
      <c r="R63" s="23"/>
      <c r="S63" s="23"/>
      <c r="T63" s="23"/>
      <c r="U63" s="23"/>
      <c r="V63" s="23"/>
    </row>
    <row r="64" spans="1:22">
      <c r="A64" s="32"/>
      <c r="B64" s="31"/>
      <c r="C64" s="23"/>
      <c r="D64" s="23"/>
      <c r="E64" s="23"/>
      <c r="F64" s="23"/>
      <c r="G64" s="23"/>
      <c r="H64" s="23"/>
      <c r="I64" s="23"/>
      <c r="J64" s="23"/>
      <c r="K64" s="23"/>
      <c r="L64" s="23"/>
      <c r="M64" s="23"/>
      <c r="N64" s="23"/>
      <c r="O64" s="23"/>
      <c r="P64" s="23"/>
      <c r="Q64" s="23"/>
      <c r="R64" s="23"/>
      <c r="S64" s="23"/>
      <c r="T64" s="23"/>
      <c r="U64" s="23"/>
      <c r="V64" s="23"/>
    </row>
    <row r="65" spans="1:22">
      <c r="A65" s="32"/>
      <c r="B65" s="31"/>
      <c r="C65" s="23"/>
      <c r="D65" s="23"/>
      <c r="E65" s="23"/>
      <c r="F65" s="23"/>
      <c r="G65" s="23"/>
      <c r="H65" s="23"/>
      <c r="I65" s="23"/>
      <c r="J65" s="23"/>
      <c r="K65" s="23"/>
      <c r="L65" s="23"/>
      <c r="M65" s="23"/>
      <c r="N65" s="23"/>
      <c r="O65" s="23"/>
      <c r="P65" s="23"/>
      <c r="Q65" s="23"/>
      <c r="R65" s="23"/>
      <c r="S65" s="23"/>
      <c r="T65" s="23"/>
      <c r="U65" s="23"/>
      <c r="V65" s="23"/>
    </row>
    <row r="66" spans="1:22">
      <c r="A66" s="32"/>
      <c r="B66" s="31"/>
      <c r="C66" s="23"/>
      <c r="D66" s="23"/>
      <c r="E66" s="23"/>
      <c r="F66" s="23"/>
      <c r="G66" s="23"/>
      <c r="H66" s="23"/>
      <c r="I66" s="23"/>
      <c r="J66" s="23"/>
      <c r="K66" s="23"/>
      <c r="L66" s="23"/>
      <c r="M66" s="23"/>
      <c r="N66" s="23"/>
      <c r="O66" s="23"/>
      <c r="P66" s="23"/>
      <c r="Q66" s="23"/>
      <c r="R66" s="23"/>
      <c r="S66" s="23"/>
      <c r="T66" s="23"/>
      <c r="U66" s="23"/>
      <c r="V66" s="23"/>
    </row>
    <row r="67" spans="1:22">
      <c r="A67" s="32"/>
      <c r="B67" s="31"/>
      <c r="C67" s="23"/>
      <c r="D67" s="23"/>
      <c r="E67" s="23"/>
      <c r="F67" s="23"/>
      <c r="G67" s="23"/>
      <c r="H67" s="23"/>
      <c r="I67" s="23"/>
      <c r="J67" s="23"/>
      <c r="K67" s="23"/>
      <c r="L67" s="23"/>
      <c r="M67" s="23"/>
      <c r="N67" s="23"/>
      <c r="O67" s="23"/>
      <c r="P67" s="23"/>
      <c r="Q67" s="23"/>
      <c r="R67" s="23"/>
      <c r="S67" s="23"/>
      <c r="T67" s="23"/>
      <c r="U67" s="23"/>
      <c r="V67" s="23"/>
    </row>
    <row r="68" spans="1:22">
      <c r="A68" s="32"/>
      <c r="B68" s="31"/>
      <c r="C68" s="23"/>
      <c r="D68" s="23"/>
      <c r="E68" s="23"/>
      <c r="F68" s="23"/>
      <c r="G68" s="23"/>
      <c r="H68" s="23"/>
      <c r="I68" s="23"/>
      <c r="J68" s="23"/>
      <c r="K68" s="23"/>
      <c r="L68" s="23"/>
      <c r="M68" s="23"/>
      <c r="N68" s="23"/>
      <c r="O68" s="23"/>
      <c r="P68" s="23"/>
      <c r="Q68" s="23"/>
      <c r="R68" s="23"/>
      <c r="S68" s="23"/>
      <c r="T68" s="23"/>
      <c r="U68" s="23"/>
      <c r="V68" s="23"/>
    </row>
    <row r="69" spans="1:22">
      <c r="A69" s="32"/>
      <c r="B69" s="31"/>
      <c r="C69" s="23"/>
      <c r="D69" s="23"/>
      <c r="E69" s="23"/>
      <c r="F69" s="23"/>
      <c r="G69" s="23"/>
      <c r="H69" s="23"/>
      <c r="I69" s="23"/>
      <c r="J69" s="23"/>
      <c r="K69" s="23"/>
      <c r="L69" s="23"/>
      <c r="M69" s="23"/>
      <c r="N69" s="23"/>
      <c r="O69" s="23"/>
      <c r="P69" s="23"/>
      <c r="Q69" s="23"/>
      <c r="R69" s="23"/>
      <c r="S69" s="23"/>
      <c r="T69" s="23"/>
      <c r="U69" s="23"/>
      <c r="V69" s="23"/>
    </row>
    <row r="70" spans="1:22">
      <c r="A70" s="32"/>
      <c r="B70" s="31"/>
      <c r="C70" s="23"/>
      <c r="D70" s="23"/>
      <c r="E70" s="23"/>
      <c r="F70" s="23"/>
      <c r="G70" s="23"/>
      <c r="H70" s="23"/>
      <c r="I70" s="23"/>
      <c r="J70" s="23"/>
      <c r="K70" s="23"/>
      <c r="L70" s="23"/>
      <c r="M70" s="23"/>
      <c r="N70" s="23"/>
      <c r="O70" s="23"/>
      <c r="P70" s="23"/>
      <c r="Q70" s="23"/>
      <c r="R70" s="23"/>
      <c r="S70" s="23"/>
      <c r="T70" s="23"/>
      <c r="U70" s="23"/>
      <c r="V70" s="23"/>
    </row>
    <row r="71" spans="1:22">
      <c r="A71" s="32"/>
      <c r="B71" s="31"/>
      <c r="C71" s="23"/>
      <c r="D71" s="23"/>
      <c r="E71" s="23"/>
      <c r="F71" s="23"/>
      <c r="G71" s="23"/>
      <c r="H71" s="23"/>
      <c r="I71" s="23"/>
      <c r="J71" s="23"/>
      <c r="K71" s="23"/>
      <c r="L71" s="23"/>
      <c r="M71" s="23"/>
      <c r="N71" s="23"/>
      <c r="O71" s="23"/>
      <c r="P71" s="23"/>
      <c r="Q71" s="23"/>
      <c r="R71" s="23"/>
      <c r="S71" s="23"/>
      <c r="T71" s="23"/>
      <c r="U71" s="23"/>
      <c r="V71" s="23"/>
    </row>
    <row r="72" spans="1:22">
      <c r="A72" s="32"/>
      <c r="B72" s="31"/>
      <c r="C72" s="23"/>
      <c r="D72" s="23"/>
      <c r="E72" s="23"/>
      <c r="F72" s="23"/>
      <c r="G72" s="23"/>
      <c r="H72" s="23"/>
      <c r="I72" s="23"/>
      <c r="J72" s="23"/>
      <c r="K72" s="23"/>
      <c r="L72" s="23"/>
      <c r="M72" s="23"/>
      <c r="N72" s="23"/>
      <c r="O72" s="23"/>
      <c r="P72" s="23"/>
      <c r="Q72" s="23"/>
      <c r="R72" s="23"/>
      <c r="S72" s="23"/>
      <c r="T72" s="23"/>
      <c r="U72" s="23"/>
      <c r="V72" s="23"/>
    </row>
    <row r="73" spans="1:22">
      <c r="A73" s="32"/>
      <c r="B73" s="31"/>
      <c r="C73" s="23"/>
      <c r="D73" s="23"/>
      <c r="E73" s="23"/>
      <c r="F73" s="23"/>
      <c r="G73" s="23"/>
      <c r="H73" s="23"/>
      <c r="I73" s="23"/>
      <c r="J73" s="23"/>
      <c r="K73" s="23"/>
      <c r="L73" s="23"/>
      <c r="M73" s="23"/>
      <c r="N73" s="23"/>
      <c r="O73" s="23"/>
      <c r="P73" s="23"/>
      <c r="Q73" s="23"/>
      <c r="R73" s="23"/>
      <c r="S73" s="23"/>
      <c r="T73" s="23"/>
      <c r="U73" s="23"/>
      <c r="V73" s="23"/>
    </row>
    <row r="74" spans="1:22">
      <c r="A74" s="32"/>
      <c r="B74" s="31"/>
      <c r="C74" s="23"/>
      <c r="D74" s="23"/>
      <c r="E74" s="23"/>
      <c r="F74" s="23"/>
      <c r="G74" s="23"/>
      <c r="H74" s="23"/>
      <c r="I74" s="23"/>
      <c r="J74" s="23"/>
      <c r="K74" s="23"/>
      <c r="L74" s="23"/>
      <c r="M74" s="23"/>
      <c r="N74" s="23"/>
      <c r="O74" s="23"/>
      <c r="P74" s="23"/>
      <c r="Q74" s="23"/>
      <c r="R74" s="23"/>
      <c r="S74" s="23"/>
      <c r="T74" s="23"/>
      <c r="U74" s="23"/>
      <c r="V74" s="23"/>
    </row>
    <row r="75" spans="1:22">
      <c r="A75" s="32"/>
      <c r="B75" s="31"/>
      <c r="C75" s="23"/>
      <c r="D75" s="23"/>
      <c r="E75" s="23"/>
      <c r="F75" s="23"/>
      <c r="G75" s="23"/>
      <c r="H75" s="23"/>
      <c r="I75" s="23"/>
      <c r="J75" s="23"/>
      <c r="K75" s="23"/>
      <c r="L75" s="23"/>
      <c r="M75" s="23"/>
      <c r="N75" s="23"/>
      <c r="O75" s="23"/>
      <c r="P75" s="23"/>
      <c r="Q75" s="23"/>
      <c r="R75" s="23"/>
      <c r="S75" s="23"/>
      <c r="T75" s="23"/>
      <c r="U75" s="23"/>
      <c r="V75" s="23"/>
    </row>
    <row r="76" spans="1:22">
      <c r="A76" s="32"/>
      <c r="B76" s="31"/>
      <c r="C76" s="23"/>
      <c r="D76" s="23"/>
      <c r="E76" s="23"/>
      <c r="F76" s="23"/>
      <c r="G76" s="23"/>
      <c r="H76" s="23"/>
      <c r="I76" s="23"/>
      <c r="J76" s="23"/>
      <c r="K76" s="23"/>
      <c r="L76" s="23"/>
      <c r="M76" s="23"/>
      <c r="N76" s="23"/>
      <c r="O76" s="23"/>
      <c r="P76" s="23"/>
      <c r="Q76" s="23"/>
      <c r="R76" s="23"/>
      <c r="S76" s="23"/>
      <c r="T76" s="23"/>
      <c r="U76" s="23"/>
      <c r="V76" s="23"/>
    </row>
    <row r="77" spans="1:22">
      <c r="A77" s="32"/>
      <c r="B77" s="31"/>
      <c r="C77" s="23"/>
      <c r="D77" s="23"/>
      <c r="E77" s="23"/>
      <c r="F77" s="23"/>
      <c r="G77" s="23"/>
      <c r="H77" s="23"/>
      <c r="I77" s="23"/>
      <c r="J77" s="23"/>
      <c r="K77" s="23"/>
      <c r="L77" s="23"/>
      <c r="M77" s="23"/>
      <c r="N77" s="23"/>
      <c r="O77" s="23"/>
      <c r="P77" s="23"/>
      <c r="Q77" s="23"/>
      <c r="R77" s="23"/>
      <c r="S77" s="23"/>
      <c r="T77" s="23"/>
      <c r="U77" s="23"/>
      <c r="V77" s="23"/>
    </row>
    <row r="78" spans="1:22">
      <c r="A78" s="32"/>
      <c r="B78" s="31"/>
      <c r="C78" s="23"/>
      <c r="D78" s="23"/>
      <c r="E78" s="23"/>
      <c r="F78" s="23"/>
      <c r="G78" s="23"/>
      <c r="H78" s="23"/>
      <c r="I78" s="23"/>
      <c r="J78" s="23"/>
      <c r="K78" s="23"/>
      <c r="L78" s="23"/>
      <c r="M78" s="23"/>
      <c r="N78" s="23"/>
      <c r="O78" s="23"/>
      <c r="P78" s="23"/>
      <c r="Q78" s="23"/>
      <c r="R78" s="23"/>
      <c r="S78" s="23"/>
      <c r="T78" s="23"/>
      <c r="U78" s="23"/>
      <c r="V78" s="23"/>
    </row>
    <row r="79" spans="1:22">
      <c r="A79" s="32"/>
      <c r="B79" s="31"/>
      <c r="C79" s="23"/>
      <c r="D79" s="23"/>
      <c r="E79" s="23"/>
      <c r="F79" s="23"/>
      <c r="G79" s="23"/>
      <c r="H79" s="23"/>
      <c r="I79" s="23"/>
      <c r="J79" s="23"/>
      <c r="K79" s="23"/>
      <c r="L79" s="23"/>
      <c r="M79" s="23"/>
      <c r="N79" s="23"/>
      <c r="O79" s="23"/>
      <c r="P79" s="23"/>
      <c r="Q79" s="23"/>
      <c r="R79" s="23"/>
      <c r="S79" s="23"/>
      <c r="T79" s="23"/>
      <c r="U79" s="23"/>
      <c r="V79" s="23"/>
    </row>
    <row r="80" spans="1:22">
      <c r="A80" s="32"/>
      <c r="B80" s="31"/>
      <c r="C80" s="23"/>
      <c r="D80" s="23"/>
      <c r="E80" s="23"/>
      <c r="F80" s="23"/>
      <c r="G80" s="23"/>
      <c r="H80" s="23"/>
      <c r="I80" s="23"/>
      <c r="J80" s="23"/>
      <c r="K80" s="23"/>
      <c r="L80" s="23"/>
      <c r="M80" s="23"/>
      <c r="N80" s="23"/>
      <c r="O80" s="23"/>
      <c r="P80" s="23"/>
      <c r="Q80" s="23"/>
      <c r="R80" s="23"/>
      <c r="S80" s="23"/>
      <c r="T80" s="23"/>
      <c r="U80" s="23"/>
      <c r="V80" s="23"/>
    </row>
    <row r="81" spans="1:22">
      <c r="A81" s="32"/>
      <c r="B81" s="31"/>
      <c r="C81" s="23"/>
      <c r="D81" s="23"/>
      <c r="E81" s="23"/>
      <c r="F81" s="23"/>
      <c r="G81" s="23"/>
      <c r="H81" s="23"/>
      <c r="I81" s="23"/>
      <c r="J81" s="23"/>
      <c r="K81" s="23"/>
      <c r="L81" s="23"/>
      <c r="M81" s="23"/>
      <c r="N81" s="23"/>
      <c r="O81" s="23"/>
      <c r="P81" s="23"/>
      <c r="Q81" s="23"/>
      <c r="R81" s="23"/>
      <c r="S81" s="23"/>
      <c r="T81" s="23"/>
      <c r="U81" s="23"/>
      <c r="V81" s="23"/>
    </row>
    <row r="82" spans="1:22">
      <c r="A82" s="32"/>
      <c r="B82" s="31"/>
      <c r="C82" s="23"/>
      <c r="D82" s="23"/>
      <c r="E82" s="23"/>
      <c r="F82" s="23"/>
      <c r="G82" s="23"/>
      <c r="H82" s="23"/>
      <c r="I82" s="23"/>
      <c r="J82" s="23"/>
      <c r="K82" s="23"/>
      <c r="L82" s="23"/>
      <c r="M82" s="23"/>
      <c r="N82" s="23"/>
      <c r="O82" s="23"/>
      <c r="P82" s="23"/>
      <c r="Q82" s="23"/>
      <c r="R82" s="23"/>
      <c r="S82" s="23"/>
      <c r="T82" s="23"/>
      <c r="U82" s="23"/>
      <c r="V82" s="23"/>
    </row>
    <row r="83" spans="1:22">
      <c r="A83" s="32"/>
      <c r="B83" s="31"/>
      <c r="C83" s="23"/>
      <c r="D83" s="23"/>
      <c r="E83" s="23"/>
      <c r="F83" s="23"/>
      <c r="G83" s="23"/>
      <c r="H83" s="23"/>
      <c r="I83" s="23"/>
      <c r="J83" s="23"/>
      <c r="K83" s="23"/>
      <c r="L83" s="23"/>
      <c r="M83" s="23"/>
      <c r="N83" s="23"/>
      <c r="O83" s="23"/>
      <c r="P83" s="23"/>
      <c r="Q83" s="23"/>
      <c r="R83" s="23"/>
      <c r="S83" s="23"/>
      <c r="T83" s="23"/>
      <c r="U83" s="23"/>
      <c r="V83" s="23"/>
    </row>
    <row r="84" spans="1:22">
      <c r="A84" s="32"/>
      <c r="B84" s="31"/>
      <c r="C84" s="23"/>
      <c r="D84" s="23"/>
      <c r="E84" s="23"/>
      <c r="F84" s="23"/>
      <c r="G84" s="23"/>
      <c r="H84" s="23"/>
      <c r="I84" s="23"/>
      <c r="J84" s="23"/>
      <c r="K84" s="23"/>
      <c r="L84" s="23"/>
      <c r="M84" s="23"/>
      <c r="N84" s="23"/>
      <c r="O84" s="23"/>
      <c r="P84" s="23"/>
      <c r="Q84" s="23"/>
      <c r="R84" s="23"/>
      <c r="S84" s="23"/>
      <c r="T84" s="23"/>
      <c r="U84" s="23"/>
      <c r="V84" s="23"/>
    </row>
    <row r="85" spans="1:22">
      <c r="A85" s="32"/>
      <c r="B85" s="31"/>
      <c r="C85" s="23"/>
      <c r="D85" s="23"/>
      <c r="E85" s="23"/>
      <c r="F85" s="23"/>
      <c r="G85" s="23"/>
      <c r="H85" s="23"/>
      <c r="I85" s="23"/>
      <c r="J85" s="23"/>
      <c r="K85" s="23"/>
      <c r="L85" s="23"/>
      <c r="M85" s="23"/>
      <c r="N85" s="23"/>
      <c r="O85" s="23"/>
      <c r="P85" s="23"/>
      <c r="Q85" s="23"/>
      <c r="R85" s="23"/>
      <c r="S85" s="23"/>
      <c r="T85" s="23"/>
      <c r="U85" s="23"/>
      <c r="V85" s="23"/>
    </row>
    <row r="86" spans="1:22">
      <c r="A86" s="32"/>
      <c r="B86" s="31"/>
      <c r="C86" s="23"/>
      <c r="D86" s="23"/>
      <c r="E86" s="23"/>
      <c r="F86" s="23"/>
      <c r="G86" s="23"/>
      <c r="H86" s="23"/>
      <c r="I86" s="23"/>
      <c r="J86" s="23"/>
      <c r="K86" s="23"/>
      <c r="L86" s="23"/>
      <c r="M86" s="23"/>
      <c r="N86" s="23"/>
      <c r="O86" s="23"/>
      <c r="P86" s="23"/>
      <c r="Q86" s="23"/>
      <c r="R86" s="23"/>
      <c r="S86" s="23"/>
      <c r="T86" s="23"/>
      <c r="U86" s="23"/>
      <c r="V86" s="23"/>
    </row>
    <row r="87" spans="1:22">
      <c r="A87" s="32"/>
      <c r="B87" s="31"/>
      <c r="C87" s="23"/>
      <c r="D87" s="23"/>
      <c r="E87" s="23"/>
      <c r="F87" s="23"/>
      <c r="G87" s="23"/>
      <c r="H87" s="23"/>
      <c r="I87" s="23"/>
      <c r="J87" s="23"/>
      <c r="K87" s="23"/>
      <c r="L87" s="23"/>
      <c r="M87" s="23"/>
      <c r="N87" s="23"/>
      <c r="O87" s="23"/>
      <c r="P87" s="23"/>
      <c r="Q87" s="23"/>
      <c r="R87" s="23"/>
      <c r="S87" s="23"/>
      <c r="T87" s="23"/>
      <c r="U87" s="23"/>
      <c r="V87" s="23"/>
    </row>
    <row r="88" spans="1:22">
      <c r="A88" s="32"/>
      <c r="B88" s="31"/>
      <c r="C88" s="23"/>
      <c r="D88" s="23"/>
      <c r="E88" s="23"/>
      <c r="F88" s="23"/>
      <c r="G88" s="23"/>
      <c r="H88" s="23"/>
      <c r="I88" s="23"/>
      <c r="J88" s="23"/>
      <c r="K88" s="23"/>
      <c r="L88" s="23"/>
      <c r="M88" s="23"/>
      <c r="N88" s="23"/>
      <c r="O88" s="23"/>
      <c r="P88" s="23"/>
      <c r="Q88" s="23"/>
      <c r="R88" s="23"/>
      <c r="S88" s="23"/>
      <c r="T88" s="23"/>
      <c r="U88" s="23"/>
      <c r="V88" s="23"/>
    </row>
    <row r="89" spans="1:22">
      <c r="A89" s="32"/>
      <c r="B89" s="31"/>
      <c r="C89" s="23"/>
      <c r="D89" s="23"/>
      <c r="E89" s="23"/>
      <c r="F89" s="23"/>
      <c r="G89" s="23"/>
      <c r="H89" s="23"/>
      <c r="I89" s="23"/>
      <c r="J89" s="23"/>
      <c r="K89" s="23"/>
      <c r="L89" s="23"/>
      <c r="M89" s="23"/>
      <c r="N89" s="23"/>
      <c r="O89" s="23"/>
      <c r="P89" s="23"/>
      <c r="Q89" s="23"/>
      <c r="R89" s="23"/>
      <c r="S89" s="23"/>
      <c r="T89" s="23"/>
      <c r="U89" s="23"/>
      <c r="V89" s="23"/>
    </row>
    <row r="90" spans="1:22">
      <c r="A90" s="32"/>
      <c r="B90" s="31"/>
      <c r="C90" s="23"/>
      <c r="D90" s="23"/>
      <c r="E90" s="23"/>
      <c r="F90" s="23"/>
      <c r="G90" s="23"/>
      <c r="H90" s="23"/>
      <c r="I90" s="23"/>
      <c r="J90" s="23"/>
      <c r="K90" s="23"/>
      <c r="L90" s="23"/>
      <c r="M90" s="23"/>
      <c r="N90" s="23"/>
      <c r="O90" s="23"/>
      <c r="P90" s="23"/>
      <c r="Q90" s="23"/>
      <c r="R90" s="23"/>
      <c r="S90" s="23"/>
      <c r="T90" s="23"/>
      <c r="U90" s="23"/>
      <c r="V90" s="23"/>
    </row>
    <row r="91" spans="1:22">
      <c r="A91" s="32"/>
      <c r="B91" s="31"/>
      <c r="C91" s="23"/>
      <c r="D91" s="23"/>
      <c r="E91" s="23"/>
      <c r="F91" s="23"/>
      <c r="G91" s="23"/>
      <c r="H91" s="23"/>
      <c r="I91" s="23"/>
      <c r="J91" s="23"/>
      <c r="K91" s="23"/>
      <c r="L91" s="23"/>
      <c r="M91" s="23"/>
      <c r="N91" s="23"/>
      <c r="O91" s="23"/>
      <c r="P91" s="23"/>
      <c r="Q91" s="23"/>
      <c r="R91" s="23"/>
      <c r="S91" s="23"/>
      <c r="T91" s="23"/>
      <c r="U91" s="23"/>
      <c r="V91" s="23"/>
    </row>
    <row r="92" spans="1:22">
      <c r="A92" s="32"/>
      <c r="B92" s="31"/>
      <c r="C92" s="23"/>
      <c r="D92" s="23"/>
      <c r="E92" s="23"/>
      <c r="F92" s="23"/>
      <c r="G92" s="23"/>
      <c r="H92" s="23"/>
      <c r="I92" s="23"/>
      <c r="J92" s="23"/>
      <c r="K92" s="23"/>
      <c r="L92" s="23"/>
      <c r="M92" s="23"/>
      <c r="N92" s="23"/>
      <c r="O92" s="23"/>
      <c r="P92" s="23"/>
      <c r="Q92" s="23"/>
      <c r="R92" s="23"/>
      <c r="S92" s="23"/>
      <c r="T92" s="23"/>
      <c r="U92" s="23"/>
      <c r="V92" s="23"/>
    </row>
    <row r="93" spans="1:22">
      <c r="A93" s="32"/>
      <c r="B93" s="31"/>
      <c r="C93" s="23"/>
      <c r="D93" s="23"/>
      <c r="E93" s="23"/>
      <c r="F93" s="23"/>
      <c r="G93" s="23"/>
      <c r="H93" s="23"/>
      <c r="I93" s="23"/>
      <c r="J93" s="23"/>
      <c r="K93" s="23"/>
      <c r="L93" s="23"/>
      <c r="M93" s="23"/>
      <c r="N93" s="23"/>
      <c r="O93" s="23"/>
      <c r="P93" s="23"/>
      <c r="Q93" s="23"/>
      <c r="R93" s="23"/>
      <c r="S93" s="23"/>
      <c r="T93" s="23"/>
      <c r="U93" s="23"/>
      <c r="V93" s="23"/>
    </row>
    <row r="94" spans="1:22">
      <c r="A94" s="32"/>
      <c r="B94" s="31"/>
      <c r="C94" s="23"/>
      <c r="D94" s="23"/>
      <c r="E94" s="23"/>
      <c r="F94" s="23"/>
      <c r="G94" s="23"/>
      <c r="H94" s="23"/>
      <c r="I94" s="23"/>
      <c r="J94" s="23"/>
      <c r="K94" s="23"/>
      <c r="L94" s="23"/>
      <c r="M94" s="23"/>
      <c r="N94" s="23"/>
      <c r="O94" s="23"/>
      <c r="P94" s="23"/>
      <c r="Q94" s="23"/>
      <c r="R94" s="23"/>
      <c r="S94" s="23"/>
      <c r="T94" s="23"/>
      <c r="U94" s="23"/>
      <c r="V94" s="23"/>
    </row>
    <row r="95" spans="1:22">
      <c r="A95" s="32"/>
      <c r="B95" s="31"/>
      <c r="C95" s="23"/>
      <c r="D95" s="23"/>
      <c r="E95" s="23"/>
      <c r="F95" s="23"/>
      <c r="G95" s="23"/>
      <c r="H95" s="23"/>
      <c r="I95" s="23"/>
      <c r="J95" s="23"/>
      <c r="K95" s="23"/>
      <c r="L95" s="23"/>
      <c r="M95" s="23"/>
      <c r="N95" s="23"/>
      <c r="O95" s="23"/>
      <c r="P95" s="23"/>
      <c r="Q95" s="23"/>
      <c r="R95" s="23"/>
      <c r="S95" s="23"/>
      <c r="T95" s="23"/>
      <c r="U95" s="23"/>
      <c r="V95" s="23"/>
    </row>
    <row r="96" spans="1:22">
      <c r="A96" s="32"/>
      <c r="B96" s="31"/>
      <c r="C96" s="23"/>
      <c r="D96" s="23"/>
      <c r="E96" s="23"/>
      <c r="F96" s="23"/>
      <c r="G96" s="23"/>
      <c r="H96" s="23"/>
      <c r="I96" s="23"/>
      <c r="J96" s="23"/>
      <c r="K96" s="23"/>
      <c r="L96" s="23"/>
      <c r="M96" s="23"/>
      <c r="N96" s="23"/>
      <c r="O96" s="23"/>
      <c r="P96" s="23"/>
      <c r="Q96" s="23"/>
      <c r="R96" s="23"/>
      <c r="S96" s="23"/>
      <c r="T96" s="23"/>
      <c r="U96" s="23"/>
      <c r="V96" s="23"/>
    </row>
    <row r="97" spans="1:22">
      <c r="A97" s="32"/>
      <c r="B97" s="31"/>
      <c r="C97" s="23"/>
      <c r="D97" s="23"/>
      <c r="E97" s="23"/>
      <c r="F97" s="23"/>
      <c r="G97" s="23"/>
      <c r="H97" s="23"/>
      <c r="I97" s="23"/>
      <c r="J97" s="23"/>
      <c r="K97" s="23"/>
      <c r="L97" s="23"/>
      <c r="M97" s="23"/>
      <c r="N97" s="23"/>
      <c r="O97" s="23"/>
      <c r="P97" s="23"/>
      <c r="Q97" s="23"/>
      <c r="R97" s="23"/>
      <c r="S97" s="23"/>
      <c r="T97" s="23"/>
      <c r="U97" s="23"/>
      <c r="V97" s="23"/>
    </row>
    <row r="98" spans="1:22">
      <c r="A98" s="32"/>
      <c r="B98" s="31"/>
      <c r="C98" s="23"/>
      <c r="D98" s="23"/>
      <c r="E98" s="23"/>
      <c r="F98" s="23"/>
      <c r="G98" s="23"/>
      <c r="H98" s="23"/>
      <c r="I98" s="23"/>
      <c r="J98" s="23"/>
      <c r="K98" s="23"/>
      <c r="L98" s="23"/>
      <c r="M98" s="23"/>
      <c r="N98" s="23"/>
      <c r="O98" s="23"/>
      <c r="P98" s="23"/>
      <c r="Q98" s="23"/>
      <c r="R98" s="23"/>
      <c r="S98" s="23"/>
      <c r="T98" s="23"/>
      <c r="U98" s="23"/>
      <c r="V98" s="23"/>
    </row>
    <row r="99" spans="1:22">
      <c r="A99" s="32"/>
      <c r="B99" s="31"/>
      <c r="C99" s="23"/>
      <c r="D99" s="23"/>
      <c r="E99" s="23"/>
      <c r="F99" s="23"/>
      <c r="G99" s="23"/>
      <c r="H99" s="23"/>
      <c r="I99" s="23"/>
      <c r="J99" s="23"/>
      <c r="K99" s="23"/>
      <c r="L99" s="23"/>
      <c r="M99" s="23"/>
      <c r="N99" s="23"/>
      <c r="O99" s="23"/>
      <c r="P99" s="23"/>
      <c r="Q99" s="23"/>
      <c r="R99" s="23"/>
      <c r="S99" s="23"/>
      <c r="T99" s="23"/>
      <c r="U99" s="23"/>
      <c r="V99" s="23"/>
    </row>
    <row r="100" spans="1:22">
      <c r="A100" s="32"/>
      <c r="B100" s="31"/>
      <c r="C100" s="23"/>
      <c r="D100" s="23"/>
      <c r="E100" s="23"/>
      <c r="F100" s="23"/>
      <c r="G100" s="23"/>
      <c r="H100" s="23"/>
      <c r="I100" s="23"/>
      <c r="J100" s="23"/>
      <c r="K100" s="23"/>
      <c r="L100" s="23"/>
      <c r="M100" s="23"/>
      <c r="N100" s="23"/>
      <c r="O100" s="23"/>
      <c r="P100" s="23"/>
      <c r="Q100" s="23"/>
      <c r="R100" s="23"/>
      <c r="S100" s="23"/>
      <c r="T100" s="23"/>
      <c r="U100" s="23"/>
      <c r="V100" s="23"/>
    </row>
    <row r="101" spans="1:22">
      <c r="A101" s="32"/>
      <c r="B101" s="31"/>
      <c r="C101" s="23"/>
      <c r="D101" s="23"/>
      <c r="E101" s="23"/>
      <c r="F101" s="23"/>
      <c r="G101" s="23"/>
      <c r="H101" s="23"/>
      <c r="I101" s="23"/>
      <c r="J101" s="23"/>
      <c r="K101" s="23"/>
      <c r="L101" s="23"/>
      <c r="M101" s="23"/>
      <c r="N101" s="23"/>
      <c r="O101" s="23"/>
      <c r="P101" s="23"/>
      <c r="Q101" s="23"/>
      <c r="R101" s="23"/>
      <c r="S101" s="23"/>
      <c r="T101" s="23"/>
      <c r="U101" s="23"/>
      <c r="V101" s="23"/>
    </row>
    <row r="102" spans="1:22">
      <c r="A102" s="32"/>
      <c r="B102" s="31"/>
      <c r="C102" s="23"/>
      <c r="D102" s="23"/>
      <c r="E102" s="23"/>
      <c r="F102" s="23"/>
      <c r="G102" s="23"/>
      <c r="H102" s="23"/>
      <c r="I102" s="23"/>
      <c r="J102" s="23"/>
      <c r="K102" s="23"/>
      <c r="L102" s="23"/>
      <c r="M102" s="23"/>
      <c r="N102" s="23"/>
      <c r="O102" s="23"/>
      <c r="P102" s="23"/>
      <c r="Q102" s="23"/>
      <c r="R102" s="23"/>
      <c r="S102" s="23"/>
      <c r="T102" s="23"/>
      <c r="U102" s="23"/>
      <c r="V102" s="23"/>
    </row>
    <row r="103" spans="1:22">
      <c r="A103" s="32"/>
      <c r="B103" s="31"/>
      <c r="C103" s="23"/>
      <c r="D103" s="23"/>
      <c r="E103" s="23"/>
      <c r="F103" s="23"/>
      <c r="G103" s="23"/>
      <c r="H103" s="23"/>
      <c r="I103" s="23"/>
      <c r="J103" s="23"/>
      <c r="K103" s="23"/>
      <c r="L103" s="23"/>
      <c r="M103" s="23"/>
      <c r="N103" s="23"/>
      <c r="O103" s="23"/>
      <c r="P103" s="23"/>
      <c r="Q103" s="23"/>
      <c r="R103" s="23"/>
      <c r="S103" s="23"/>
      <c r="T103" s="23"/>
      <c r="U103" s="23"/>
      <c r="V103" s="23"/>
    </row>
    <row r="104" spans="1:22">
      <c r="A104" s="32"/>
      <c r="B104" s="31"/>
      <c r="C104" s="23"/>
      <c r="D104" s="23"/>
      <c r="E104" s="23"/>
      <c r="F104" s="23"/>
      <c r="G104" s="23"/>
      <c r="H104" s="23"/>
      <c r="I104" s="23"/>
      <c r="J104" s="23"/>
      <c r="K104" s="23"/>
      <c r="L104" s="23"/>
      <c r="M104" s="23"/>
      <c r="N104" s="23"/>
      <c r="O104" s="23"/>
      <c r="P104" s="23"/>
      <c r="Q104" s="23"/>
      <c r="R104" s="23"/>
      <c r="S104" s="23"/>
      <c r="T104" s="23"/>
      <c r="U104" s="23"/>
      <c r="V104" s="23"/>
    </row>
  </sheetData>
  <sheetProtection algorithmName="SHA-512" hashValue="Y6R1pOmEqlNgki/PjuQwHIm25zZKq03g6xX50JxPxEp1lt5kynS5qCrE3AnK5OWaobgZKzVr/kKGfkoxdpIgPA==" saltValue="OmFtQTmOCP7lRYDtSmdnsg==" spinCount="100000" sheet="1" objects="1" scenarios="1" selectLockedCells="1"/>
  <mergeCells count="22">
    <mergeCell ref="M1:M4"/>
    <mergeCell ref="H1:H4"/>
    <mergeCell ref="I1:I4"/>
    <mergeCell ref="J1:J4"/>
    <mergeCell ref="K1:K4"/>
    <mergeCell ref="L1:L4"/>
    <mergeCell ref="A1:B1"/>
    <mergeCell ref="V1:V4"/>
    <mergeCell ref="A2:B2"/>
    <mergeCell ref="C1:C4"/>
    <mergeCell ref="R1:R4"/>
    <mergeCell ref="P1:P4"/>
    <mergeCell ref="T1:T4"/>
    <mergeCell ref="U1:U4"/>
    <mergeCell ref="N1:N4"/>
    <mergeCell ref="O1:O4"/>
    <mergeCell ref="Q1:Q4"/>
    <mergeCell ref="S1:S4"/>
    <mergeCell ref="D1:D4"/>
    <mergeCell ref="E1:E4"/>
    <mergeCell ref="F1:F4"/>
    <mergeCell ref="G1:G4"/>
  </mergeCells>
  <phoneticPr fontId="2" type="noConversion"/>
  <pageMargins left="0.5" right="0.5" top="1" bottom="1" header="0.5" footer="0.5"/>
  <pageSetup scale="75" fitToHeight="0" orientation="portrait" r:id="rId1"/>
  <headerFooter alignWithMargins="0">
    <oddHeader>&amp;C&amp;"Arial,Bold"&amp;14AmbassadorTrax&amp;12
Events Attended - &amp;D</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5262-6C5B-4EB5-A5EB-11788605D0E5}">
  <sheetPr codeName="Sheet13">
    <tabColor theme="9" tint="0.59999389629810485"/>
  </sheetPr>
  <dimension ref="A1:BJ32"/>
  <sheetViews>
    <sheetView showGridLines="0" zoomScaleNormal="100" workbookViewId="0">
      <pane ySplit="2" topLeftCell="A3" activePane="bottomLeft" state="frozen"/>
      <selection pane="bottomLeft" activeCell="A3" sqref="A3"/>
    </sheetView>
  </sheetViews>
  <sheetFormatPr defaultColWidth="9.140625" defaultRowHeight="12.75"/>
  <cols>
    <col min="1" max="1" width="8.140625" style="510" bestFit="1" customWidth="1"/>
    <col min="2" max="2" width="40.7109375" style="123" customWidth="1"/>
    <col min="3" max="34" width="2.42578125" style="122" customWidth="1"/>
    <col min="35" max="62" width="2.42578125" style="123" customWidth="1"/>
    <col min="63" max="16384" width="9.140625" style="123"/>
  </cols>
  <sheetData>
    <row r="1" spans="1:62" ht="65.25" customHeight="1">
      <c r="A1" s="590"/>
      <c r="B1" s="591"/>
      <c r="C1" s="587" t="str">
        <f ca="1">Ambassador_1!$U$1</f>
        <v>Ambassador_1</v>
      </c>
      <c r="D1" s="588"/>
      <c r="E1" s="589"/>
      <c r="F1" s="587" t="str">
        <f ca="1">Ambassador_2!$U$1</f>
        <v>Ambassador_2</v>
      </c>
      <c r="G1" s="588"/>
      <c r="H1" s="589"/>
      <c r="I1" s="587" t="str">
        <f ca="1">Ambassador_3!$U$1</f>
        <v>Ambassador_3</v>
      </c>
      <c r="J1" s="588"/>
      <c r="K1" s="589"/>
      <c r="L1" s="587" t="str">
        <f ca="1">Ambassador_4!$U$1</f>
        <v>Ambassador_4</v>
      </c>
      <c r="M1" s="588"/>
      <c r="N1" s="589"/>
      <c r="O1" s="587" t="str">
        <f ca="1">Ambassador_5!$U$1</f>
        <v>Ambassador_5</v>
      </c>
      <c r="P1" s="588"/>
      <c r="Q1" s="589"/>
      <c r="R1" s="587" t="str">
        <f ca="1">Ambassador_6!$U$1</f>
        <v>Ambassador_6</v>
      </c>
      <c r="S1" s="588"/>
      <c r="T1" s="589"/>
      <c r="U1" s="587" t="str">
        <f ca="1">Ambassador_7!$U$1</f>
        <v>Ambassador_7</v>
      </c>
      <c r="V1" s="588"/>
      <c r="W1" s="589"/>
      <c r="X1" s="587" t="str">
        <f ca="1">Ambassador_8!$U$1</f>
        <v>Ambassador_8</v>
      </c>
      <c r="Y1" s="588"/>
      <c r="Z1" s="589"/>
      <c r="AA1" s="587" t="str">
        <f ca="1">Ambassador_9!$U$1</f>
        <v>Ambassador_9</v>
      </c>
      <c r="AB1" s="588"/>
      <c r="AC1" s="589"/>
      <c r="AD1" s="587" t="str">
        <f ca="1">Ambassador_10!$U$1</f>
        <v>Ambassador_10</v>
      </c>
      <c r="AE1" s="588"/>
      <c r="AF1" s="589"/>
      <c r="AG1" s="587" t="str">
        <f ca="1">Ambassador_11!$U$1</f>
        <v>Ambassador_11</v>
      </c>
      <c r="AH1" s="588"/>
      <c r="AI1" s="589"/>
      <c r="AJ1" s="587" t="str">
        <f ca="1">Ambassador_12!$U$1</f>
        <v>Ambassador_12</v>
      </c>
      <c r="AK1" s="588"/>
      <c r="AL1" s="589"/>
      <c r="AM1" s="587" t="str">
        <f ca="1">Ambassador_13!$U$1</f>
        <v>Ambassador_13</v>
      </c>
      <c r="AN1" s="588"/>
      <c r="AO1" s="589"/>
      <c r="AP1" s="587" t="str">
        <f ca="1">Ambassador_14!$U$1</f>
        <v>Ambassador_14</v>
      </c>
      <c r="AQ1" s="588"/>
      <c r="AR1" s="589"/>
      <c r="AS1" s="587" t="str">
        <f ca="1">Ambassador_15!$U$1</f>
        <v>Ambassador_15</v>
      </c>
      <c r="AT1" s="588"/>
      <c r="AU1" s="589"/>
      <c r="AV1" s="587" t="str">
        <f ca="1">Ambassador_16!$U$1</f>
        <v>Ambassador_16</v>
      </c>
      <c r="AW1" s="588"/>
      <c r="AX1" s="589"/>
      <c r="AY1" s="587" t="str">
        <f ca="1">Ambassador_17!$U$1</f>
        <v>Ambassador_17</v>
      </c>
      <c r="AZ1" s="588"/>
      <c r="BA1" s="589"/>
      <c r="BB1" s="587" t="str">
        <f ca="1">Ambassador_18!$U$1</f>
        <v>Ambassador_18</v>
      </c>
      <c r="BC1" s="588"/>
      <c r="BD1" s="589"/>
      <c r="BE1" s="587" t="str">
        <f ca="1">Ambassador_19!$U$1</f>
        <v>Ambassador_19</v>
      </c>
      <c r="BF1" s="588"/>
      <c r="BG1" s="589"/>
      <c r="BH1" s="587" t="str">
        <f ca="1">Ambassador_20!$U$1</f>
        <v>Ambassador_20</v>
      </c>
      <c r="BI1" s="588"/>
      <c r="BJ1" s="589"/>
    </row>
    <row r="2" spans="1:62" ht="27" customHeight="1">
      <c r="A2" s="505" t="s">
        <v>42</v>
      </c>
      <c r="B2" s="506" t="s">
        <v>757</v>
      </c>
      <c r="C2" s="511" t="s">
        <v>758</v>
      </c>
      <c r="D2" s="512" t="s">
        <v>759</v>
      </c>
      <c r="E2" s="513" t="s">
        <v>760</v>
      </c>
      <c r="F2" s="507" t="str">
        <f>$C2</f>
        <v>RSVP</v>
      </c>
      <c r="G2" s="508" t="str">
        <f>$D2</f>
        <v>pd</v>
      </c>
      <c r="H2" s="509" t="str">
        <f>$E2</f>
        <v>forms</v>
      </c>
      <c r="I2" s="507" t="str">
        <f t="shared" ref="I2" si="0">$C2</f>
        <v>RSVP</v>
      </c>
      <c r="J2" s="508" t="str">
        <f t="shared" ref="J2" si="1">$D2</f>
        <v>pd</v>
      </c>
      <c r="K2" s="509" t="str">
        <f t="shared" ref="K2" si="2">$E2</f>
        <v>forms</v>
      </c>
      <c r="L2" s="507" t="str">
        <f t="shared" ref="L2" si="3">$C2</f>
        <v>RSVP</v>
      </c>
      <c r="M2" s="508" t="str">
        <f t="shared" ref="M2" si="4">$D2</f>
        <v>pd</v>
      </c>
      <c r="N2" s="509" t="str">
        <f t="shared" ref="N2" si="5">$E2</f>
        <v>forms</v>
      </c>
      <c r="O2" s="507" t="str">
        <f t="shared" ref="O2" si="6">$C2</f>
        <v>RSVP</v>
      </c>
      <c r="P2" s="508" t="str">
        <f t="shared" ref="P2" si="7">$D2</f>
        <v>pd</v>
      </c>
      <c r="Q2" s="509" t="str">
        <f t="shared" ref="Q2" si="8">$E2</f>
        <v>forms</v>
      </c>
      <c r="R2" s="507" t="str">
        <f t="shared" ref="R2" si="9">$C2</f>
        <v>RSVP</v>
      </c>
      <c r="S2" s="508" t="str">
        <f t="shared" ref="S2" si="10">$D2</f>
        <v>pd</v>
      </c>
      <c r="T2" s="509" t="str">
        <f t="shared" ref="T2" si="11">$E2</f>
        <v>forms</v>
      </c>
      <c r="U2" s="507" t="str">
        <f t="shared" ref="U2" si="12">$C2</f>
        <v>RSVP</v>
      </c>
      <c r="V2" s="508" t="str">
        <f t="shared" ref="V2" si="13">$D2</f>
        <v>pd</v>
      </c>
      <c r="W2" s="509" t="str">
        <f t="shared" ref="W2" si="14">$E2</f>
        <v>forms</v>
      </c>
      <c r="X2" s="507" t="str">
        <f t="shared" ref="X2" si="15">$C2</f>
        <v>RSVP</v>
      </c>
      <c r="Y2" s="508" t="str">
        <f t="shared" ref="Y2" si="16">$D2</f>
        <v>pd</v>
      </c>
      <c r="Z2" s="509" t="str">
        <f t="shared" ref="Z2" si="17">$E2</f>
        <v>forms</v>
      </c>
      <c r="AA2" s="507" t="str">
        <f t="shared" ref="AA2" si="18">$C2</f>
        <v>RSVP</v>
      </c>
      <c r="AB2" s="508" t="str">
        <f t="shared" ref="AB2" si="19">$D2</f>
        <v>pd</v>
      </c>
      <c r="AC2" s="509" t="str">
        <f t="shared" ref="AC2" si="20">$E2</f>
        <v>forms</v>
      </c>
      <c r="AD2" s="507" t="str">
        <f t="shared" ref="AD2" si="21">$C2</f>
        <v>RSVP</v>
      </c>
      <c r="AE2" s="508" t="str">
        <f t="shared" ref="AE2" si="22">$D2</f>
        <v>pd</v>
      </c>
      <c r="AF2" s="509" t="str">
        <f t="shared" ref="AF2" si="23">$E2</f>
        <v>forms</v>
      </c>
      <c r="AG2" s="507" t="str">
        <f t="shared" ref="AG2" si="24">$C2</f>
        <v>RSVP</v>
      </c>
      <c r="AH2" s="508" t="str">
        <f t="shared" ref="AH2" si="25">$D2</f>
        <v>pd</v>
      </c>
      <c r="AI2" s="509" t="str">
        <f t="shared" ref="AI2" si="26">$E2</f>
        <v>forms</v>
      </c>
      <c r="AJ2" s="507" t="str">
        <f t="shared" ref="AJ2" si="27">$C2</f>
        <v>RSVP</v>
      </c>
      <c r="AK2" s="508" t="str">
        <f t="shared" ref="AK2" si="28">$D2</f>
        <v>pd</v>
      </c>
      <c r="AL2" s="509" t="str">
        <f t="shared" ref="AL2" si="29">$E2</f>
        <v>forms</v>
      </c>
      <c r="AM2" s="507" t="str">
        <f t="shared" ref="AM2" si="30">$C2</f>
        <v>RSVP</v>
      </c>
      <c r="AN2" s="508" t="str">
        <f t="shared" ref="AN2" si="31">$D2</f>
        <v>pd</v>
      </c>
      <c r="AO2" s="509" t="str">
        <f t="shared" ref="AO2" si="32">$E2</f>
        <v>forms</v>
      </c>
      <c r="AP2" s="507" t="str">
        <f t="shared" ref="AP2" si="33">$C2</f>
        <v>RSVP</v>
      </c>
      <c r="AQ2" s="508" t="str">
        <f t="shared" ref="AQ2" si="34">$D2</f>
        <v>pd</v>
      </c>
      <c r="AR2" s="509" t="str">
        <f t="shared" ref="AR2" si="35">$E2</f>
        <v>forms</v>
      </c>
      <c r="AS2" s="507" t="str">
        <f t="shared" ref="AS2" si="36">$C2</f>
        <v>RSVP</v>
      </c>
      <c r="AT2" s="508" t="str">
        <f t="shared" ref="AT2" si="37">$D2</f>
        <v>pd</v>
      </c>
      <c r="AU2" s="509" t="str">
        <f t="shared" ref="AU2" si="38">$E2</f>
        <v>forms</v>
      </c>
      <c r="AV2" s="507" t="str">
        <f t="shared" ref="AV2" si="39">$C2</f>
        <v>RSVP</v>
      </c>
      <c r="AW2" s="508" t="str">
        <f t="shared" ref="AW2" si="40">$D2</f>
        <v>pd</v>
      </c>
      <c r="AX2" s="509" t="str">
        <f t="shared" ref="AX2" si="41">$E2</f>
        <v>forms</v>
      </c>
      <c r="AY2" s="507" t="str">
        <f t="shared" ref="AY2" si="42">$C2</f>
        <v>RSVP</v>
      </c>
      <c r="AZ2" s="508" t="str">
        <f t="shared" ref="AZ2" si="43">$D2</f>
        <v>pd</v>
      </c>
      <c r="BA2" s="509" t="str">
        <f t="shared" ref="BA2" si="44">$E2</f>
        <v>forms</v>
      </c>
      <c r="BB2" s="507" t="str">
        <f t="shared" ref="BB2" si="45">$C2</f>
        <v>RSVP</v>
      </c>
      <c r="BC2" s="508" t="str">
        <f t="shared" ref="BC2" si="46">$D2</f>
        <v>pd</v>
      </c>
      <c r="BD2" s="509" t="str">
        <f t="shared" ref="BD2" si="47">$E2</f>
        <v>forms</v>
      </c>
      <c r="BE2" s="507" t="str">
        <f t="shared" ref="BE2" si="48">$C2</f>
        <v>RSVP</v>
      </c>
      <c r="BF2" s="508" t="str">
        <f t="shared" ref="BF2" si="49">$D2</f>
        <v>pd</v>
      </c>
      <c r="BG2" s="509" t="str">
        <f t="shared" ref="BG2" si="50">$E2</f>
        <v>forms</v>
      </c>
      <c r="BH2" s="507" t="str">
        <f t="shared" ref="BH2" si="51">$C2</f>
        <v>RSVP</v>
      </c>
      <c r="BI2" s="508" t="str">
        <f t="shared" ref="BI2" si="52">$D2</f>
        <v>pd</v>
      </c>
      <c r="BJ2" s="509" t="str">
        <f t="shared" ref="BJ2" si="53">$E2</f>
        <v>forms</v>
      </c>
    </row>
    <row r="3" spans="1:62">
      <c r="A3" s="414"/>
      <c r="B3" s="415"/>
      <c r="C3" s="416"/>
      <c r="D3" s="417"/>
      <c r="E3" s="418"/>
      <c r="F3" s="416"/>
      <c r="G3" s="417"/>
      <c r="H3" s="418"/>
      <c r="I3" s="416"/>
      <c r="J3" s="417"/>
      <c r="K3" s="418"/>
      <c r="L3" s="416"/>
      <c r="M3" s="417"/>
      <c r="N3" s="418"/>
      <c r="O3" s="416"/>
      <c r="P3" s="417"/>
      <c r="Q3" s="418"/>
      <c r="R3" s="416"/>
      <c r="S3" s="417"/>
      <c r="T3" s="418"/>
      <c r="U3" s="416"/>
      <c r="V3" s="417"/>
      <c r="W3" s="418"/>
      <c r="X3" s="416"/>
      <c r="Y3" s="417"/>
      <c r="Z3" s="418"/>
      <c r="AA3" s="416"/>
      <c r="AB3" s="417"/>
      <c r="AC3" s="418"/>
      <c r="AD3" s="416"/>
      <c r="AE3" s="417"/>
      <c r="AF3" s="418"/>
      <c r="AG3" s="416"/>
      <c r="AH3" s="417"/>
      <c r="AI3" s="418"/>
      <c r="AJ3" s="416"/>
      <c r="AK3" s="417"/>
      <c r="AL3" s="418"/>
      <c r="AM3" s="416"/>
      <c r="AN3" s="417"/>
      <c r="AO3" s="418"/>
      <c r="AP3" s="416"/>
      <c r="AQ3" s="417"/>
      <c r="AR3" s="418"/>
      <c r="AS3" s="416"/>
      <c r="AT3" s="417"/>
      <c r="AU3" s="418"/>
      <c r="AV3" s="416"/>
      <c r="AW3" s="417"/>
      <c r="AX3" s="418"/>
      <c r="AY3" s="416"/>
      <c r="AZ3" s="417"/>
      <c r="BA3" s="418"/>
      <c r="BB3" s="416"/>
      <c r="BC3" s="417"/>
      <c r="BD3" s="418"/>
      <c r="BE3" s="416"/>
      <c r="BF3" s="417"/>
      <c r="BG3" s="418"/>
      <c r="BH3" s="416"/>
      <c r="BI3" s="417"/>
      <c r="BJ3" s="418"/>
    </row>
    <row r="4" spans="1:62">
      <c r="A4" s="414"/>
      <c r="B4" s="415"/>
      <c r="C4" s="416"/>
      <c r="D4" s="417"/>
      <c r="E4" s="418"/>
      <c r="F4" s="416"/>
      <c r="G4" s="417"/>
      <c r="H4" s="418"/>
      <c r="I4" s="416"/>
      <c r="J4" s="417"/>
      <c r="K4" s="418"/>
      <c r="L4" s="416"/>
      <c r="M4" s="417"/>
      <c r="N4" s="418"/>
      <c r="O4" s="416"/>
      <c r="P4" s="417"/>
      <c r="Q4" s="418"/>
      <c r="R4" s="416"/>
      <c r="S4" s="417"/>
      <c r="T4" s="418"/>
      <c r="U4" s="416"/>
      <c r="V4" s="417"/>
      <c r="W4" s="418"/>
      <c r="X4" s="416"/>
      <c r="Y4" s="417"/>
      <c r="Z4" s="418"/>
      <c r="AA4" s="416"/>
      <c r="AB4" s="417"/>
      <c r="AC4" s="418"/>
      <c r="AD4" s="416"/>
      <c r="AE4" s="417"/>
      <c r="AF4" s="418"/>
      <c r="AG4" s="416"/>
      <c r="AH4" s="417"/>
      <c r="AI4" s="418"/>
      <c r="AJ4" s="416"/>
      <c r="AK4" s="417"/>
      <c r="AL4" s="418"/>
      <c r="AM4" s="416"/>
      <c r="AN4" s="417"/>
      <c r="AO4" s="418"/>
      <c r="AP4" s="416"/>
      <c r="AQ4" s="417"/>
      <c r="AR4" s="418"/>
      <c r="AS4" s="416"/>
      <c r="AT4" s="417"/>
      <c r="AU4" s="418"/>
      <c r="AV4" s="416"/>
      <c r="AW4" s="417"/>
      <c r="AX4" s="418"/>
      <c r="AY4" s="416"/>
      <c r="AZ4" s="417"/>
      <c r="BA4" s="418"/>
      <c r="BB4" s="416"/>
      <c r="BC4" s="417"/>
      <c r="BD4" s="418"/>
      <c r="BE4" s="416"/>
      <c r="BF4" s="417"/>
      <c r="BG4" s="418"/>
      <c r="BH4" s="416"/>
      <c r="BI4" s="417"/>
      <c r="BJ4" s="418"/>
    </row>
    <row r="5" spans="1:62">
      <c r="A5" s="414"/>
      <c r="B5" s="415"/>
      <c r="C5" s="416"/>
      <c r="D5" s="417"/>
      <c r="E5" s="418"/>
      <c r="F5" s="416"/>
      <c r="G5" s="417"/>
      <c r="H5" s="418"/>
      <c r="I5" s="416"/>
      <c r="J5" s="417"/>
      <c r="K5" s="418"/>
      <c r="L5" s="416"/>
      <c r="M5" s="417"/>
      <c r="N5" s="418"/>
      <c r="O5" s="416"/>
      <c r="P5" s="417"/>
      <c r="Q5" s="418"/>
      <c r="R5" s="416"/>
      <c r="S5" s="417"/>
      <c r="T5" s="418"/>
      <c r="U5" s="416"/>
      <c r="V5" s="417"/>
      <c r="W5" s="418"/>
      <c r="X5" s="416"/>
      <c r="Y5" s="417"/>
      <c r="Z5" s="418"/>
      <c r="AA5" s="416"/>
      <c r="AB5" s="417"/>
      <c r="AC5" s="418"/>
      <c r="AD5" s="416"/>
      <c r="AE5" s="417"/>
      <c r="AF5" s="418"/>
      <c r="AG5" s="416"/>
      <c r="AH5" s="417"/>
      <c r="AI5" s="418"/>
      <c r="AJ5" s="416"/>
      <c r="AK5" s="417"/>
      <c r="AL5" s="418"/>
      <c r="AM5" s="416"/>
      <c r="AN5" s="417"/>
      <c r="AO5" s="418"/>
      <c r="AP5" s="416"/>
      <c r="AQ5" s="417"/>
      <c r="AR5" s="418"/>
      <c r="AS5" s="416"/>
      <c r="AT5" s="417"/>
      <c r="AU5" s="418"/>
      <c r="AV5" s="416"/>
      <c r="AW5" s="417"/>
      <c r="AX5" s="418"/>
      <c r="AY5" s="416"/>
      <c r="AZ5" s="417"/>
      <c r="BA5" s="418"/>
      <c r="BB5" s="416"/>
      <c r="BC5" s="417"/>
      <c r="BD5" s="418"/>
      <c r="BE5" s="416"/>
      <c r="BF5" s="417"/>
      <c r="BG5" s="418"/>
      <c r="BH5" s="416"/>
      <c r="BI5" s="417"/>
      <c r="BJ5" s="418"/>
    </row>
    <row r="6" spans="1:62">
      <c r="A6" s="414"/>
      <c r="B6" s="415"/>
      <c r="C6" s="416"/>
      <c r="D6" s="417"/>
      <c r="E6" s="418"/>
      <c r="F6" s="416"/>
      <c r="G6" s="417"/>
      <c r="H6" s="418"/>
      <c r="I6" s="416"/>
      <c r="J6" s="417"/>
      <c r="K6" s="418"/>
      <c r="L6" s="416"/>
      <c r="M6" s="417"/>
      <c r="N6" s="418"/>
      <c r="O6" s="416"/>
      <c r="P6" s="417"/>
      <c r="Q6" s="418"/>
      <c r="R6" s="416"/>
      <c r="S6" s="417"/>
      <c r="T6" s="418"/>
      <c r="U6" s="416"/>
      <c r="V6" s="417"/>
      <c r="W6" s="418"/>
      <c r="X6" s="416"/>
      <c r="Y6" s="417"/>
      <c r="Z6" s="418"/>
      <c r="AA6" s="416"/>
      <c r="AB6" s="417"/>
      <c r="AC6" s="418"/>
      <c r="AD6" s="416"/>
      <c r="AE6" s="417"/>
      <c r="AF6" s="418"/>
      <c r="AG6" s="416"/>
      <c r="AH6" s="417"/>
      <c r="AI6" s="418"/>
      <c r="AJ6" s="416"/>
      <c r="AK6" s="417"/>
      <c r="AL6" s="418"/>
      <c r="AM6" s="416"/>
      <c r="AN6" s="417"/>
      <c r="AO6" s="418"/>
      <c r="AP6" s="416"/>
      <c r="AQ6" s="417"/>
      <c r="AR6" s="418"/>
      <c r="AS6" s="416"/>
      <c r="AT6" s="417"/>
      <c r="AU6" s="418"/>
      <c r="AV6" s="416"/>
      <c r="AW6" s="417"/>
      <c r="AX6" s="418"/>
      <c r="AY6" s="416"/>
      <c r="AZ6" s="417"/>
      <c r="BA6" s="418"/>
      <c r="BB6" s="416"/>
      <c r="BC6" s="417"/>
      <c r="BD6" s="418"/>
      <c r="BE6" s="416"/>
      <c r="BF6" s="417"/>
      <c r="BG6" s="418"/>
      <c r="BH6" s="416"/>
      <c r="BI6" s="417"/>
      <c r="BJ6" s="418"/>
    </row>
    <row r="7" spans="1:62">
      <c r="A7" s="414"/>
      <c r="B7" s="415"/>
      <c r="C7" s="416"/>
      <c r="D7" s="417"/>
      <c r="E7" s="418"/>
      <c r="F7" s="416"/>
      <c r="G7" s="417"/>
      <c r="H7" s="418"/>
      <c r="I7" s="416"/>
      <c r="J7" s="417"/>
      <c r="K7" s="418"/>
      <c r="L7" s="416"/>
      <c r="M7" s="417"/>
      <c r="N7" s="418"/>
      <c r="O7" s="416"/>
      <c r="P7" s="417"/>
      <c r="Q7" s="418"/>
      <c r="R7" s="416"/>
      <c r="S7" s="417"/>
      <c r="T7" s="418"/>
      <c r="U7" s="416"/>
      <c r="V7" s="417"/>
      <c r="W7" s="418"/>
      <c r="X7" s="416"/>
      <c r="Y7" s="417"/>
      <c r="Z7" s="418"/>
      <c r="AA7" s="416"/>
      <c r="AB7" s="417"/>
      <c r="AC7" s="418"/>
      <c r="AD7" s="416"/>
      <c r="AE7" s="417"/>
      <c r="AF7" s="418"/>
      <c r="AG7" s="416"/>
      <c r="AH7" s="417"/>
      <c r="AI7" s="418"/>
      <c r="AJ7" s="416"/>
      <c r="AK7" s="417"/>
      <c r="AL7" s="418"/>
      <c r="AM7" s="416"/>
      <c r="AN7" s="417"/>
      <c r="AO7" s="418"/>
      <c r="AP7" s="416"/>
      <c r="AQ7" s="417"/>
      <c r="AR7" s="418"/>
      <c r="AS7" s="416"/>
      <c r="AT7" s="417"/>
      <c r="AU7" s="418"/>
      <c r="AV7" s="416"/>
      <c r="AW7" s="417"/>
      <c r="AX7" s="418"/>
      <c r="AY7" s="416"/>
      <c r="AZ7" s="417"/>
      <c r="BA7" s="418"/>
      <c r="BB7" s="416"/>
      <c r="BC7" s="417"/>
      <c r="BD7" s="418"/>
      <c r="BE7" s="416"/>
      <c r="BF7" s="417"/>
      <c r="BG7" s="418"/>
      <c r="BH7" s="416"/>
      <c r="BI7" s="417"/>
      <c r="BJ7" s="418"/>
    </row>
    <row r="8" spans="1:62">
      <c r="A8" s="414"/>
      <c r="B8" s="415"/>
      <c r="C8" s="416"/>
      <c r="D8" s="417"/>
      <c r="E8" s="418"/>
      <c r="F8" s="416"/>
      <c r="G8" s="417"/>
      <c r="H8" s="418"/>
      <c r="I8" s="416"/>
      <c r="J8" s="417"/>
      <c r="K8" s="418"/>
      <c r="L8" s="416"/>
      <c r="M8" s="417"/>
      <c r="N8" s="418"/>
      <c r="O8" s="416"/>
      <c r="P8" s="417"/>
      <c r="Q8" s="418"/>
      <c r="R8" s="416"/>
      <c r="S8" s="417"/>
      <c r="T8" s="418"/>
      <c r="U8" s="416"/>
      <c r="V8" s="417"/>
      <c r="W8" s="418"/>
      <c r="X8" s="416"/>
      <c r="Y8" s="417"/>
      <c r="Z8" s="418"/>
      <c r="AA8" s="416"/>
      <c r="AB8" s="417"/>
      <c r="AC8" s="418"/>
      <c r="AD8" s="416"/>
      <c r="AE8" s="417"/>
      <c r="AF8" s="418"/>
      <c r="AG8" s="416"/>
      <c r="AH8" s="417"/>
      <c r="AI8" s="418"/>
      <c r="AJ8" s="416"/>
      <c r="AK8" s="417"/>
      <c r="AL8" s="418"/>
      <c r="AM8" s="416"/>
      <c r="AN8" s="417"/>
      <c r="AO8" s="418"/>
      <c r="AP8" s="416"/>
      <c r="AQ8" s="417"/>
      <c r="AR8" s="418"/>
      <c r="AS8" s="416"/>
      <c r="AT8" s="417"/>
      <c r="AU8" s="418"/>
      <c r="AV8" s="416"/>
      <c r="AW8" s="417"/>
      <c r="AX8" s="418"/>
      <c r="AY8" s="416"/>
      <c r="AZ8" s="417"/>
      <c r="BA8" s="418"/>
      <c r="BB8" s="416"/>
      <c r="BC8" s="417"/>
      <c r="BD8" s="418"/>
      <c r="BE8" s="416"/>
      <c r="BF8" s="417"/>
      <c r="BG8" s="418"/>
      <c r="BH8" s="416"/>
      <c r="BI8" s="417"/>
      <c r="BJ8" s="418"/>
    </row>
    <row r="9" spans="1:62">
      <c r="A9" s="414"/>
      <c r="B9" s="415"/>
      <c r="C9" s="416"/>
      <c r="D9" s="417"/>
      <c r="E9" s="418"/>
      <c r="F9" s="416"/>
      <c r="G9" s="417"/>
      <c r="H9" s="418"/>
      <c r="I9" s="416"/>
      <c r="J9" s="417"/>
      <c r="K9" s="418"/>
      <c r="L9" s="416"/>
      <c r="M9" s="417"/>
      <c r="N9" s="418"/>
      <c r="O9" s="416"/>
      <c r="P9" s="417"/>
      <c r="Q9" s="418"/>
      <c r="R9" s="416"/>
      <c r="S9" s="417"/>
      <c r="T9" s="418"/>
      <c r="U9" s="416"/>
      <c r="V9" s="417"/>
      <c r="W9" s="418"/>
      <c r="X9" s="416"/>
      <c r="Y9" s="417"/>
      <c r="Z9" s="418"/>
      <c r="AA9" s="416"/>
      <c r="AB9" s="417"/>
      <c r="AC9" s="418"/>
      <c r="AD9" s="416"/>
      <c r="AE9" s="417"/>
      <c r="AF9" s="418"/>
      <c r="AG9" s="416"/>
      <c r="AH9" s="417"/>
      <c r="AI9" s="418"/>
      <c r="AJ9" s="416"/>
      <c r="AK9" s="417"/>
      <c r="AL9" s="418"/>
      <c r="AM9" s="416"/>
      <c r="AN9" s="417"/>
      <c r="AO9" s="418"/>
      <c r="AP9" s="416"/>
      <c r="AQ9" s="417"/>
      <c r="AR9" s="418"/>
      <c r="AS9" s="416"/>
      <c r="AT9" s="417"/>
      <c r="AU9" s="418"/>
      <c r="AV9" s="416"/>
      <c r="AW9" s="417"/>
      <c r="AX9" s="418"/>
      <c r="AY9" s="416"/>
      <c r="AZ9" s="417"/>
      <c r="BA9" s="418"/>
      <c r="BB9" s="416"/>
      <c r="BC9" s="417"/>
      <c r="BD9" s="418"/>
      <c r="BE9" s="416"/>
      <c r="BF9" s="417"/>
      <c r="BG9" s="418"/>
      <c r="BH9" s="416"/>
      <c r="BI9" s="417"/>
      <c r="BJ9" s="418"/>
    </row>
    <row r="10" spans="1:62">
      <c r="A10" s="414"/>
      <c r="B10" s="415"/>
      <c r="C10" s="416"/>
      <c r="D10" s="417"/>
      <c r="E10" s="418"/>
      <c r="F10" s="416"/>
      <c r="G10" s="417"/>
      <c r="H10" s="418"/>
      <c r="I10" s="416"/>
      <c r="J10" s="417"/>
      <c r="K10" s="418"/>
      <c r="L10" s="416"/>
      <c r="M10" s="417"/>
      <c r="N10" s="418"/>
      <c r="O10" s="416"/>
      <c r="P10" s="417"/>
      <c r="Q10" s="418"/>
      <c r="R10" s="416"/>
      <c r="S10" s="417"/>
      <c r="T10" s="418"/>
      <c r="U10" s="416"/>
      <c r="V10" s="417"/>
      <c r="W10" s="418"/>
      <c r="X10" s="416"/>
      <c r="Y10" s="417"/>
      <c r="Z10" s="418"/>
      <c r="AA10" s="416"/>
      <c r="AB10" s="417"/>
      <c r="AC10" s="418"/>
      <c r="AD10" s="416"/>
      <c r="AE10" s="417"/>
      <c r="AF10" s="418"/>
      <c r="AG10" s="416"/>
      <c r="AH10" s="417"/>
      <c r="AI10" s="418"/>
      <c r="AJ10" s="416"/>
      <c r="AK10" s="417"/>
      <c r="AL10" s="418"/>
      <c r="AM10" s="416"/>
      <c r="AN10" s="417"/>
      <c r="AO10" s="418"/>
      <c r="AP10" s="416"/>
      <c r="AQ10" s="417"/>
      <c r="AR10" s="418"/>
      <c r="AS10" s="416"/>
      <c r="AT10" s="417"/>
      <c r="AU10" s="418"/>
      <c r="AV10" s="416"/>
      <c r="AW10" s="417"/>
      <c r="AX10" s="418"/>
      <c r="AY10" s="416"/>
      <c r="AZ10" s="417"/>
      <c r="BA10" s="418"/>
      <c r="BB10" s="416"/>
      <c r="BC10" s="417"/>
      <c r="BD10" s="418"/>
      <c r="BE10" s="416"/>
      <c r="BF10" s="417"/>
      <c r="BG10" s="418"/>
      <c r="BH10" s="416"/>
      <c r="BI10" s="417"/>
      <c r="BJ10" s="418"/>
    </row>
    <row r="11" spans="1:62">
      <c r="A11" s="414"/>
      <c r="B11" s="415"/>
      <c r="C11" s="416"/>
      <c r="D11" s="417"/>
      <c r="E11" s="418"/>
      <c r="F11" s="416"/>
      <c r="G11" s="417"/>
      <c r="H11" s="418"/>
      <c r="I11" s="416"/>
      <c r="J11" s="417"/>
      <c r="K11" s="418"/>
      <c r="L11" s="416"/>
      <c r="M11" s="417"/>
      <c r="N11" s="418"/>
      <c r="O11" s="416"/>
      <c r="P11" s="417"/>
      <c r="Q11" s="418"/>
      <c r="R11" s="416"/>
      <c r="S11" s="417"/>
      <c r="T11" s="418"/>
      <c r="U11" s="416"/>
      <c r="V11" s="417"/>
      <c r="W11" s="418"/>
      <c r="X11" s="416"/>
      <c r="Y11" s="417"/>
      <c r="Z11" s="418"/>
      <c r="AA11" s="416"/>
      <c r="AB11" s="417"/>
      <c r="AC11" s="418"/>
      <c r="AD11" s="416"/>
      <c r="AE11" s="417"/>
      <c r="AF11" s="418"/>
      <c r="AG11" s="416"/>
      <c r="AH11" s="417"/>
      <c r="AI11" s="418"/>
      <c r="AJ11" s="416"/>
      <c r="AK11" s="417"/>
      <c r="AL11" s="418"/>
      <c r="AM11" s="416"/>
      <c r="AN11" s="417"/>
      <c r="AO11" s="418"/>
      <c r="AP11" s="416"/>
      <c r="AQ11" s="417"/>
      <c r="AR11" s="418"/>
      <c r="AS11" s="416"/>
      <c r="AT11" s="417"/>
      <c r="AU11" s="418"/>
      <c r="AV11" s="416"/>
      <c r="AW11" s="417"/>
      <c r="AX11" s="418"/>
      <c r="AY11" s="416"/>
      <c r="AZ11" s="417"/>
      <c r="BA11" s="418"/>
      <c r="BB11" s="416"/>
      <c r="BC11" s="417"/>
      <c r="BD11" s="418"/>
      <c r="BE11" s="416"/>
      <c r="BF11" s="417"/>
      <c r="BG11" s="418"/>
      <c r="BH11" s="416"/>
      <c r="BI11" s="417"/>
      <c r="BJ11" s="418"/>
    </row>
    <row r="12" spans="1:62">
      <c r="A12" s="414"/>
      <c r="B12" s="415"/>
      <c r="C12" s="416"/>
      <c r="D12" s="417"/>
      <c r="E12" s="418"/>
      <c r="F12" s="416"/>
      <c r="G12" s="417"/>
      <c r="H12" s="418"/>
      <c r="I12" s="416"/>
      <c r="J12" s="417"/>
      <c r="K12" s="418"/>
      <c r="L12" s="416"/>
      <c r="M12" s="417"/>
      <c r="N12" s="418"/>
      <c r="O12" s="416"/>
      <c r="P12" s="417"/>
      <c r="Q12" s="418"/>
      <c r="R12" s="416"/>
      <c r="S12" s="417"/>
      <c r="T12" s="418"/>
      <c r="U12" s="416"/>
      <c r="V12" s="417"/>
      <c r="W12" s="418"/>
      <c r="X12" s="416"/>
      <c r="Y12" s="417"/>
      <c r="Z12" s="418"/>
      <c r="AA12" s="416"/>
      <c r="AB12" s="417"/>
      <c r="AC12" s="418"/>
      <c r="AD12" s="416"/>
      <c r="AE12" s="417"/>
      <c r="AF12" s="418"/>
      <c r="AG12" s="416"/>
      <c r="AH12" s="417"/>
      <c r="AI12" s="418"/>
      <c r="AJ12" s="416"/>
      <c r="AK12" s="417"/>
      <c r="AL12" s="418"/>
      <c r="AM12" s="416"/>
      <c r="AN12" s="417"/>
      <c r="AO12" s="418"/>
      <c r="AP12" s="416"/>
      <c r="AQ12" s="417"/>
      <c r="AR12" s="418"/>
      <c r="AS12" s="416"/>
      <c r="AT12" s="417"/>
      <c r="AU12" s="418"/>
      <c r="AV12" s="416"/>
      <c r="AW12" s="417"/>
      <c r="AX12" s="418"/>
      <c r="AY12" s="416"/>
      <c r="AZ12" s="417"/>
      <c r="BA12" s="418"/>
      <c r="BB12" s="416"/>
      <c r="BC12" s="417"/>
      <c r="BD12" s="418"/>
      <c r="BE12" s="416"/>
      <c r="BF12" s="417"/>
      <c r="BG12" s="418"/>
      <c r="BH12" s="416"/>
      <c r="BI12" s="417"/>
      <c r="BJ12" s="418"/>
    </row>
    <row r="13" spans="1:62">
      <c r="A13" s="414"/>
      <c r="B13" s="415"/>
      <c r="C13" s="416"/>
      <c r="D13" s="417"/>
      <c r="E13" s="418"/>
      <c r="F13" s="416"/>
      <c r="G13" s="417"/>
      <c r="H13" s="418"/>
      <c r="I13" s="416"/>
      <c r="J13" s="417"/>
      <c r="K13" s="418"/>
      <c r="L13" s="416"/>
      <c r="M13" s="417"/>
      <c r="N13" s="418"/>
      <c r="O13" s="416"/>
      <c r="P13" s="417"/>
      <c r="Q13" s="418"/>
      <c r="R13" s="416"/>
      <c r="S13" s="417"/>
      <c r="T13" s="418"/>
      <c r="U13" s="416"/>
      <c r="V13" s="417"/>
      <c r="W13" s="418"/>
      <c r="X13" s="416"/>
      <c r="Y13" s="417"/>
      <c r="Z13" s="418"/>
      <c r="AA13" s="416"/>
      <c r="AB13" s="417"/>
      <c r="AC13" s="418"/>
      <c r="AD13" s="416"/>
      <c r="AE13" s="417"/>
      <c r="AF13" s="418"/>
      <c r="AG13" s="416"/>
      <c r="AH13" s="417"/>
      <c r="AI13" s="418"/>
      <c r="AJ13" s="416"/>
      <c r="AK13" s="417"/>
      <c r="AL13" s="418"/>
      <c r="AM13" s="416"/>
      <c r="AN13" s="417"/>
      <c r="AO13" s="418"/>
      <c r="AP13" s="416"/>
      <c r="AQ13" s="417"/>
      <c r="AR13" s="418"/>
      <c r="AS13" s="416"/>
      <c r="AT13" s="417"/>
      <c r="AU13" s="418"/>
      <c r="AV13" s="416"/>
      <c r="AW13" s="417"/>
      <c r="AX13" s="418"/>
      <c r="AY13" s="416"/>
      <c r="AZ13" s="417"/>
      <c r="BA13" s="418"/>
      <c r="BB13" s="416"/>
      <c r="BC13" s="417"/>
      <c r="BD13" s="418"/>
      <c r="BE13" s="416"/>
      <c r="BF13" s="417"/>
      <c r="BG13" s="418"/>
      <c r="BH13" s="416"/>
      <c r="BI13" s="417"/>
      <c r="BJ13" s="418"/>
    </row>
    <row r="14" spans="1:62">
      <c r="A14" s="414"/>
      <c r="B14" s="415"/>
      <c r="C14" s="416"/>
      <c r="D14" s="417"/>
      <c r="E14" s="418"/>
      <c r="F14" s="416"/>
      <c r="G14" s="417"/>
      <c r="H14" s="418"/>
      <c r="I14" s="416"/>
      <c r="J14" s="417"/>
      <c r="K14" s="418"/>
      <c r="L14" s="416"/>
      <c r="M14" s="417"/>
      <c r="N14" s="418"/>
      <c r="O14" s="416"/>
      <c r="P14" s="417"/>
      <c r="Q14" s="418"/>
      <c r="R14" s="416"/>
      <c r="S14" s="417"/>
      <c r="T14" s="418"/>
      <c r="U14" s="416"/>
      <c r="V14" s="417"/>
      <c r="W14" s="418"/>
      <c r="X14" s="416"/>
      <c r="Y14" s="417"/>
      <c r="Z14" s="418"/>
      <c r="AA14" s="416"/>
      <c r="AB14" s="417"/>
      <c r="AC14" s="418"/>
      <c r="AD14" s="416"/>
      <c r="AE14" s="417"/>
      <c r="AF14" s="418"/>
      <c r="AG14" s="416"/>
      <c r="AH14" s="417"/>
      <c r="AI14" s="418"/>
      <c r="AJ14" s="416"/>
      <c r="AK14" s="417"/>
      <c r="AL14" s="418"/>
      <c r="AM14" s="416"/>
      <c r="AN14" s="417"/>
      <c r="AO14" s="418"/>
      <c r="AP14" s="416"/>
      <c r="AQ14" s="417"/>
      <c r="AR14" s="418"/>
      <c r="AS14" s="416"/>
      <c r="AT14" s="417"/>
      <c r="AU14" s="418"/>
      <c r="AV14" s="416"/>
      <c r="AW14" s="417"/>
      <c r="AX14" s="418"/>
      <c r="AY14" s="416"/>
      <c r="AZ14" s="417"/>
      <c r="BA14" s="418"/>
      <c r="BB14" s="416"/>
      <c r="BC14" s="417"/>
      <c r="BD14" s="418"/>
      <c r="BE14" s="416"/>
      <c r="BF14" s="417"/>
      <c r="BG14" s="418"/>
      <c r="BH14" s="416"/>
      <c r="BI14" s="417"/>
      <c r="BJ14" s="418"/>
    </row>
    <row r="15" spans="1:62">
      <c r="A15" s="414"/>
      <c r="B15" s="415"/>
      <c r="C15" s="416"/>
      <c r="D15" s="417"/>
      <c r="E15" s="418"/>
      <c r="F15" s="416"/>
      <c r="G15" s="417"/>
      <c r="H15" s="418"/>
      <c r="I15" s="416"/>
      <c r="J15" s="417"/>
      <c r="K15" s="418"/>
      <c r="L15" s="416"/>
      <c r="M15" s="417"/>
      <c r="N15" s="418"/>
      <c r="O15" s="416"/>
      <c r="P15" s="417"/>
      <c r="Q15" s="418"/>
      <c r="R15" s="416"/>
      <c r="S15" s="417"/>
      <c r="T15" s="418"/>
      <c r="U15" s="416"/>
      <c r="V15" s="417"/>
      <c r="W15" s="418"/>
      <c r="X15" s="416"/>
      <c r="Y15" s="417"/>
      <c r="Z15" s="418"/>
      <c r="AA15" s="416"/>
      <c r="AB15" s="417"/>
      <c r="AC15" s="418"/>
      <c r="AD15" s="416"/>
      <c r="AE15" s="417"/>
      <c r="AF15" s="418"/>
      <c r="AG15" s="416"/>
      <c r="AH15" s="417"/>
      <c r="AI15" s="418"/>
      <c r="AJ15" s="416"/>
      <c r="AK15" s="417"/>
      <c r="AL15" s="418"/>
      <c r="AM15" s="416"/>
      <c r="AN15" s="417"/>
      <c r="AO15" s="418"/>
      <c r="AP15" s="416"/>
      <c r="AQ15" s="417"/>
      <c r="AR15" s="418"/>
      <c r="AS15" s="416"/>
      <c r="AT15" s="417"/>
      <c r="AU15" s="418"/>
      <c r="AV15" s="416"/>
      <c r="AW15" s="417"/>
      <c r="AX15" s="418"/>
      <c r="AY15" s="416"/>
      <c r="AZ15" s="417"/>
      <c r="BA15" s="418"/>
      <c r="BB15" s="416"/>
      <c r="BC15" s="417"/>
      <c r="BD15" s="418"/>
      <c r="BE15" s="416"/>
      <c r="BF15" s="417"/>
      <c r="BG15" s="418"/>
      <c r="BH15" s="416"/>
      <c r="BI15" s="417"/>
      <c r="BJ15" s="418"/>
    </row>
    <row r="16" spans="1:62">
      <c r="A16" s="414"/>
      <c r="B16" s="415"/>
      <c r="C16" s="416"/>
      <c r="D16" s="417"/>
      <c r="E16" s="418"/>
      <c r="F16" s="416"/>
      <c r="G16" s="417"/>
      <c r="H16" s="418"/>
      <c r="I16" s="416"/>
      <c r="J16" s="417"/>
      <c r="K16" s="418"/>
      <c r="L16" s="416"/>
      <c r="M16" s="417"/>
      <c r="N16" s="418"/>
      <c r="O16" s="416"/>
      <c r="P16" s="417"/>
      <c r="Q16" s="418"/>
      <c r="R16" s="416"/>
      <c r="S16" s="417"/>
      <c r="T16" s="418"/>
      <c r="U16" s="416"/>
      <c r="V16" s="417"/>
      <c r="W16" s="418"/>
      <c r="X16" s="416"/>
      <c r="Y16" s="417"/>
      <c r="Z16" s="418"/>
      <c r="AA16" s="416"/>
      <c r="AB16" s="417"/>
      <c r="AC16" s="418"/>
      <c r="AD16" s="416"/>
      <c r="AE16" s="417"/>
      <c r="AF16" s="418"/>
      <c r="AG16" s="416"/>
      <c r="AH16" s="417"/>
      <c r="AI16" s="418"/>
      <c r="AJ16" s="416"/>
      <c r="AK16" s="417"/>
      <c r="AL16" s="418"/>
      <c r="AM16" s="416"/>
      <c r="AN16" s="417"/>
      <c r="AO16" s="418"/>
      <c r="AP16" s="416"/>
      <c r="AQ16" s="417"/>
      <c r="AR16" s="418"/>
      <c r="AS16" s="416"/>
      <c r="AT16" s="417"/>
      <c r="AU16" s="418"/>
      <c r="AV16" s="416"/>
      <c r="AW16" s="417"/>
      <c r="AX16" s="418"/>
      <c r="AY16" s="416"/>
      <c r="AZ16" s="417"/>
      <c r="BA16" s="418"/>
      <c r="BB16" s="416"/>
      <c r="BC16" s="417"/>
      <c r="BD16" s="418"/>
      <c r="BE16" s="416"/>
      <c r="BF16" s="417"/>
      <c r="BG16" s="418"/>
      <c r="BH16" s="416"/>
      <c r="BI16" s="417"/>
      <c r="BJ16" s="418"/>
    </row>
    <row r="17" spans="1:62">
      <c r="A17" s="414"/>
      <c r="B17" s="415"/>
      <c r="C17" s="416"/>
      <c r="D17" s="417"/>
      <c r="E17" s="418"/>
      <c r="F17" s="416"/>
      <c r="G17" s="417"/>
      <c r="H17" s="418"/>
      <c r="I17" s="416"/>
      <c r="J17" s="417"/>
      <c r="K17" s="418"/>
      <c r="L17" s="416"/>
      <c r="M17" s="417"/>
      <c r="N17" s="418"/>
      <c r="O17" s="416"/>
      <c r="P17" s="417"/>
      <c r="Q17" s="418"/>
      <c r="R17" s="416"/>
      <c r="S17" s="417"/>
      <c r="T17" s="418"/>
      <c r="U17" s="416"/>
      <c r="V17" s="417"/>
      <c r="W17" s="418"/>
      <c r="X17" s="416"/>
      <c r="Y17" s="417"/>
      <c r="Z17" s="418"/>
      <c r="AA17" s="416"/>
      <c r="AB17" s="417"/>
      <c r="AC17" s="418"/>
      <c r="AD17" s="416"/>
      <c r="AE17" s="417"/>
      <c r="AF17" s="418"/>
      <c r="AG17" s="416"/>
      <c r="AH17" s="417"/>
      <c r="AI17" s="418"/>
      <c r="AJ17" s="416"/>
      <c r="AK17" s="417"/>
      <c r="AL17" s="418"/>
      <c r="AM17" s="416"/>
      <c r="AN17" s="417"/>
      <c r="AO17" s="418"/>
      <c r="AP17" s="416"/>
      <c r="AQ17" s="417"/>
      <c r="AR17" s="418"/>
      <c r="AS17" s="416"/>
      <c r="AT17" s="417"/>
      <c r="AU17" s="418"/>
      <c r="AV17" s="416"/>
      <c r="AW17" s="417"/>
      <c r="AX17" s="418"/>
      <c r="AY17" s="416"/>
      <c r="AZ17" s="417"/>
      <c r="BA17" s="418"/>
      <c r="BB17" s="416"/>
      <c r="BC17" s="417"/>
      <c r="BD17" s="418"/>
      <c r="BE17" s="416"/>
      <c r="BF17" s="417"/>
      <c r="BG17" s="418"/>
      <c r="BH17" s="416"/>
      <c r="BI17" s="417"/>
      <c r="BJ17" s="418"/>
    </row>
    <row r="18" spans="1:62">
      <c r="A18" s="414"/>
      <c r="B18" s="415"/>
      <c r="C18" s="416"/>
      <c r="D18" s="417"/>
      <c r="E18" s="418"/>
      <c r="F18" s="416"/>
      <c r="G18" s="417"/>
      <c r="H18" s="418"/>
      <c r="I18" s="416"/>
      <c r="J18" s="417"/>
      <c r="K18" s="418"/>
      <c r="L18" s="416"/>
      <c r="M18" s="417"/>
      <c r="N18" s="418"/>
      <c r="O18" s="416"/>
      <c r="P18" s="417"/>
      <c r="Q18" s="418"/>
      <c r="R18" s="416"/>
      <c r="S18" s="417"/>
      <c r="T18" s="418"/>
      <c r="U18" s="416"/>
      <c r="V18" s="417"/>
      <c r="W18" s="418"/>
      <c r="X18" s="416"/>
      <c r="Y18" s="417"/>
      <c r="Z18" s="418"/>
      <c r="AA18" s="416"/>
      <c r="AB18" s="417"/>
      <c r="AC18" s="418"/>
      <c r="AD18" s="416"/>
      <c r="AE18" s="417"/>
      <c r="AF18" s="418"/>
      <c r="AG18" s="416"/>
      <c r="AH18" s="417"/>
      <c r="AI18" s="418"/>
      <c r="AJ18" s="416"/>
      <c r="AK18" s="417"/>
      <c r="AL18" s="418"/>
      <c r="AM18" s="416"/>
      <c r="AN18" s="417"/>
      <c r="AO18" s="418"/>
      <c r="AP18" s="416"/>
      <c r="AQ18" s="417"/>
      <c r="AR18" s="418"/>
      <c r="AS18" s="416"/>
      <c r="AT18" s="417"/>
      <c r="AU18" s="418"/>
      <c r="AV18" s="416"/>
      <c r="AW18" s="417"/>
      <c r="AX18" s="418"/>
      <c r="AY18" s="416"/>
      <c r="AZ18" s="417"/>
      <c r="BA18" s="418"/>
      <c r="BB18" s="416"/>
      <c r="BC18" s="417"/>
      <c r="BD18" s="418"/>
      <c r="BE18" s="416"/>
      <c r="BF18" s="417"/>
      <c r="BG18" s="418"/>
      <c r="BH18" s="416"/>
      <c r="BI18" s="417"/>
      <c r="BJ18" s="418"/>
    </row>
    <row r="19" spans="1:62">
      <c r="A19" s="414"/>
      <c r="B19" s="415"/>
      <c r="C19" s="416"/>
      <c r="D19" s="417"/>
      <c r="E19" s="418"/>
      <c r="F19" s="416"/>
      <c r="G19" s="417"/>
      <c r="H19" s="418"/>
      <c r="I19" s="416"/>
      <c r="J19" s="417"/>
      <c r="K19" s="418"/>
      <c r="L19" s="416"/>
      <c r="M19" s="417"/>
      <c r="N19" s="418"/>
      <c r="O19" s="416"/>
      <c r="P19" s="417"/>
      <c r="Q19" s="418"/>
      <c r="R19" s="416"/>
      <c r="S19" s="417"/>
      <c r="T19" s="418"/>
      <c r="U19" s="416"/>
      <c r="V19" s="417"/>
      <c r="W19" s="418"/>
      <c r="X19" s="416"/>
      <c r="Y19" s="417"/>
      <c r="Z19" s="418"/>
      <c r="AA19" s="416"/>
      <c r="AB19" s="417"/>
      <c r="AC19" s="418"/>
      <c r="AD19" s="416"/>
      <c r="AE19" s="417"/>
      <c r="AF19" s="418"/>
      <c r="AG19" s="416"/>
      <c r="AH19" s="417"/>
      <c r="AI19" s="418"/>
      <c r="AJ19" s="416"/>
      <c r="AK19" s="417"/>
      <c r="AL19" s="418"/>
      <c r="AM19" s="416"/>
      <c r="AN19" s="417"/>
      <c r="AO19" s="418"/>
      <c r="AP19" s="416"/>
      <c r="AQ19" s="417"/>
      <c r="AR19" s="418"/>
      <c r="AS19" s="416"/>
      <c r="AT19" s="417"/>
      <c r="AU19" s="418"/>
      <c r="AV19" s="416"/>
      <c r="AW19" s="417"/>
      <c r="AX19" s="418"/>
      <c r="AY19" s="416"/>
      <c r="AZ19" s="417"/>
      <c r="BA19" s="418"/>
      <c r="BB19" s="416"/>
      <c r="BC19" s="417"/>
      <c r="BD19" s="418"/>
      <c r="BE19" s="416"/>
      <c r="BF19" s="417"/>
      <c r="BG19" s="418"/>
      <c r="BH19" s="416"/>
      <c r="BI19" s="417"/>
      <c r="BJ19" s="418"/>
    </row>
    <row r="20" spans="1:62">
      <c r="A20" s="414"/>
      <c r="B20" s="415"/>
      <c r="C20" s="416"/>
      <c r="D20" s="417"/>
      <c r="E20" s="418"/>
      <c r="F20" s="416"/>
      <c r="G20" s="417"/>
      <c r="H20" s="418"/>
      <c r="I20" s="416"/>
      <c r="J20" s="417"/>
      <c r="K20" s="418"/>
      <c r="L20" s="416"/>
      <c r="M20" s="417"/>
      <c r="N20" s="418"/>
      <c r="O20" s="416"/>
      <c r="P20" s="417"/>
      <c r="Q20" s="418"/>
      <c r="R20" s="416"/>
      <c r="S20" s="417"/>
      <c r="T20" s="418"/>
      <c r="U20" s="416"/>
      <c r="V20" s="417"/>
      <c r="W20" s="418"/>
      <c r="X20" s="416"/>
      <c r="Y20" s="417"/>
      <c r="Z20" s="418"/>
      <c r="AA20" s="416"/>
      <c r="AB20" s="417"/>
      <c r="AC20" s="418"/>
      <c r="AD20" s="416"/>
      <c r="AE20" s="417"/>
      <c r="AF20" s="418"/>
      <c r="AG20" s="416"/>
      <c r="AH20" s="417"/>
      <c r="AI20" s="418"/>
      <c r="AJ20" s="416"/>
      <c r="AK20" s="417"/>
      <c r="AL20" s="418"/>
      <c r="AM20" s="416"/>
      <c r="AN20" s="417"/>
      <c r="AO20" s="418"/>
      <c r="AP20" s="416"/>
      <c r="AQ20" s="417"/>
      <c r="AR20" s="418"/>
      <c r="AS20" s="416"/>
      <c r="AT20" s="417"/>
      <c r="AU20" s="418"/>
      <c r="AV20" s="416"/>
      <c r="AW20" s="417"/>
      <c r="AX20" s="418"/>
      <c r="AY20" s="416"/>
      <c r="AZ20" s="417"/>
      <c r="BA20" s="418"/>
      <c r="BB20" s="416"/>
      <c r="BC20" s="417"/>
      <c r="BD20" s="418"/>
      <c r="BE20" s="416"/>
      <c r="BF20" s="417"/>
      <c r="BG20" s="418"/>
      <c r="BH20" s="416"/>
      <c r="BI20" s="417"/>
      <c r="BJ20" s="418"/>
    </row>
    <row r="21" spans="1:62">
      <c r="A21" s="414"/>
      <c r="B21" s="415"/>
      <c r="C21" s="416"/>
      <c r="D21" s="417"/>
      <c r="E21" s="418"/>
      <c r="F21" s="416"/>
      <c r="G21" s="417"/>
      <c r="H21" s="418"/>
      <c r="I21" s="416"/>
      <c r="J21" s="417"/>
      <c r="K21" s="418"/>
      <c r="L21" s="416"/>
      <c r="M21" s="417"/>
      <c r="N21" s="418"/>
      <c r="O21" s="416"/>
      <c r="P21" s="417"/>
      <c r="Q21" s="418"/>
      <c r="R21" s="416"/>
      <c r="S21" s="417"/>
      <c r="T21" s="418"/>
      <c r="U21" s="416"/>
      <c r="V21" s="417"/>
      <c r="W21" s="418"/>
      <c r="X21" s="416"/>
      <c r="Y21" s="417"/>
      <c r="Z21" s="418"/>
      <c r="AA21" s="416"/>
      <c r="AB21" s="417"/>
      <c r="AC21" s="418"/>
      <c r="AD21" s="416"/>
      <c r="AE21" s="417"/>
      <c r="AF21" s="418"/>
      <c r="AG21" s="416"/>
      <c r="AH21" s="417"/>
      <c r="AI21" s="418"/>
      <c r="AJ21" s="416"/>
      <c r="AK21" s="417"/>
      <c r="AL21" s="418"/>
      <c r="AM21" s="416"/>
      <c r="AN21" s="417"/>
      <c r="AO21" s="418"/>
      <c r="AP21" s="416"/>
      <c r="AQ21" s="417"/>
      <c r="AR21" s="418"/>
      <c r="AS21" s="416"/>
      <c r="AT21" s="417"/>
      <c r="AU21" s="418"/>
      <c r="AV21" s="416"/>
      <c r="AW21" s="417"/>
      <c r="AX21" s="418"/>
      <c r="AY21" s="416"/>
      <c r="AZ21" s="417"/>
      <c r="BA21" s="418"/>
      <c r="BB21" s="416"/>
      <c r="BC21" s="417"/>
      <c r="BD21" s="418"/>
      <c r="BE21" s="416"/>
      <c r="BF21" s="417"/>
      <c r="BG21" s="418"/>
      <c r="BH21" s="416"/>
      <c r="BI21" s="417"/>
      <c r="BJ21" s="418"/>
    </row>
    <row r="22" spans="1:62">
      <c r="A22" s="414"/>
      <c r="B22" s="415"/>
      <c r="C22" s="416"/>
      <c r="D22" s="417"/>
      <c r="E22" s="418"/>
      <c r="F22" s="416"/>
      <c r="G22" s="417"/>
      <c r="H22" s="418"/>
      <c r="I22" s="416"/>
      <c r="J22" s="417"/>
      <c r="K22" s="418"/>
      <c r="L22" s="416"/>
      <c r="M22" s="417"/>
      <c r="N22" s="418"/>
      <c r="O22" s="416"/>
      <c r="P22" s="417"/>
      <c r="Q22" s="418"/>
      <c r="R22" s="416"/>
      <c r="S22" s="417"/>
      <c r="T22" s="418"/>
      <c r="U22" s="416"/>
      <c r="V22" s="417"/>
      <c r="W22" s="418"/>
      <c r="X22" s="416"/>
      <c r="Y22" s="417"/>
      <c r="Z22" s="418"/>
      <c r="AA22" s="416"/>
      <c r="AB22" s="417"/>
      <c r="AC22" s="418"/>
      <c r="AD22" s="416"/>
      <c r="AE22" s="417"/>
      <c r="AF22" s="418"/>
      <c r="AG22" s="416"/>
      <c r="AH22" s="417"/>
      <c r="AI22" s="418"/>
      <c r="AJ22" s="416"/>
      <c r="AK22" s="417"/>
      <c r="AL22" s="418"/>
      <c r="AM22" s="416"/>
      <c r="AN22" s="417"/>
      <c r="AO22" s="418"/>
      <c r="AP22" s="416"/>
      <c r="AQ22" s="417"/>
      <c r="AR22" s="418"/>
      <c r="AS22" s="416"/>
      <c r="AT22" s="417"/>
      <c r="AU22" s="418"/>
      <c r="AV22" s="416"/>
      <c r="AW22" s="417"/>
      <c r="AX22" s="418"/>
      <c r="AY22" s="416"/>
      <c r="AZ22" s="417"/>
      <c r="BA22" s="418"/>
      <c r="BB22" s="416"/>
      <c r="BC22" s="417"/>
      <c r="BD22" s="418"/>
      <c r="BE22" s="416"/>
      <c r="BF22" s="417"/>
      <c r="BG22" s="418"/>
      <c r="BH22" s="416"/>
      <c r="BI22" s="417"/>
      <c r="BJ22" s="418"/>
    </row>
    <row r="23" spans="1:62">
      <c r="A23" s="414"/>
      <c r="B23" s="415"/>
      <c r="C23" s="416"/>
      <c r="D23" s="417"/>
      <c r="E23" s="418"/>
      <c r="F23" s="416"/>
      <c r="G23" s="417"/>
      <c r="H23" s="418"/>
      <c r="I23" s="416"/>
      <c r="J23" s="417"/>
      <c r="K23" s="418"/>
      <c r="L23" s="416"/>
      <c r="M23" s="417"/>
      <c r="N23" s="418"/>
      <c r="O23" s="416"/>
      <c r="P23" s="417"/>
      <c r="Q23" s="418"/>
      <c r="R23" s="416"/>
      <c r="S23" s="417"/>
      <c r="T23" s="418"/>
      <c r="U23" s="416"/>
      <c r="V23" s="417"/>
      <c r="W23" s="418"/>
      <c r="X23" s="416"/>
      <c r="Y23" s="417"/>
      <c r="Z23" s="418"/>
      <c r="AA23" s="416"/>
      <c r="AB23" s="417"/>
      <c r="AC23" s="418"/>
      <c r="AD23" s="416"/>
      <c r="AE23" s="417"/>
      <c r="AF23" s="418"/>
      <c r="AG23" s="416"/>
      <c r="AH23" s="417"/>
      <c r="AI23" s="418"/>
      <c r="AJ23" s="416"/>
      <c r="AK23" s="417"/>
      <c r="AL23" s="418"/>
      <c r="AM23" s="416"/>
      <c r="AN23" s="417"/>
      <c r="AO23" s="418"/>
      <c r="AP23" s="416"/>
      <c r="AQ23" s="417"/>
      <c r="AR23" s="418"/>
      <c r="AS23" s="416"/>
      <c r="AT23" s="417"/>
      <c r="AU23" s="418"/>
      <c r="AV23" s="416"/>
      <c r="AW23" s="417"/>
      <c r="AX23" s="418"/>
      <c r="AY23" s="416"/>
      <c r="AZ23" s="417"/>
      <c r="BA23" s="418"/>
      <c r="BB23" s="416"/>
      <c r="BC23" s="417"/>
      <c r="BD23" s="418"/>
      <c r="BE23" s="416"/>
      <c r="BF23" s="417"/>
      <c r="BG23" s="418"/>
      <c r="BH23" s="416"/>
      <c r="BI23" s="417"/>
      <c r="BJ23" s="418"/>
    </row>
    <row r="24" spans="1:62">
      <c r="A24" s="414"/>
      <c r="B24" s="415"/>
      <c r="C24" s="416"/>
      <c r="D24" s="417"/>
      <c r="E24" s="418"/>
      <c r="F24" s="416"/>
      <c r="G24" s="417"/>
      <c r="H24" s="418"/>
      <c r="I24" s="416"/>
      <c r="J24" s="417"/>
      <c r="K24" s="418"/>
      <c r="L24" s="416"/>
      <c r="M24" s="417"/>
      <c r="N24" s="418"/>
      <c r="O24" s="416"/>
      <c r="P24" s="417"/>
      <c r="Q24" s="418"/>
      <c r="R24" s="416"/>
      <c r="S24" s="417"/>
      <c r="T24" s="418"/>
      <c r="U24" s="416"/>
      <c r="V24" s="417"/>
      <c r="W24" s="418"/>
      <c r="X24" s="416"/>
      <c r="Y24" s="417"/>
      <c r="Z24" s="418"/>
      <c r="AA24" s="416"/>
      <c r="AB24" s="417"/>
      <c r="AC24" s="418"/>
      <c r="AD24" s="416"/>
      <c r="AE24" s="417"/>
      <c r="AF24" s="418"/>
      <c r="AG24" s="416"/>
      <c r="AH24" s="417"/>
      <c r="AI24" s="418"/>
      <c r="AJ24" s="416"/>
      <c r="AK24" s="417"/>
      <c r="AL24" s="418"/>
      <c r="AM24" s="416"/>
      <c r="AN24" s="417"/>
      <c r="AO24" s="418"/>
      <c r="AP24" s="416"/>
      <c r="AQ24" s="417"/>
      <c r="AR24" s="418"/>
      <c r="AS24" s="416"/>
      <c r="AT24" s="417"/>
      <c r="AU24" s="418"/>
      <c r="AV24" s="416"/>
      <c r="AW24" s="417"/>
      <c r="AX24" s="418"/>
      <c r="AY24" s="416"/>
      <c r="AZ24" s="417"/>
      <c r="BA24" s="418"/>
      <c r="BB24" s="416"/>
      <c r="BC24" s="417"/>
      <c r="BD24" s="418"/>
      <c r="BE24" s="416"/>
      <c r="BF24" s="417"/>
      <c r="BG24" s="418"/>
      <c r="BH24" s="416"/>
      <c r="BI24" s="417"/>
      <c r="BJ24" s="418"/>
    </row>
    <row r="25" spans="1:62">
      <c r="A25" s="414"/>
      <c r="B25" s="415"/>
      <c r="C25" s="416"/>
      <c r="D25" s="417"/>
      <c r="E25" s="418"/>
      <c r="F25" s="416"/>
      <c r="G25" s="417"/>
      <c r="H25" s="418"/>
      <c r="I25" s="416"/>
      <c r="J25" s="417"/>
      <c r="K25" s="418"/>
      <c r="L25" s="416"/>
      <c r="M25" s="417"/>
      <c r="N25" s="418"/>
      <c r="O25" s="416"/>
      <c r="P25" s="417"/>
      <c r="Q25" s="418"/>
      <c r="R25" s="416"/>
      <c r="S25" s="417"/>
      <c r="T25" s="418"/>
      <c r="U25" s="416"/>
      <c r="V25" s="417"/>
      <c r="W25" s="418"/>
      <c r="X25" s="416"/>
      <c r="Y25" s="417"/>
      <c r="Z25" s="418"/>
      <c r="AA25" s="416"/>
      <c r="AB25" s="417"/>
      <c r="AC25" s="418"/>
      <c r="AD25" s="416"/>
      <c r="AE25" s="417"/>
      <c r="AF25" s="418"/>
      <c r="AG25" s="416"/>
      <c r="AH25" s="417"/>
      <c r="AI25" s="418"/>
      <c r="AJ25" s="416"/>
      <c r="AK25" s="417"/>
      <c r="AL25" s="418"/>
      <c r="AM25" s="416"/>
      <c r="AN25" s="417"/>
      <c r="AO25" s="418"/>
      <c r="AP25" s="416"/>
      <c r="AQ25" s="417"/>
      <c r="AR25" s="418"/>
      <c r="AS25" s="416"/>
      <c r="AT25" s="417"/>
      <c r="AU25" s="418"/>
      <c r="AV25" s="416"/>
      <c r="AW25" s="417"/>
      <c r="AX25" s="418"/>
      <c r="AY25" s="416"/>
      <c r="AZ25" s="417"/>
      <c r="BA25" s="418"/>
      <c r="BB25" s="416"/>
      <c r="BC25" s="417"/>
      <c r="BD25" s="418"/>
      <c r="BE25" s="416"/>
      <c r="BF25" s="417"/>
      <c r="BG25" s="418"/>
      <c r="BH25" s="416"/>
      <c r="BI25" s="417"/>
      <c r="BJ25" s="418"/>
    </row>
    <row r="26" spans="1:62">
      <c r="A26" s="414"/>
      <c r="B26" s="415"/>
      <c r="C26" s="416"/>
      <c r="D26" s="417"/>
      <c r="E26" s="418"/>
      <c r="F26" s="416"/>
      <c r="G26" s="417"/>
      <c r="H26" s="418"/>
      <c r="I26" s="416"/>
      <c r="J26" s="417"/>
      <c r="K26" s="418"/>
      <c r="L26" s="416"/>
      <c r="M26" s="417"/>
      <c r="N26" s="418"/>
      <c r="O26" s="416"/>
      <c r="P26" s="417"/>
      <c r="Q26" s="418"/>
      <c r="R26" s="416"/>
      <c r="S26" s="417"/>
      <c r="T26" s="418"/>
      <c r="U26" s="416"/>
      <c r="V26" s="417"/>
      <c r="W26" s="418"/>
      <c r="X26" s="416"/>
      <c r="Y26" s="417"/>
      <c r="Z26" s="418"/>
      <c r="AA26" s="416"/>
      <c r="AB26" s="417"/>
      <c r="AC26" s="418"/>
      <c r="AD26" s="416"/>
      <c r="AE26" s="417"/>
      <c r="AF26" s="418"/>
      <c r="AG26" s="416"/>
      <c r="AH26" s="417"/>
      <c r="AI26" s="418"/>
      <c r="AJ26" s="416"/>
      <c r="AK26" s="417"/>
      <c r="AL26" s="418"/>
      <c r="AM26" s="416"/>
      <c r="AN26" s="417"/>
      <c r="AO26" s="418"/>
      <c r="AP26" s="416"/>
      <c r="AQ26" s="417"/>
      <c r="AR26" s="418"/>
      <c r="AS26" s="416"/>
      <c r="AT26" s="417"/>
      <c r="AU26" s="418"/>
      <c r="AV26" s="416"/>
      <c r="AW26" s="417"/>
      <c r="AX26" s="418"/>
      <c r="AY26" s="416"/>
      <c r="AZ26" s="417"/>
      <c r="BA26" s="418"/>
      <c r="BB26" s="416"/>
      <c r="BC26" s="417"/>
      <c r="BD26" s="418"/>
      <c r="BE26" s="416"/>
      <c r="BF26" s="417"/>
      <c r="BG26" s="418"/>
      <c r="BH26" s="416"/>
      <c r="BI26" s="417"/>
      <c r="BJ26" s="418"/>
    </row>
    <row r="27" spans="1:62">
      <c r="A27" s="414"/>
      <c r="B27" s="415"/>
      <c r="C27" s="416"/>
      <c r="D27" s="417"/>
      <c r="E27" s="418"/>
      <c r="F27" s="416"/>
      <c r="G27" s="417"/>
      <c r="H27" s="418"/>
      <c r="I27" s="416"/>
      <c r="J27" s="417"/>
      <c r="K27" s="418"/>
      <c r="L27" s="416"/>
      <c r="M27" s="417"/>
      <c r="N27" s="418"/>
      <c r="O27" s="416"/>
      <c r="P27" s="417"/>
      <c r="Q27" s="418"/>
      <c r="R27" s="416"/>
      <c r="S27" s="417"/>
      <c r="T27" s="418"/>
      <c r="U27" s="416"/>
      <c r="V27" s="417"/>
      <c r="W27" s="418"/>
      <c r="X27" s="416"/>
      <c r="Y27" s="417"/>
      <c r="Z27" s="418"/>
      <c r="AA27" s="416"/>
      <c r="AB27" s="417"/>
      <c r="AC27" s="418"/>
      <c r="AD27" s="416"/>
      <c r="AE27" s="417"/>
      <c r="AF27" s="418"/>
      <c r="AG27" s="416"/>
      <c r="AH27" s="417"/>
      <c r="AI27" s="418"/>
      <c r="AJ27" s="416"/>
      <c r="AK27" s="417"/>
      <c r="AL27" s="418"/>
      <c r="AM27" s="416"/>
      <c r="AN27" s="417"/>
      <c r="AO27" s="418"/>
      <c r="AP27" s="416"/>
      <c r="AQ27" s="417"/>
      <c r="AR27" s="418"/>
      <c r="AS27" s="416"/>
      <c r="AT27" s="417"/>
      <c r="AU27" s="418"/>
      <c r="AV27" s="416"/>
      <c r="AW27" s="417"/>
      <c r="AX27" s="418"/>
      <c r="AY27" s="416"/>
      <c r="AZ27" s="417"/>
      <c r="BA27" s="418"/>
      <c r="BB27" s="416"/>
      <c r="BC27" s="417"/>
      <c r="BD27" s="418"/>
      <c r="BE27" s="416"/>
      <c r="BF27" s="417"/>
      <c r="BG27" s="418"/>
      <c r="BH27" s="416"/>
      <c r="BI27" s="417"/>
      <c r="BJ27" s="418"/>
    </row>
    <row r="28" spans="1:62">
      <c r="A28" s="414"/>
      <c r="B28" s="415"/>
      <c r="C28" s="416"/>
      <c r="D28" s="417"/>
      <c r="E28" s="418"/>
      <c r="F28" s="416"/>
      <c r="G28" s="417"/>
      <c r="H28" s="418"/>
      <c r="I28" s="416"/>
      <c r="J28" s="417"/>
      <c r="K28" s="418"/>
      <c r="L28" s="416"/>
      <c r="M28" s="417"/>
      <c r="N28" s="418"/>
      <c r="O28" s="416"/>
      <c r="P28" s="417"/>
      <c r="Q28" s="418"/>
      <c r="R28" s="416"/>
      <c r="S28" s="417"/>
      <c r="T28" s="418"/>
      <c r="U28" s="416"/>
      <c r="V28" s="417"/>
      <c r="W28" s="418"/>
      <c r="X28" s="416"/>
      <c r="Y28" s="417"/>
      <c r="Z28" s="418"/>
      <c r="AA28" s="416"/>
      <c r="AB28" s="417"/>
      <c r="AC28" s="418"/>
      <c r="AD28" s="416"/>
      <c r="AE28" s="417"/>
      <c r="AF28" s="418"/>
      <c r="AG28" s="416"/>
      <c r="AH28" s="417"/>
      <c r="AI28" s="418"/>
      <c r="AJ28" s="416"/>
      <c r="AK28" s="417"/>
      <c r="AL28" s="418"/>
      <c r="AM28" s="416"/>
      <c r="AN28" s="417"/>
      <c r="AO28" s="418"/>
      <c r="AP28" s="416"/>
      <c r="AQ28" s="417"/>
      <c r="AR28" s="418"/>
      <c r="AS28" s="416"/>
      <c r="AT28" s="417"/>
      <c r="AU28" s="418"/>
      <c r="AV28" s="416"/>
      <c r="AW28" s="417"/>
      <c r="AX28" s="418"/>
      <c r="AY28" s="416"/>
      <c r="AZ28" s="417"/>
      <c r="BA28" s="418"/>
      <c r="BB28" s="416"/>
      <c r="BC28" s="417"/>
      <c r="BD28" s="418"/>
      <c r="BE28" s="416"/>
      <c r="BF28" s="417"/>
      <c r="BG28" s="418"/>
      <c r="BH28" s="416"/>
      <c r="BI28" s="417"/>
      <c r="BJ28" s="418"/>
    </row>
    <row r="29" spans="1:62">
      <c r="A29" s="414"/>
      <c r="B29" s="415"/>
      <c r="C29" s="416"/>
      <c r="D29" s="417"/>
      <c r="E29" s="418"/>
      <c r="F29" s="416"/>
      <c r="G29" s="417"/>
      <c r="H29" s="418"/>
      <c r="I29" s="416"/>
      <c r="J29" s="417"/>
      <c r="K29" s="418"/>
      <c r="L29" s="416"/>
      <c r="M29" s="417"/>
      <c r="N29" s="418"/>
      <c r="O29" s="416"/>
      <c r="P29" s="417"/>
      <c r="Q29" s="418"/>
      <c r="R29" s="416"/>
      <c r="S29" s="417"/>
      <c r="T29" s="418"/>
      <c r="U29" s="416"/>
      <c r="V29" s="417"/>
      <c r="W29" s="418"/>
      <c r="X29" s="416"/>
      <c r="Y29" s="417"/>
      <c r="Z29" s="418"/>
      <c r="AA29" s="416"/>
      <c r="AB29" s="417"/>
      <c r="AC29" s="418"/>
      <c r="AD29" s="416"/>
      <c r="AE29" s="417"/>
      <c r="AF29" s="418"/>
      <c r="AG29" s="416"/>
      <c r="AH29" s="417"/>
      <c r="AI29" s="418"/>
      <c r="AJ29" s="416"/>
      <c r="AK29" s="417"/>
      <c r="AL29" s="418"/>
      <c r="AM29" s="416"/>
      <c r="AN29" s="417"/>
      <c r="AO29" s="418"/>
      <c r="AP29" s="416"/>
      <c r="AQ29" s="417"/>
      <c r="AR29" s="418"/>
      <c r="AS29" s="416"/>
      <c r="AT29" s="417"/>
      <c r="AU29" s="418"/>
      <c r="AV29" s="416"/>
      <c r="AW29" s="417"/>
      <c r="AX29" s="418"/>
      <c r="AY29" s="416"/>
      <c r="AZ29" s="417"/>
      <c r="BA29" s="418"/>
      <c r="BB29" s="416"/>
      <c r="BC29" s="417"/>
      <c r="BD29" s="418"/>
      <c r="BE29" s="416"/>
      <c r="BF29" s="417"/>
      <c r="BG29" s="418"/>
      <c r="BH29" s="416"/>
      <c r="BI29" s="417"/>
      <c r="BJ29" s="418"/>
    </row>
    <row r="30" spans="1:62">
      <c r="A30" s="414"/>
      <c r="B30" s="415"/>
      <c r="C30" s="416"/>
      <c r="D30" s="417"/>
      <c r="E30" s="418"/>
      <c r="F30" s="416"/>
      <c r="G30" s="417"/>
      <c r="H30" s="418"/>
      <c r="I30" s="416"/>
      <c r="J30" s="417"/>
      <c r="K30" s="418"/>
      <c r="L30" s="416"/>
      <c r="M30" s="417"/>
      <c r="N30" s="418"/>
      <c r="O30" s="416"/>
      <c r="P30" s="417"/>
      <c r="Q30" s="418"/>
      <c r="R30" s="416"/>
      <c r="S30" s="417"/>
      <c r="T30" s="418"/>
      <c r="U30" s="416"/>
      <c r="V30" s="417"/>
      <c r="W30" s="418"/>
      <c r="X30" s="416"/>
      <c r="Y30" s="417"/>
      <c r="Z30" s="418"/>
      <c r="AA30" s="416"/>
      <c r="AB30" s="417"/>
      <c r="AC30" s="418"/>
      <c r="AD30" s="416"/>
      <c r="AE30" s="417"/>
      <c r="AF30" s="418"/>
      <c r="AG30" s="416"/>
      <c r="AH30" s="417"/>
      <c r="AI30" s="418"/>
      <c r="AJ30" s="416"/>
      <c r="AK30" s="417"/>
      <c r="AL30" s="418"/>
      <c r="AM30" s="416"/>
      <c r="AN30" s="417"/>
      <c r="AO30" s="418"/>
      <c r="AP30" s="416"/>
      <c r="AQ30" s="417"/>
      <c r="AR30" s="418"/>
      <c r="AS30" s="416"/>
      <c r="AT30" s="417"/>
      <c r="AU30" s="418"/>
      <c r="AV30" s="416"/>
      <c r="AW30" s="417"/>
      <c r="AX30" s="418"/>
      <c r="AY30" s="416"/>
      <c r="AZ30" s="417"/>
      <c r="BA30" s="418"/>
      <c r="BB30" s="416"/>
      <c r="BC30" s="417"/>
      <c r="BD30" s="418"/>
      <c r="BE30" s="416"/>
      <c r="BF30" s="417"/>
      <c r="BG30" s="418"/>
      <c r="BH30" s="416"/>
      <c r="BI30" s="417"/>
      <c r="BJ30" s="418"/>
    </row>
    <row r="31" spans="1:62">
      <c r="A31" s="414"/>
      <c r="B31" s="415"/>
      <c r="C31" s="416"/>
      <c r="D31" s="417"/>
      <c r="E31" s="418"/>
      <c r="F31" s="416"/>
      <c r="G31" s="417"/>
      <c r="H31" s="418"/>
      <c r="I31" s="416"/>
      <c r="J31" s="417"/>
      <c r="K31" s="418"/>
      <c r="L31" s="416"/>
      <c r="M31" s="417"/>
      <c r="N31" s="418"/>
      <c r="O31" s="416"/>
      <c r="P31" s="417"/>
      <c r="Q31" s="418"/>
      <c r="R31" s="416"/>
      <c r="S31" s="417"/>
      <c r="T31" s="418"/>
      <c r="U31" s="416"/>
      <c r="V31" s="417"/>
      <c r="W31" s="418"/>
      <c r="X31" s="416"/>
      <c r="Y31" s="417"/>
      <c r="Z31" s="418"/>
      <c r="AA31" s="416"/>
      <c r="AB31" s="417"/>
      <c r="AC31" s="418"/>
      <c r="AD31" s="416"/>
      <c r="AE31" s="417"/>
      <c r="AF31" s="418"/>
      <c r="AG31" s="416"/>
      <c r="AH31" s="417"/>
      <c r="AI31" s="418"/>
      <c r="AJ31" s="416"/>
      <c r="AK31" s="417"/>
      <c r="AL31" s="418"/>
      <c r="AM31" s="416"/>
      <c r="AN31" s="417"/>
      <c r="AO31" s="418"/>
      <c r="AP31" s="416"/>
      <c r="AQ31" s="417"/>
      <c r="AR31" s="418"/>
      <c r="AS31" s="416"/>
      <c r="AT31" s="417"/>
      <c r="AU31" s="418"/>
      <c r="AV31" s="416"/>
      <c r="AW31" s="417"/>
      <c r="AX31" s="418"/>
      <c r="AY31" s="416"/>
      <c r="AZ31" s="417"/>
      <c r="BA31" s="418"/>
      <c r="BB31" s="416"/>
      <c r="BC31" s="417"/>
      <c r="BD31" s="418"/>
      <c r="BE31" s="416"/>
      <c r="BF31" s="417"/>
      <c r="BG31" s="418"/>
      <c r="BH31" s="416"/>
      <c r="BI31" s="417"/>
      <c r="BJ31" s="418"/>
    </row>
    <row r="32" spans="1:62">
      <c r="A32" s="414"/>
      <c r="B32" s="415"/>
      <c r="C32" s="416"/>
      <c r="D32" s="417"/>
      <c r="E32" s="418"/>
      <c r="F32" s="416"/>
      <c r="G32" s="417"/>
      <c r="H32" s="418"/>
      <c r="I32" s="416"/>
      <c r="J32" s="417"/>
      <c r="K32" s="418"/>
      <c r="L32" s="416"/>
      <c r="M32" s="417"/>
      <c r="N32" s="418"/>
      <c r="O32" s="416"/>
      <c r="P32" s="417"/>
      <c r="Q32" s="418"/>
      <c r="R32" s="416"/>
      <c r="S32" s="417"/>
      <c r="T32" s="418"/>
      <c r="U32" s="416"/>
      <c r="V32" s="417"/>
      <c r="W32" s="418"/>
      <c r="X32" s="416"/>
      <c r="Y32" s="417"/>
      <c r="Z32" s="418"/>
      <c r="AA32" s="416"/>
      <c r="AB32" s="417"/>
      <c r="AC32" s="418"/>
      <c r="AD32" s="416"/>
      <c r="AE32" s="417"/>
      <c r="AF32" s="418"/>
      <c r="AG32" s="416"/>
      <c r="AH32" s="417"/>
      <c r="AI32" s="418"/>
      <c r="AJ32" s="416"/>
      <c r="AK32" s="417"/>
      <c r="AL32" s="418"/>
      <c r="AM32" s="416"/>
      <c r="AN32" s="417"/>
      <c r="AO32" s="418"/>
      <c r="AP32" s="416"/>
      <c r="AQ32" s="417"/>
      <c r="AR32" s="418"/>
      <c r="AS32" s="416"/>
      <c r="AT32" s="417"/>
      <c r="AU32" s="418"/>
      <c r="AV32" s="416"/>
      <c r="AW32" s="417"/>
      <c r="AX32" s="418"/>
      <c r="AY32" s="416"/>
      <c r="AZ32" s="417"/>
      <c r="BA32" s="418"/>
      <c r="BB32" s="416"/>
      <c r="BC32" s="417"/>
      <c r="BD32" s="418"/>
      <c r="BE32" s="416"/>
      <c r="BF32" s="417"/>
      <c r="BG32" s="418"/>
      <c r="BH32" s="416"/>
      <c r="BI32" s="417"/>
      <c r="BJ32" s="418"/>
    </row>
  </sheetData>
  <sheetProtection algorithmName="SHA-512" hashValue="IFwJ6APGrfDpJ+mZyfioltbztN/H8mQqTdEu8pHWocTgr4l4Hy71pRvnUbxOGadAGTLwJ9UgbwRvuML7T94k2A==" saltValue="VBaqoGxptfFSOySGtN7Hpg==" spinCount="100000" sheet="1" objects="1" scenarios="1" selectLockedCells="1"/>
  <mergeCells count="21">
    <mergeCell ref="AY1:BA1"/>
    <mergeCell ref="BB1:BD1"/>
    <mergeCell ref="BE1:BG1"/>
    <mergeCell ref="BH1:BJ1"/>
    <mergeCell ref="AG1:AI1"/>
    <mergeCell ref="AJ1:AL1"/>
    <mergeCell ref="AM1:AO1"/>
    <mergeCell ref="AP1:AR1"/>
    <mergeCell ref="AS1:AU1"/>
    <mergeCell ref="AV1:AX1"/>
    <mergeCell ref="A1:B1"/>
    <mergeCell ref="C1:E1"/>
    <mergeCell ref="F1:H1"/>
    <mergeCell ref="I1:K1"/>
    <mergeCell ref="L1:N1"/>
    <mergeCell ref="AD1:AF1"/>
    <mergeCell ref="O1:Q1"/>
    <mergeCell ref="R1:T1"/>
    <mergeCell ref="U1:W1"/>
    <mergeCell ref="X1:Z1"/>
    <mergeCell ref="AA1:AC1"/>
  </mergeCells>
  <pageMargins left="0.75" right="0.75" top="0.75" bottom="0.5" header="0.25" footer="0.25"/>
  <pageSetup orientation="landscape" horizontalDpi="300" verticalDpi="300" r:id="rId1"/>
  <headerFooter alignWithMargins="0">
    <oddHeader>&amp;C&amp;"Arial,Bold"&amp;14AmbassadorTrax
&amp;12Field Trip page - &amp;D</oddHeader>
    <oddFooter>&amp;CPage &amp;P</oddFooter>
  </headerFooter>
  <colBreaks count="1" manualBreakCount="1">
    <brk id="23"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3" tint="0.39997558519241921"/>
  </sheetPr>
  <dimension ref="A1:AB563"/>
  <sheetViews>
    <sheetView showGridLines="0" zoomScaleNormal="100" workbookViewId="0">
      <pane ySplit="4" topLeftCell="A5" activePane="bottomLeft" state="frozen"/>
      <selection pane="bottomLeft" activeCell="D7" sqref="D7"/>
    </sheetView>
  </sheetViews>
  <sheetFormatPr defaultColWidth="9.140625" defaultRowHeight="12.75"/>
  <cols>
    <col min="1" max="1" width="14.42578125" style="3" customWidth="1"/>
    <col min="2" max="2" width="2.7109375" style="3" customWidth="1"/>
    <col min="3" max="3" width="34.140625" style="199" bestFit="1" customWidth="1"/>
    <col min="4" max="4" width="3.28515625" style="97" customWidth="1"/>
    <col min="5" max="14" width="3.28515625" style="253" customWidth="1"/>
    <col min="15" max="23" width="3.28515625" style="97" customWidth="1"/>
    <col min="24" max="16384" width="9.140625" style="3"/>
  </cols>
  <sheetData>
    <row r="1" spans="1:23" ht="16.5" customHeight="1">
      <c r="A1" s="60"/>
      <c r="B1" s="104" t="s">
        <v>75</v>
      </c>
      <c r="C1" s="105">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3" ht="16.5" customHeight="1">
      <c r="A2" s="60"/>
      <c r="B2" s="95" t="s">
        <v>76</v>
      </c>
      <c r="C2" s="195">
        <f>Instructions!E6</f>
        <v>0</v>
      </c>
      <c r="D2" s="566"/>
      <c r="E2" s="566"/>
      <c r="F2" s="566"/>
      <c r="G2" s="566"/>
      <c r="H2" s="566"/>
      <c r="I2" s="566"/>
      <c r="J2" s="566"/>
      <c r="K2" s="566"/>
      <c r="L2" s="566"/>
      <c r="M2" s="566"/>
      <c r="N2" s="566"/>
      <c r="O2" s="566"/>
      <c r="P2" s="566"/>
      <c r="Q2" s="566"/>
      <c r="R2" s="566"/>
      <c r="S2" s="566"/>
      <c r="T2" s="566"/>
      <c r="U2" s="566"/>
      <c r="V2" s="566"/>
      <c r="W2" s="566"/>
    </row>
    <row r="3" spans="1:23" ht="16.5" customHeight="1">
      <c r="A3" s="596" t="s">
        <v>398</v>
      </c>
      <c r="B3" s="597"/>
      <c r="C3" s="598"/>
      <c r="D3" s="566"/>
      <c r="E3" s="566"/>
      <c r="F3" s="566"/>
      <c r="G3" s="566"/>
      <c r="H3" s="566"/>
      <c r="I3" s="566"/>
      <c r="J3" s="566"/>
      <c r="K3" s="566"/>
      <c r="L3" s="566"/>
      <c r="M3" s="566"/>
      <c r="N3" s="566"/>
      <c r="O3" s="566"/>
      <c r="P3" s="566"/>
      <c r="Q3" s="566"/>
      <c r="R3" s="566"/>
      <c r="S3" s="566"/>
      <c r="T3" s="566"/>
      <c r="U3" s="566"/>
      <c r="V3" s="566"/>
      <c r="W3" s="566"/>
    </row>
    <row r="4" spans="1:23" ht="16.5" customHeight="1">
      <c r="D4" s="567"/>
      <c r="E4" s="567"/>
      <c r="F4" s="567"/>
      <c r="G4" s="567"/>
      <c r="H4" s="567"/>
      <c r="I4" s="567"/>
      <c r="J4" s="567"/>
      <c r="K4" s="567"/>
      <c r="L4" s="567"/>
      <c r="M4" s="567"/>
      <c r="N4" s="567"/>
      <c r="O4" s="567"/>
      <c r="P4" s="567"/>
      <c r="Q4" s="567"/>
      <c r="R4" s="567"/>
      <c r="S4" s="567"/>
      <c r="T4" s="567"/>
      <c r="U4" s="567"/>
      <c r="V4" s="567"/>
      <c r="W4" s="567"/>
    </row>
    <row r="5" spans="1:23" ht="15">
      <c r="A5" s="6"/>
      <c r="B5" s="284" t="s">
        <v>468</v>
      </c>
      <c r="C5" s="111"/>
      <c r="D5" s="112"/>
      <c r="E5" s="112"/>
      <c r="F5" s="112"/>
      <c r="G5" s="112"/>
      <c r="H5" s="112"/>
      <c r="I5" s="112"/>
      <c r="J5" s="112"/>
      <c r="K5" s="112"/>
      <c r="L5" s="112"/>
      <c r="M5" s="112"/>
      <c r="N5" s="112"/>
      <c r="O5" s="112"/>
      <c r="P5" s="112"/>
      <c r="Q5" s="112"/>
      <c r="R5" s="112"/>
      <c r="S5" s="112"/>
      <c r="T5" s="112"/>
      <c r="U5" s="112"/>
      <c r="V5" s="112"/>
      <c r="W5" s="112"/>
    </row>
    <row r="6" spans="1:23">
      <c r="A6"/>
      <c r="B6" s="64">
        <v>1</v>
      </c>
      <c r="C6" s="201" t="s">
        <v>469</v>
      </c>
      <c r="D6" s="113"/>
      <c r="E6" s="114"/>
      <c r="F6" s="114"/>
      <c r="G6" s="114"/>
      <c r="H6" s="114"/>
      <c r="I6" s="114"/>
      <c r="J6" s="114"/>
      <c r="K6" s="114"/>
      <c r="L6" s="114"/>
      <c r="M6" s="114"/>
      <c r="N6" s="114"/>
      <c r="O6" s="114"/>
      <c r="P6" s="114"/>
      <c r="Q6" s="114"/>
      <c r="R6" s="114"/>
      <c r="S6" s="114"/>
      <c r="T6" s="114"/>
      <c r="U6" s="114"/>
      <c r="V6" s="114"/>
      <c r="W6" s="114"/>
    </row>
    <row r="7" spans="1:23">
      <c r="A7" s="6"/>
      <c r="B7" s="115"/>
      <c r="C7" s="202" t="s">
        <v>470</v>
      </c>
      <c r="D7" s="50"/>
      <c r="E7" s="33"/>
      <c r="F7" s="33"/>
      <c r="G7" s="33"/>
      <c r="H7" s="33"/>
      <c r="I7" s="33"/>
      <c r="J7" s="33"/>
      <c r="K7" s="33"/>
      <c r="L7" s="33"/>
      <c r="M7" s="33"/>
      <c r="N7" s="33"/>
      <c r="O7" s="33"/>
      <c r="P7" s="33"/>
      <c r="Q7" s="33"/>
      <c r="R7" s="33"/>
      <c r="S7" s="33"/>
      <c r="T7" s="33"/>
      <c r="U7" s="33"/>
      <c r="V7" s="33"/>
      <c r="W7" s="33"/>
    </row>
    <row r="8" spans="1:23">
      <c r="A8" s="6"/>
      <c r="B8" s="115"/>
      <c r="C8" s="202" t="s">
        <v>471</v>
      </c>
      <c r="D8" s="50"/>
      <c r="E8" s="33"/>
      <c r="F8" s="33"/>
      <c r="G8" s="33"/>
      <c r="H8" s="33"/>
      <c r="I8" s="33"/>
      <c r="J8" s="33"/>
      <c r="K8" s="33"/>
      <c r="L8" s="33"/>
      <c r="M8" s="33"/>
      <c r="N8" s="33"/>
      <c r="O8" s="33"/>
      <c r="P8" s="33"/>
      <c r="Q8" s="33"/>
      <c r="R8" s="33"/>
      <c r="S8" s="33"/>
      <c r="T8" s="33"/>
      <c r="U8" s="33"/>
      <c r="V8" s="33"/>
      <c r="W8" s="33"/>
    </row>
    <row r="9" spans="1:23">
      <c r="A9" s="6"/>
      <c r="B9" s="115"/>
      <c r="C9" s="202" t="s">
        <v>472</v>
      </c>
      <c r="D9" s="116"/>
      <c r="E9" s="33"/>
      <c r="F9" s="33"/>
      <c r="G9" s="33"/>
      <c r="H9" s="33"/>
      <c r="I9" s="33"/>
      <c r="J9" s="33"/>
      <c r="K9" s="33"/>
      <c r="L9" s="33"/>
      <c r="M9" s="33"/>
      <c r="N9" s="33"/>
      <c r="O9" s="33"/>
      <c r="P9" s="33"/>
      <c r="Q9" s="33"/>
      <c r="R9" s="33"/>
      <c r="S9" s="33"/>
      <c r="T9" s="33"/>
      <c r="U9" s="33"/>
      <c r="V9" s="33"/>
      <c r="W9" s="33"/>
    </row>
    <row r="10" spans="1:23">
      <c r="A10" s="6"/>
      <c r="B10" s="64">
        <v>2</v>
      </c>
      <c r="C10" s="117" t="s">
        <v>473</v>
      </c>
      <c r="D10" s="108" t="str">
        <f t="shared" ref="D10:W10" si="0">IF(COUNTIF(D7:D9,"C")&gt;=1,"A",IF(COUNTIF(D7:D9,"C")&gt;0,"P"," "))</f>
        <v xml:space="preserve"> </v>
      </c>
      <c r="E10" s="108" t="str">
        <f t="shared" ref="E10:N10" si="1">IF(COUNTIF(E7:E9,"C")&gt;=1,"A",IF(COUNTIF(E7:E9,"C")&gt;0,"P"," "))</f>
        <v xml:space="preserve"> </v>
      </c>
      <c r="F10" s="108" t="str">
        <f t="shared" si="1"/>
        <v xml:space="preserve"> </v>
      </c>
      <c r="G10" s="108" t="str">
        <f t="shared" si="1"/>
        <v xml:space="preserve"> </v>
      </c>
      <c r="H10" s="108" t="str">
        <f t="shared" si="1"/>
        <v xml:space="preserve"> </v>
      </c>
      <c r="I10" s="108" t="str">
        <f t="shared" si="1"/>
        <v xml:space="preserve"> </v>
      </c>
      <c r="J10" s="108" t="str">
        <f t="shared" si="1"/>
        <v xml:space="preserve"> </v>
      </c>
      <c r="K10" s="108" t="str">
        <f t="shared" si="1"/>
        <v xml:space="preserve"> </v>
      </c>
      <c r="L10" s="108" t="str">
        <f t="shared" si="1"/>
        <v xml:space="preserve"> </v>
      </c>
      <c r="M10" s="108" t="str">
        <f t="shared" si="1"/>
        <v xml:space="preserve"> </v>
      </c>
      <c r="N10" s="108" t="str">
        <f t="shared" si="1"/>
        <v xml:space="preserve"> </v>
      </c>
      <c r="O10" s="108" t="str">
        <f t="shared" si="0"/>
        <v xml:space="preserve"> </v>
      </c>
      <c r="P10" s="108" t="str">
        <f t="shared" si="0"/>
        <v xml:space="preserve"> </v>
      </c>
      <c r="Q10" s="108" t="str">
        <f t="shared" si="0"/>
        <v xml:space="preserve"> </v>
      </c>
      <c r="R10" s="108" t="str">
        <f t="shared" si="0"/>
        <v xml:space="preserve"> </v>
      </c>
      <c r="S10" s="108" t="str">
        <f t="shared" si="0"/>
        <v xml:space="preserve"> </v>
      </c>
      <c r="T10" s="108" t="str">
        <f t="shared" si="0"/>
        <v xml:space="preserve"> </v>
      </c>
      <c r="U10" s="108" t="str">
        <f t="shared" si="0"/>
        <v xml:space="preserve"> </v>
      </c>
      <c r="V10" s="108" t="str">
        <f t="shared" si="0"/>
        <v xml:space="preserve"> </v>
      </c>
      <c r="W10" s="108" t="str">
        <f t="shared" si="0"/>
        <v xml:space="preserve"> </v>
      </c>
    </row>
    <row r="11" spans="1:23">
      <c r="A11" s="6"/>
      <c r="B11" s="115"/>
      <c r="C11" s="202" t="s">
        <v>474</v>
      </c>
      <c r="D11" s="80"/>
      <c r="E11" s="33"/>
      <c r="F11" s="33"/>
      <c r="G11" s="33"/>
      <c r="H11" s="33"/>
      <c r="I11" s="33"/>
      <c r="J11" s="33"/>
      <c r="K11" s="33"/>
      <c r="L11" s="33"/>
      <c r="M11" s="33"/>
      <c r="N11" s="33"/>
      <c r="O11" s="33"/>
      <c r="P11" s="33"/>
      <c r="Q11" s="33"/>
      <c r="R11" s="33"/>
      <c r="S11" s="33"/>
      <c r="T11" s="33"/>
      <c r="U11" s="33"/>
      <c r="V11" s="33"/>
      <c r="W11" s="33"/>
    </row>
    <row r="12" spans="1:23">
      <c r="A12" s="6"/>
      <c r="B12" s="115"/>
      <c r="C12" s="202" t="s">
        <v>475</v>
      </c>
      <c r="D12" s="33"/>
      <c r="E12" s="33"/>
      <c r="F12" s="33"/>
      <c r="G12" s="33"/>
      <c r="H12" s="33"/>
      <c r="I12" s="33"/>
      <c r="J12" s="33"/>
      <c r="K12" s="33"/>
      <c r="L12" s="33"/>
      <c r="M12" s="33"/>
      <c r="N12" s="33"/>
      <c r="O12" s="33"/>
      <c r="P12" s="33"/>
      <c r="Q12" s="33"/>
      <c r="R12" s="33"/>
      <c r="S12" s="33"/>
      <c r="T12" s="33"/>
      <c r="U12" s="33"/>
      <c r="V12" s="33"/>
      <c r="W12" s="33"/>
    </row>
    <row r="13" spans="1:23">
      <c r="A13" s="6"/>
      <c r="B13" s="115"/>
      <c r="C13" s="202" t="s">
        <v>476</v>
      </c>
      <c r="D13" s="33"/>
      <c r="E13" s="33"/>
      <c r="F13" s="33"/>
      <c r="G13" s="33"/>
      <c r="H13" s="33"/>
      <c r="I13" s="33"/>
      <c r="J13" s="33"/>
      <c r="K13" s="33"/>
      <c r="L13" s="33"/>
      <c r="M13" s="33"/>
      <c r="N13" s="33"/>
      <c r="O13" s="33"/>
      <c r="P13" s="33"/>
      <c r="Q13" s="33"/>
      <c r="R13" s="33"/>
      <c r="S13" s="33"/>
      <c r="T13" s="33"/>
      <c r="U13" s="33"/>
      <c r="V13" s="33"/>
      <c r="W13" s="33"/>
    </row>
    <row r="14" spans="1:23">
      <c r="A14" s="6"/>
      <c r="B14" s="64">
        <v>3</v>
      </c>
      <c r="C14" s="117" t="s">
        <v>370</v>
      </c>
      <c r="D14" s="108" t="str">
        <f t="shared" ref="D14:W14" si="2">IF(COUNTIF(D11:D13,"C")&gt;=1,"A",IF(COUNTIF(D11:D13,"C")&gt;0,"P"," "))</f>
        <v xml:space="preserve"> </v>
      </c>
      <c r="E14" s="108" t="str">
        <f t="shared" ref="E14:N14" si="3">IF(COUNTIF(E11:E13,"C")&gt;=1,"A",IF(COUNTIF(E11:E13,"C")&gt;0,"P"," "))</f>
        <v xml:space="preserve"> </v>
      </c>
      <c r="F14" s="108" t="str">
        <f t="shared" si="3"/>
        <v xml:space="preserve"> </v>
      </c>
      <c r="G14" s="108" t="str">
        <f t="shared" si="3"/>
        <v xml:space="preserve"> </v>
      </c>
      <c r="H14" s="108" t="str">
        <f t="shared" si="3"/>
        <v xml:space="preserve"> </v>
      </c>
      <c r="I14" s="108" t="str">
        <f t="shared" si="3"/>
        <v xml:space="preserve"> </v>
      </c>
      <c r="J14" s="108" t="str">
        <f t="shared" si="3"/>
        <v xml:space="preserve"> </v>
      </c>
      <c r="K14" s="108" t="str">
        <f t="shared" si="3"/>
        <v xml:space="preserve"> </v>
      </c>
      <c r="L14" s="108" t="str">
        <f t="shared" si="3"/>
        <v xml:space="preserve"> </v>
      </c>
      <c r="M14" s="108" t="str">
        <f t="shared" si="3"/>
        <v xml:space="preserve"> </v>
      </c>
      <c r="N14" s="108" t="str">
        <f t="shared" si="3"/>
        <v xml:space="preserve"> </v>
      </c>
      <c r="O14" s="108" t="str">
        <f t="shared" si="2"/>
        <v xml:space="preserve"> </v>
      </c>
      <c r="P14" s="108" t="str">
        <f t="shared" si="2"/>
        <v xml:space="preserve"> </v>
      </c>
      <c r="Q14" s="108" t="str">
        <f t="shared" si="2"/>
        <v xml:space="preserve"> </v>
      </c>
      <c r="R14" s="108" t="str">
        <f t="shared" si="2"/>
        <v xml:space="preserve"> </v>
      </c>
      <c r="S14" s="108" t="str">
        <f t="shared" si="2"/>
        <v xml:space="preserve"> </v>
      </c>
      <c r="T14" s="108" t="str">
        <f t="shared" si="2"/>
        <v xml:space="preserve"> </v>
      </c>
      <c r="U14" s="108" t="str">
        <f t="shared" si="2"/>
        <v xml:space="preserve"> </v>
      </c>
      <c r="V14" s="108" t="str">
        <f t="shared" si="2"/>
        <v xml:space="preserve"> </v>
      </c>
      <c r="W14" s="108" t="str">
        <f t="shared" si="2"/>
        <v xml:space="preserve"> </v>
      </c>
    </row>
    <row r="15" spans="1:23">
      <c r="A15" s="6"/>
      <c r="B15" s="115"/>
      <c r="C15" s="202" t="s">
        <v>477</v>
      </c>
      <c r="D15" s="33"/>
      <c r="E15" s="33"/>
      <c r="F15" s="33"/>
      <c r="G15" s="33"/>
      <c r="H15" s="33"/>
      <c r="I15" s="33"/>
      <c r="J15" s="33"/>
      <c r="K15" s="33"/>
      <c r="L15" s="33"/>
      <c r="M15" s="33"/>
      <c r="N15" s="33"/>
      <c r="O15" s="33"/>
      <c r="P15" s="33"/>
      <c r="Q15" s="33"/>
      <c r="R15" s="33"/>
      <c r="S15" s="33"/>
      <c r="T15" s="33"/>
      <c r="U15" s="33"/>
      <c r="V15" s="33"/>
      <c r="W15" s="33"/>
    </row>
    <row r="16" spans="1:23">
      <c r="A16" s="6"/>
      <c r="B16" s="115"/>
      <c r="C16" s="202" t="s">
        <v>478</v>
      </c>
      <c r="D16" s="33"/>
      <c r="E16" s="33"/>
      <c r="F16" s="33"/>
      <c r="G16" s="33"/>
      <c r="H16" s="33"/>
      <c r="I16" s="33"/>
      <c r="J16" s="33"/>
      <c r="K16" s="33"/>
      <c r="L16" s="33"/>
      <c r="M16" s="33"/>
      <c r="N16" s="33"/>
      <c r="O16" s="33"/>
      <c r="P16" s="33"/>
      <c r="Q16" s="33"/>
      <c r="R16" s="33"/>
      <c r="S16" s="33"/>
      <c r="T16" s="33"/>
      <c r="U16" s="33"/>
      <c r="V16" s="33"/>
      <c r="W16" s="33"/>
    </row>
    <row r="17" spans="1:23">
      <c r="A17" s="6"/>
      <c r="B17" s="115"/>
      <c r="C17" s="202" t="s">
        <v>479</v>
      </c>
      <c r="D17" s="33"/>
      <c r="E17" s="33"/>
      <c r="F17" s="33"/>
      <c r="G17" s="33"/>
      <c r="H17" s="33"/>
      <c r="I17" s="33"/>
      <c r="J17" s="33"/>
      <c r="K17" s="33"/>
      <c r="L17" s="33"/>
      <c r="M17" s="33"/>
      <c r="N17" s="33"/>
      <c r="O17" s="33"/>
      <c r="P17" s="33"/>
      <c r="Q17" s="33"/>
      <c r="R17" s="33"/>
      <c r="S17" s="33"/>
      <c r="T17" s="33"/>
      <c r="U17" s="33"/>
      <c r="V17" s="33"/>
      <c r="W17" s="33"/>
    </row>
    <row r="18" spans="1:23">
      <c r="A18" s="6"/>
      <c r="B18" s="64">
        <v>4</v>
      </c>
      <c r="C18" s="117" t="s">
        <v>480</v>
      </c>
      <c r="D18" s="108" t="str">
        <f t="shared" ref="D18:W18" si="4">IF(COUNTIF(D15:D17,"C")&gt;=1,"A",IF(COUNTIF(D15:D17,"C")&gt;0,"P"," "))</f>
        <v xml:space="preserve"> </v>
      </c>
      <c r="E18" s="108" t="str">
        <f t="shared" ref="E18:N18" si="5">IF(COUNTIF(E15:E17,"C")&gt;=1,"A",IF(COUNTIF(E15:E17,"C")&gt;0,"P"," "))</f>
        <v xml:space="preserve"> </v>
      </c>
      <c r="F18" s="108" t="str">
        <f t="shared" si="5"/>
        <v xml:space="preserve"> </v>
      </c>
      <c r="G18" s="108" t="str">
        <f t="shared" si="5"/>
        <v xml:space="preserve"> </v>
      </c>
      <c r="H18" s="108" t="str">
        <f t="shared" si="5"/>
        <v xml:space="preserve"> </v>
      </c>
      <c r="I18" s="108" t="str">
        <f t="shared" si="5"/>
        <v xml:space="preserve"> </v>
      </c>
      <c r="J18" s="108" t="str">
        <f t="shared" si="5"/>
        <v xml:space="preserve"> </v>
      </c>
      <c r="K18" s="108" t="str">
        <f t="shared" si="5"/>
        <v xml:space="preserve"> </v>
      </c>
      <c r="L18" s="108" t="str">
        <f t="shared" si="5"/>
        <v xml:space="preserve"> </v>
      </c>
      <c r="M18" s="108" t="str">
        <f t="shared" si="5"/>
        <v xml:space="preserve"> </v>
      </c>
      <c r="N18" s="108" t="str">
        <f t="shared" si="5"/>
        <v xml:space="preserve"> </v>
      </c>
      <c r="O18" s="108" t="str">
        <f t="shared" si="4"/>
        <v xml:space="preserve"> </v>
      </c>
      <c r="P18" s="108" t="str">
        <f t="shared" si="4"/>
        <v xml:space="preserve"> </v>
      </c>
      <c r="Q18" s="108" t="str">
        <f t="shared" si="4"/>
        <v xml:space="preserve"> </v>
      </c>
      <c r="R18" s="108" t="str">
        <f t="shared" si="4"/>
        <v xml:space="preserve"> </v>
      </c>
      <c r="S18" s="108" t="str">
        <f t="shared" si="4"/>
        <v xml:space="preserve"> </v>
      </c>
      <c r="T18" s="108" t="str">
        <f t="shared" si="4"/>
        <v xml:space="preserve"> </v>
      </c>
      <c r="U18" s="108" t="str">
        <f t="shared" si="4"/>
        <v xml:space="preserve"> </v>
      </c>
      <c r="V18" s="108" t="str">
        <f t="shared" si="4"/>
        <v xml:space="preserve"> </v>
      </c>
      <c r="W18" s="108" t="str">
        <f t="shared" si="4"/>
        <v xml:space="preserve"> </v>
      </c>
    </row>
    <row r="19" spans="1:23">
      <c r="A19" s="6"/>
      <c r="B19" s="115"/>
      <c r="C19" s="202" t="s">
        <v>481</v>
      </c>
      <c r="D19" s="33"/>
      <c r="E19" s="33"/>
      <c r="F19" s="33"/>
      <c r="G19" s="33"/>
      <c r="H19" s="33"/>
      <c r="I19" s="33"/>
      <c r="J19" s="33"/>
      <c r="K19" s="33"/>
      <c r="L19" s="33"/>
      <c r="M19" s="33"/>
      <c r="N19" s="33"/>
      <c r="O19" s="33"/>
      <c r="P19" s="33"/>
      <c r="Q19" s="33"/>
      <c r="R19" s="33"/>
      <c r="S19" s="33"/>
      <c r="T19" s="33"/>
      <c r="U19" s="33"/>
      <c r="V19" s="33"/>
      <c r="W19" s="33"/>
    </row>
    <row r="20" spans="1:23">
      <c r="A20" s="6"/>
      <c r="B20" s="115"/>
      <c r="C20" s="202" t="s">
        <v>482</v>
      </c>
      <c r="D20" s="33"/>
      <c r="E20" s="33"/>
      <c r="F20" s="33"/>
      <c r="G20" s="33"/>
      <c r="H20" s="33"/>
      <c r="I20" s="33"/>
      <c r="J20" s="33"/>
      <c r="K20" s="33"/>
      <c r="L20" s="33"/>
      <c r="M20" s="33"/>
      <c r="N20" s="33"/>
      <c r="O20" s="33"/>
      <c r="P20" s="33"/>
      <c r="Q20" s="33"/>
      <c r="R20" s="33"/>
      <c r="S20" s="33"/>
      <c r="T20" s="33"/>
      <c r="U20" s="33"/>
      <c r="V20" s="33"/>
      <c r="W20" s="33"/>
    </row>
    <row r="21" spans="1:23">
      <c r="A21" s="6"/>
      <c r="B21" s="115"/>
      <c r="C21" s="202" t="s">
        <v>483</v>
      </c>
      <c r="D21" s="33"/>
      <c r="E21" s="33"/>
      <c r="F21" s="33"/>
      <c r="G21" s="33"/>
      <c r="H21" s="33"/>
      <c r="I21" s="33"/>
      <c r="J21" s="33"/>
      <c r="K21" s="33"/>
      <c r="L21" s="33"/>
      <c r="M21" s="33"/>
      <c r="N21" s="33"/>
      <c r="O21" s="33"/>
      <c r="P21" s="33"/>
      <c r="Q21" s="33"/>
      <c r="R21" s="33"/>
      <c r="S21" s="33"/>
      <c r="T21" s="33"/>
      <c r="U21" s="33"/>
      <c r="V21" s="33"/>
      <c r="W21" s="33"/>
    </row>
    <row r="22" spans="1:23">
      <c r="A22" s="6"/>
      <c r="B22" s="64">
        <v>5</v>
      </c>
      <c r="C22" s="117" t="s">
        <v>484</v>
      </c>
      <c r="D22" s="108" t="str">
        <f t="shared" ref="D22:W22" si="6">IF(COUNTIF(D19:D21,"C")&gt;=1,"A",IF(COUNTIF(D19:D21,"C")&gt;0,"P"," "))</f>
        <v xml:space="preserve"> </v>
      </c>
      <c r="E22" s="108" t="str">
        <f t="shared" ref="E22:N22" si="7">IF(COUNTIF(E19:E21,"C")&gt;=1,"A",IF(COUNTIF(E19:E21,"C")&gt;0,"P"," "))</f>
        <v xml:space="preserve"> </v>
      </c>
      <c r="F22" s="108" t="str">
        <f t="shared" si="7"/>
        <v xml:space="preserve"> </v>
      </c>
      <c r="G22" s="108" t="str">
        <f t="shared" si="7"/>
        <v xml:space="preserve"> </v>
      </c>
      <c r="H22" s="108" t="str">
        <f t="shared" si="7"/>
        <v xml:space="preserve"> </v>
      </c>
      <c r="I22" s="108" t="str">
        <f t="shared" si="7"/>
        <v xml:space="preserve"> </v>
      </c>
      <c r="J22" s="108" t="str">
        <f t="shared" si="7"/>
        <v xml:space="preserve"> </v>
      </c>
      <c r="K22" s="108" t="str">
        <f t="shared" si="7"/>
        <v xml:space="preserve"> </v>
      </c>
      <c r="L22" s="108" t="str">
        <f t="shared" si="7"/>
        <v xml:space="preserve"> </v>
      </c>
      <c r="M22" s="108" t="str">
        <f t="shared" si="7"/>
        <v xml:space="preserve"> </v>
      </c>
      <c r="N22" s="108" t="str">
        <f t="shared" si="7"/>
        <v xml:space="preserve"> </v>
      </c>
      <c r="O22" s="108" t="str">
        <f t="shared" si="6"/>
        <v xml:space="preserve"> </v>
      </c>
      <c r="P22" s="108" t="str">
        <f t="shared" si="6"/>
        <v xml:space="preserve"> </v>
      </c>
      <c r="Q22" s="108" t="str">
        <f t="shared" si="6"/>
        <v xml:space="preserve"> </v>
      </c>
      <c r="R22" s="108" t="str">
        <f t="shared" si="6"/>
        <v xml:space="preserve"> </v>
      </c>
      <c r="S22" s="108" t="str">
        <f t="shared" si="6"/>
        <v xml:space="preserve"> </v>
      </c>
      <c r="T22" s="108" t="str">
        <f t="shared" si="6"/>
        <v xml:space="preserve"> </v>
      </c>
      <c r="U22" s="108" t="str">
        <f t="shared" si="6"/>
        <v xml:space="preserve"> </v>
      </c>
      <c r="V22" s="108" t="str">
        <f t="shared" si="6"/>
        <v xml:space="preserve"> </v>
      </c>
      <c r="W22" s="108" t="str">
        <f t="shared" si="6"/>
        <v xml:space="preserve"> </v>
      </c>
    </row>
    <row r="23" spans="1:23">
      <c r="A23" s="6"/>
      <c r="B23" s="46"/>
      <c r="C23" s="203" t="s">
        <v>485</v>
      </c>
      <c r="D23" s="33"/>
      <c r="E23" s="33"/>
      <c r="F23" s="33"/>
      <c r="G23" s="33"/>
      <c r="H23" s="33"/>
      <c r="I23" s="33"/>
      <c r="J23" s="33"/>
      <c r="K23" s="33"/>
      <c r="L23" s="33"/>
      <c r="M23" s="33"/>
      <c r="N23" s="33"/>
      <c r="O23" s="33"/>
      <c r="P23" s="33"/>
      <c r="Q23" s="33"/>
      <c r="R23" s="33"/>
      <c r="S23" s="33"/>
      <c r="T23" s="33"/>
      <c r="U23" s="33"/>
      <c r="V23" s="33"/>
      <c r="W23" s="33"/>
    </row>
    <row r="24" spans="1:23">
      <c r="A24" s="6"/>
      <c r="B24" s="46"/>
      <c r="C24" s="203" t="s">
        <v>486</v>
      </c>
      <c r="D24" s="33"/>
      <c r="E24" s="33"/>
      <c r="F24" s="33"/>
      <c r="G24" s="33"/>
      <c r="H24" s="33"/>
      <c r="I24" s="33"/>
      <c r="J24" s="33"/>
      <c r="K24" s="33"/>
      <c r="L24" s="33"/>
      <c r="M24" s="33"/>
      <c r="N24" s="33"/>
      <c r="O24" s="33"/>
      <c r="P24" s="33"/>
      <c r="Q24" s="33"/>
      <c r="R24" s="33"/>
      <c r="S24" s="33"/>
      <c r="T24" s="33"/>
      <c r="U24" s="33"/>
      <c r="V24" s="33"/>
      <c r="W24" s="33"/>
    </row>
    <row r="25" spans="1:23">
      <c r="A25" s="6"/>
      <c r="B25" s="46"/>
      <c r="C25" s="203" t="s">
        <v>487</v>
      </c>
      <c r="D25" s="79"/>
      <c r="E25" s="79"/>
      <c r="F25" s="79"/>
      <c r="G25" s="79"/>
      <c r="H25" s="79"/>
      <c r="I25" s="79"/>
      <c r="J25" s="79"/>
      <c r="K25" s="79"/>
      <c r="L25" s="79"/>
      <c r="M25" s="79"/>
      <c r="N25" s="79"/>
      <c r="O25" s="79"/>
      <c r="P25" s="79"/>
      <c r="Q25" s="79"/>
      <c r="R25" s="79"/>
      <c r="S25" s="79"/>
      <c r="T25" s="79"/>
      <c r="U25" s="79"/>
      <c r="V25" s="79"/>
      <c r="W25" s="79"/>
    </row>
    <row r="26" spans="1:23" ht="1.5" customHeight="1" thickBot="1">
      <c r="A26" s="6"/>
      <c r="B26" s="46"/>
      <c r="C26" s="204"/>
      <c r="D26" s="108" t="str">
        <f t="shared" ref="D26:W26" si="8">IF(COUNTIF(D23:D25,"C")&gt;=1,"A",IF(COUNTIF(D23:D25,"C")&gt;0,"P"," "))</f>
        <v xml:space="preserve"> </v>
      </c>
      <c r="E26" s="108" t="str">
        <f t="shared" ref="E26:N26" si="9">IF(COUNTIF(E23:E25,"C")&gt;=1,"A",IF(COUNTIF(E23:E25,"C")&gt;0,"P"," "))</f>
        <v xml:space="preserve"> </v>
      </c>
      <c r="F26" s="108" t="str">
        <f t="shared" si="9"/>
        <v xml:space="preserve"> </v>
      </c>
      <c r="G26" s="108" t="str">
        <f t="shared" si="9"/>
        <v xml:space="preserve"> </v>
      </c>
      <c r="H26" s="108" t="str">
        <f t="shared" si="9"/>
        <v xml:space="preserve"> </v>
      </c>
      <c r="I26" s="108" t="str">
        <f t="shared" si="9"/>
        <v xml:space="preserve"> </v>
      </c>
      <c r="J26" s="108" t="str">
        <f t="shared" si="9"/>
        <v xml:space="preserve"> </v>
      </c>
      <c r="K26" s="108" t="str">
        <f t="shared" si="9"/>
        <v xml:space="preserve"> </v>
      </c>
      <c r="L26" s="108" t="str">
        <f t="shared" si="9"/>
        <v xml:space="preserve"> </v>
      </c>
      <c r="M26" s="108" t="str">
        <f t="shared" si="9"/>
        <v xml:space="preserve"> </v>
      </c>
      <c r="N26" s="108" t="str">
        <f t="shared" si="9"/>
        <v xml:space="preserve"> </v>
      </c>
      <c r="O26" s="108" t="str">
        <f t="shared" si="8"/>
        <v xml:space="preserve"> </v>
      </c>
      <c r="P26" s="108" t="str">
        <f t="shared" si="8"/>
        <v xml:space="preserve"> </v>
      </c>
      <c r="Q26" s="108" t="str">
        <f t="shared" si="8"/>
        <v xml:space="preserve"> </v>
      </c>
      <c r="R26" s="108" t="str">
        <f t="shared" si="8"/>
        <v xml:space="preserve"> </v>
      </c>
      <c r="S26" s="108" t="str">
        <f t="shared" si="8"/>
        <v xml:space="preserve"> </v>
      </c>
      <c r="T26" s="108" t="str">
        <f t="shared" si="8"/>
        <v xml:space="preserve"> </v>
      </c>
      <c r="U26" s="108" t="str">
        <f t="shared" si="8"/>
        <v xml:space="preserve"> </v>
      </c>
      <c r="V26" s="108" t="str">
        <f t="shared" si="8"/>
        <v xml:space="preserve"> </v>
      </c>
      <c r="W26" s="108" t="str">
        <f t="shared" si="8"/>
        <v xml:space="preserve"> </v>
      </c>
    </row>
    <row r="27" spans="1:23" ht="13.5" thickBot="1">
      <c r="A27" s="6"/>
      <c r="B27" s="265"/>
      <c r="C27" s="67" t="s">
        <v>23</v>
      </c>
      <c r="D27" s="82" t="str">
        <f>IF(COUNTIF(D10:D26,"A")&gt;4,"C",IF(COUNTIF(D10:D26,"A")&gt;0,"P"," "))</f>
        <v xml:space="preserve"> </v>
      </c>
      <c r="E27" s="82" t="str">
        <f t="shared" ref="E27" si="10">IF(COUNTIF(E10:E26,"A")&gt;4,"C",IF(COUNTIF(E10:E26,"A")&gt;0,"P"," "))</f>
        <v xml:space="preserve"> </v>
      </c>
      <c r="F27" s="82" t="str">
        <f t="shared" ref="F27" si="11">IF(COUNTIF(F10:F26,"A")&gt;4,"C",IF(COUNTIF(F10:F26,"A")&gt;0,"P"," "))</f>
        <v xml:space="preserve"> </v>
      </c>
      <c r="G27" s="82" t="str">
        <f t="shared" ref="G27" si="12">IF(COUNTIF(G10:G26,"A")&gt;4,"C",IF(COUNTIF(G10:G26,"A")&gt;0,"P"," "))</f>
        <v xml:space="preserve"> </v>
      </c>
      <c r="H27" s="82" t="str">
        <f t="shared" ref="H27" si="13">IF(COUNTIF(H10:H26,"A")&gt;4,"C",IF(COUNTIF(H10:H26,"A")&gt;0,"P"," "))</f>
        <v xml:space="preserve"> </v>
      </c>
      <c r="I27" s="82" t="str">
        <f t="shared" ref="I27" si="14">IF(COUNTIF(I10:I26,"A")&gt;4,"C",IF(COUNTIF(I10:I26,"A")&gt;0,"P"," "))</f>
        <v xml:space="preserve"> </v>
      </c>
      <c r="J27" s="82" t="str">
        <f t="shared" ref="J27" si="15">IF(COUNTIF(J10:J26,"A")&gt;4,"C",IF(COUNTIF(J10:J26,"A")&gt;0,"P"," "))</f>
        <v xml:space="preserve"> </v>
      </c>
      <c r="K27" s="82" t="str">
        <f t="shared" ref="K27" si="16">IF(COUNTIF(K10:K26,"A")&gt;4,"C",IF(COUNTIF(K10:K26,"A")&gt;0,"P"," "))</f>
        <v xml:space="preserve"> </v>
      </c>
      <c r="L27" s="82" t="str">
        <f t="shared" ref="L27" si="17">IF(COUNTIF(L10:L26,"A")&gt;4,"C",IF(COUNTIF(L10:L26,"A")&gt;0,"P"," "))</f>
        <v xml:space="preserve"> </v>
      </c>
      <c r="M27" s="82" t="str">
        <f t="shared" ref="M27" si="18">IF(COUNTIF(M10:M26,"A")&gt;4,"C",IF(COUNTIF(M10:M26,"A")&gt;0,"P"," "))</f>
        <v xml:space="preserve"> </v>
      </c>
      <c r="N27" s="82" t="str">
        <f t="shared" ref="N27" si="19">IF(COUNTIF(N10:N26,"A")&gt;4,"C",IF(COUNTIF(N10:N26,"A")&gt;0,"P"," "))</f>
        <v xml:space="preserve"> </v>
      </c>
      <c r="O27" s="82" t="str">
        <f t="shared" ref="O27" si="20">IF(COUNTIF(O10:O26,"A")&gt;4,"C",IF(COUNTIF(O10:O26,"A")&gt;0,"P"," "))</f>
        <v xml:space="preserve"> </v>
      </c>
      <c r="P27" s="82" t="str">
        <f t="shared" ref="P27" si="21">IF(COUNTIF(P10:P26,"A")&gt;4,"C",IF(COUNTIF(P10:P26,"A")&gt;0,"P"," "))</f>
        <v xml:space="preserve"> </v>
      </c>
      <c r="Q27" s="82" t="str">
        <f t="shared" ref="Q27" si="22">IF(COUNTIF(Q10:Q26,"A")&gt;4,"C",IF(COUNTIF(Q10:Q26,"A")&gt;0,"P"," "))</f>
        <v xml:space="preserve"> </v>
      </c>
      <c r="R27" s="82" t="str">
        <f t="shared" ref="R27" si="23">IF(COUNTIF(R10:R26,"A")&gt;4,"C",IF(COUNTIF(R10:R26,"A")&gt;0,"P"," "))</f>
        <v xml:space="preserve"> </v>
      </c>
      <c r="S27" s="82" t="str">
        <f t="shared" ref="S27" si="24">IF(COUNTIF(S10:S26,"A")&gt;4,"C",IF(COUNTIF(S10:S26,"A")&gt;0,"P"," "))</f>
        <v xml:space="preserve"> </v>
      </c>
      <c r="T27" s="82" t="str">
        <f t="shared" ref="T27" si="25">IF(COUNTIF(T10:T26,"A")&gt;4,"C",IF(COUNTIF(T10:T26,"A")&gt;0,"P"," "))</f>
        <v xml:space="preserve"> </v>
      </c>
      <c r="U27" s="82" t="str">
        <f t="shared" ref="U27" si="26">IF(COUNTIF(U10:U26,"A")&gt;4,"C",IF(COUNTIF(U10:U26,"A")&gt;0,"P"," "))</f>
        <v xml:space="preserve"> </v>
      </c>
      <c r="V27" s="82" t="str">
        <f t="shared" ref="V27" si="27">IF(COUNTIF(V10:V26,"A")&gt;4,"C",IF(COUNTIF(V10:V26,"A")&gt;0,"P"," "))</f>
        <v xml:space="preserve"> </v>
      </c>
      <c r="W27" s="82" t="str">
        <f t="shared" ref="W27" si="28">IF(COUNTIF(W10:W26,"A")&gt;4,"C",IF(COUNTIF(W10:W26,"A")&gt;0,"P"," "))</f>
        <v xml:space="preserve"> </v>
      </c>
    </row>
    <row r="28" spans="1:23" ht="15">
      <c r="A28" s="6"/>
      <c r="B28" s="110" t="s">
        <v>102</v>
      </c>
      <c r="C28" s="111"/>
      <c r="D28" s="112"/>
      <c r="E28" s="112"/>
      <c r="F28" s="112"/>
      <c r="G28" s="112"/>
      <c r="H28" s="112"/>
      <c r="I28" s="112"/>
      <c r="J28" s="112"/>
      <c r="K28" s="112"/>
      <c r="L28" s="112"/>
      <c r="M28" s="112"/>
      <c r="N28" s="112"/>
      <c r="O28" s="112"/>
      <c r="P28" s="112"/>
      <c r="Q28" s="112"/>
      <c r="R28" s="112"/>
      <c r="S28" s="112"/>
      <c r="T28" s="112"/>
      <c r="U28" s="112"/>
      <c r="V28" s="112"/>
      <c r="W28" s="112"/>
    </row>
    <row r="29" spans="1:23">
      <c r="A29" s="6"/>
      <c r="B29" s="64">
        <v>1</v>
      </c>
      <c r="C29" s="201" t="s">
        <v>128</v>
      </c>
      <c r="D29" s="113"/>
      <c r="E29" s="114"/>
      <c r="F29" s="114"/>
      <c r="G29" s="114"/>
      <c r="H29" s="114"/>
      <c r="I29" s="114"/>
      <c r="J29" s="114"/>
      <c r="K29" s="114"/>
      <c r="L29" s="114"/>
      <c r="M29" s="114"/>
      <c r="N29" s="114"/>
      <c r="O29" s="114"/>
      <c r="P29" s="114"/>
      <c r="Q29" s="114"/>
      <c r="R29" s="114"/>
      <c r="S29" s="114"/>
      <c r="T29" s="114"/>
      <c r="U29" s="114"/>
      <c r="V29" s="114"/>
      <c r="W29" s="114"/>
    </row>
    <row r="30" spans="1:23">
      <c r="A30" s="6"/>
      <c r="B30" s="115"/>
      <c r="C30" s="202" t="s">
        <v>133</v>
      </c>
      <c r="D30" s="50"/>
      <c r="E30" s="33"/>
      <c r="F30" s="33"/>
      <c r="G30" s="33"/>
      <c r="H30" s="33"/>
      <c r="I30" s="33"/>
      <c r="J30" s="33"/>
      <c r="K30" s="33"/>
      <c r="L30" s="33"/>
      <c r="M30" s="33"/>
      <c r="N30" s="33"/>
      <c r="O30" s="33"/>
      <c r="P30" s="33"/>
      <c r="Q30" s="33"/>
      <c r="R30" s="33"/>
      <c r="S30" s="33"/>
      <c r="T30" s="33"/>
      <c r="U30" s="33"/>
      <c r="V30" s="33"/>
      <c r="W30" s="33"/>
    </row>
    <row r="31" spans="1:23">
      <c r="A31" s="6"/>
      <c r="B31" s="115"/>
      <c r="C31" s="202" t="s">
        <v>134</v>
      </c>
      <c r="D31" s="50"/>
      <c r="E31" s="33"/>
      <c r="F31" s="33"/>
      <c r="G31" s="33"/>
      <c r="H31" s="33"/>
      <c r="I31" s="33"/>
      <c r="J31" s="33"/>
      <c r="K31" s="33"/>
      <c r="L31" s="33"/>
      <c r="M31" s="33"/>
      <c r="N31" s="33"/>
      <c r="O31" s="33"/>
      <c r="P31" s="33"/>
      <c r="Q31" s="33"/>
      <c r="R31" s="33"/>
      <c r="S31" s="33"/>
      <c r="T31" s="33"/>
      <c r="U31" s="33"/>
      <c r="V31" s="33"/>
      <c r="W31" s="33"/>
    </row>
    <row r="32" spans="1:23">
      <c r="A32" s="6"/>
      <c r="B32" s="115"/>
      <c r="C32" s="202" t="s">
        <v>135</v>
      </c>
      <c r="D32" s="116"/>
      <c r="E32" s="33"/>
      <c r="F32" s="33"/>
      <c r="G32" s="33"/>
      <c r="H32" s="33"/>
      <c r="I32" s="33"/>
      <c r="J32" s="33"/>
      <c r="K32" s="33"/>
      <c r="L32" s="33"/>
      <c r="M32" s="33"/>
      <c r="N32" s="33"/>
      <c r="O32" s="33"/>
      <c r="P32" s="33"/>
      <c r="Q32" s="33"/>
      <c r="R32" s="33"/>
      <c r="S32" s="33"/>
      <c r="T32" s="33"/>
      <c r="U32" s="33"/>
      <c r="V32" s="33"/>
      <c r="W32" s="33"/>
    </row>
    <row r="33" spans="1:23">
      <c r="A33" s="6"/>
      <c r="B33" s="64">
        <v>2</v>
      </c>
      <c r="C33" s="117" t="s">
        <v>129</v>
      </c>
      <c r="D33" s="108" t="str">
        <f t="shared" ref="D33:W33" si="29">IF(COUNTIF(D30:D32,"C")&gt;=1,"A",IF(COUNTIF(D30:D32,"C")&gt;0,"P"," "))</f>
        <v xml:space="preserve"> </v>
      </c>
      <c r="E33" s="108" t="str">
        <f t="shared" ref="E33:N33" si="30">IF(COUNTIF(E30:E32,"C")&gt;=1,"A",IF(COUNTIF(E30:E32,"C")&gt;0,"P"," "))</f>
        <v xml:space="preserve"> </v>
      </c>
      <c r="F33" s="108" t="str">
        <f t="shared" si="30"/>
        <v xml:space="preserve"> </v>
      </c>
      <c r="G33" s="108" t="str">
        <f t="shared" si="30"/>
        <v xml:space="preserve"> </v>
      </c>
      <c r="H33" s="108" t="str">
        <f t="shared" si="30"/>
        <v xml:space="preserve"> </v>
      </c>
      <c r="I33" s="108" t="str">
        <f t="shared" si="30"/>
        <v xml:space="preserve"> </v>
      </c>
      <c r="J33" s="108" t="str">
        <f t="shared" si="30"/>
        <v xml:space="preserve"> </v>
      </c>
      <c r="K33" s="108" t="str">
        <f t="shared" si="30"/>
        <v xml:space="preserve"> </v>
      </c>
      <c r="L33" s="108" t="str">
        <f t="shared" si="30"/>
        <v xml:space="preserve"> </v>
      </c>
      <c r="M33" s="108" t="str">
        <f t="shared" si="30"/>
        <v xml:space="preserve"> </v>
      </c>
      <c r="N33" s="108" t="str">
        <f t="shared" si="30"/>
        <v xml:space="preserve"> </v>
      </c>
      <c r="O33" s="108" t="str">
        <f t="shared" si="29"/>
        <v xml:space="preserve"> </v>
      </c>
      <c r="P33" s="108" t="str">
        <f t="shared" si="29"/>
        <v xml:space="preserve"> </v>
      </c>
      <c r="Q33" s="108" t="str">
        <f t="shared" si="29"/>
        <v xml:space="preserve"> </v>
      </c>
      <c r="R33" s="108" t="str">
        <f t="shared" si="29"/>
        <v xml:space="preserve"> </v>
      </c>
      <c r="S33" s="108" t="str">
        <f t="shared" si="29"/>
        <v xml:space="preserve"> </v>
      </c>
      <c r="T33" s="108" t="str">
        <f t="shared" si="29"/>
        <v xml:space="preserve"> </v>
      </c>
      <c r="U33" s="108" t="str">
        <f t="shared" si="29"/>
        <v xml:space="preserve"> </v>
      </c>
      <c r="V33" s="108" t="str">
        <f t="shared" si="29"/>
        <v xml:space="preserve"> </v>
      </c>
      <c r="W33" s="108" t="str">
        <f t="shared" si="29"/>
        <v xml:space="preserve"> </v>
      </c>
    </row>
    <row r="34" spans="1:23">
      <c r="A34" s="6"/>
      <c r="B34" s="115"/>
      <c r="C34" s="202" t="s">
        <v>564</v>
      </c>
      <c r="D34" s="80"/>
      <c r="E34" s="33"/>
      <c r="F34" s="33"/>
      <c r="G34" s="33"/>
      <c r="H34" s="33"/>
      <c r="I34" s="33"/>
      <c r="J34" s="33"/>
      <c r="K34" s="33"/>
      <c r="L34" s="33"/>
      <c r="M34" s="33"/>
      <c r="N34" s="33"/>
      <c r="O34" s="33"/>
      <c r="P34" s="33"/>
      <c r="Q34" s="33"/>
      <c r="R34" s="33"/>
      <c r="S34" s="33"/>
      <c r="T34" s="33"/>
      <c r="U34" s="33"/>
      <c r="V34" s="33"/>
      <c r="W34" s="33"/>
    </row>
    <row r="35" spans="1:23">
      <c r="A35" s="6"/>
      <c r="B35" s="115"/>
      <c r="C35" s="202" t="s">
        <v>136</v>
      </c>
      <c r="D35" s="33"/>
      <c r="E35" s="33"/>
      <c r="F35" s="33"/>
      <c r="G35" s="33"/>
      <c r="H35" s="33"/>
      <c r="I35" s="33"/>
      <c r="J35" s="33"/>
      <c r="K35" s="33"/>
      <c r="L35" s="33"/>
      <c r="M35" s="33"/>
      <c r="N35" s="33"/>
      <c r="O35" s="33"/>
      <c r="P35" s="33"/>
      <c r="Q35" s="33"/>
      <c r="R35" s="33"/>
      <c r="S35" s="33"/>
      <c r="T35" s="33"/>
      <c r="U35" s="33"/>
      <c r="V35" s="33"/>
      <c r="W35" s="33"/>
    </row>
    <row r="36" spans="1:23">
      <c r="A36" s="6"/>
      <c r="B36" s="115"/>
      <c r="C36" s="202" t="s">
        <v>137</v>
      </c>
      <c r="D36" s="33"/>
      <c r="E36" s="33"/>
      <c r="F36" s="33"/>
      <c r="G36" s="33"/>
      <c r="H36" s="33"/>
      <c r="I36" s="33"/>
      <c r="J36" s="33"/>
      <c r="K36" s="33"/>
      <c r="L36" s="33"/>
      <c r="M36" s="33"/>
      <c r="N36" s="33"/>
      <c r="O36" s="33"/>
      <c r="P36" s="33"/>
      <c r="Q36" s="33"/>
      <c r="R36" s="33"/>
      <c r="S36" s="33"/>
      <c r="T36" s="33"/>
      <c r="U36" s="33"/>
      <c r="V36" s="33"/>
      <c r="W36" s="33"/>
    </row>
    <row r="37" spans="1:23">
      <c r="A37" s="6"/>
      <c r="B37" s="64">
        <v>3</v>
      </c>
      <c r="C37" s="117" t="s">
        <v>130</v>
      </c>
      <c r="D37" s="108" t="str">
        <f t="shared" ref="D37:W37" si="31">IF(COUNTIF(D34:D36,"C")&gt;=1,"A",IF(COUNTIF(D34:D36,"C")&gt;0,"P"," "))</f>
        <v xml:space="preserve"> </v>
      </c>
      <c r="E37" s="108" t="str">
        <f t="shared" ref="E37:N37" si="32">IF(COUNTIF(E34:E36,"C")&gt;=1,"A",IF(COUNTIF(E34:E36,"C")&gt;0,"P"," "))</f>
        <v xml:space="preserve"> </v>
      </c>
      <c r="F37" s="108" t="str">
        <f t="shared" si="32"/>
        <v xml:space="preserve"> </v>
      </c>
      <c r="G37" s="108" t="str">
        <f t="shared" si="32"/>
        <v xml:space="preserve"> </v>
      </c>
      <c r="H37" s="108" t="str">
        <f t="shared" si="32"/>
        <v xml:space="preserve"> </v>
      </c>
      <c r="I37" s="108" t="str">
        <f t="shared" si="32"/>
        <v xml:space="preserve"> </v>
      </c>
      <c r="J37" s="108" t="str">
        <f t="shared" si="32"/>
        <v xml:space="preserve"> </v>
      </c>
      <c r="K37" s="108" t="str">
        <f t="shared" si="32"/>
        <v xml:space="preserve"> </v>
      </c>
      <c r="L37" s="108" t="str">
        <f t="shared" si="32"/>
        <v xml:space="preserve"> </v>
      </c>
      <c r="M37" s="108" t="str">
        <f t="shared" si="32"/>
        <v xml:space="preserve"> </v>
      </c>
      <c r="N37" s="108" t="str">
        <f t="shared" si="32"/>
        <v xml:space="preserve"> </v>
      </c>
      <c r="O37" s="108" t="str">
        <f t="shared" si="31"/>
        <v xml:space="preserve"> </v>
      </c>
      <c r="P37" s="108" t="str">
        <f t="shared" si="31"/>
        <v xml:space="preserve"> </v>
      </c>
      <c r="Q37" s="108" t="str">
        <f t="shared" si="31"/>
        <v xml:space="preserve"> </v>
      </c>
      <c r="R37" s="108" t="str">
        <f t="shared" si="31"/>
        <v xml:space="preserve"> </v>
      </c>
      <c r="S37" s="108" t="str">
        <f t="shared" si="31"/>
        <v xml:space="preserve"> </v>
      </c>
      <c r="T37" s="108" t="str">
        <f t="shared" si="31"/>
        <v xml:space="preserve"> </v>
      </c>
      <c r="U37" s="108" t="str">
        <f t="shared" si="31"/>
        <v xml:space="preserve"> </v>
      </c>
      <c r="V37" s="108" t="str">
        <f t="shared" si="31"/>
        <v xml:space="preserve"> </v>
      </c>
      <c r="W37" s="108" t="str">
        <f t="shared" si="31"/>
        <v xml:space="preserve"> </v>
      </c>
    </row>
    <row r="38" spans="1:23">
      <c r="A38" s="6"/>
      <c r="B38" s="115"/>
      <c r="C38" s="202" t="s">
        <v>140</v>
      </c>
      <c r="D38" s="33"/>
      <c r="E38" s="33"/>
      <c r="F38" s="33"/>
      <c r="G38" s="33"/>
      <c r="H38" s="33"/>
      <c r="I38" s="33"/>
      <c r="J38" s="33"/>
      <c r="K38" s="33"/>
      <c r="L38" s="33"/>
      <c r="M38" s="33"/>
      <c r="N38" s="33"/>
      <c r="O38" s="33"/>
      <c r="P38" s="33"/>
      <c r="Q38" s="33"/>
      <c r="R38" s="33"/>
      <c r="S38" s="33"/>
      <c r="T38" s="33"/>
      <c r="U38" s="33"/>
      <c r="V38" s="33"/>
      <c r="W38" s="33"/>
    </row>
    <row r="39" spans="1:23">
      <c r="A39" s="6"/>
      <c r="B39" s="115"/>
      <c r="C39" s="202" t="s">
        <v>139</v>
      </c>
      <c r="D39" s="33"/>
      <c r="E39" s="33"/>
      <c r="F39" s="33"/>
      <c r="G39" s="33"/>
      <c r="H39" s="33"/>
      <c r="I39" s="33"/>
      <c r="J39" s="33"/>
      <c r="K39" s="33"/>
      <c r="L39" s="33"/>
      <c r="M39" s="33"/>
      <c r="N39" s="33"/>
      <c r="O39" s="33"/>
      <c r="P39" s="33"/>
      <c r="Q39" s="33"/>
      <c r="R39" s="33"/>
      <c r="S39" s="33"/>
      <c r="T39" s="33"/>
      <c r="U39" s="33"/>
      <c r="V39" s="33"/>
      <c r="W39" s="33"/>
    </row>
    <row r="40" spans="1:23">
      <c r="A40" s="6"/>
      <c r="B40" s="115"/>
      <c r="C40" s="202" t="s">
        <v>138</v>
      </c>
      <c r="D40" s="33"/>
      <c r="E40" s="33"/>
      <c r="F40" s="33"/>
      <c r="G40" s="33"/>
      <c r="H40" s="33"/>
      <c r="I40" s="33"/>
      <c r="J40" s="33"/>
      <c r="K40" s="33"/>
      <c r="L40" s="33"/>
      <c r="M40" s="33"/>
      <c r="N40" s="33"/>
      <c r="O40" s="33"/>
      <c r="P40" s="33"/>
      <c r="Q40" s="33"/>
      <c r="R40" s="33"/>
      <c r="S40" s="33"/>
      <c r="T40" s="33"/>
      <c r="U40" s="33"/>
      <c r="V40" s="33"/>
      <c r="W40" s="33"/>
    </row>
    <row r="41" spans="1:23">
      <c r="A41" s="6"/>
      <c r="B41" s="64">
        <v>4</v>
      </c>
      <c r="C41" s="117" t="s">
        <v>131</v>
      </c>
      <c r="D41" s="108" t="str">
        <f t="shared" ref="D41:W41" si="33">IF(COUNTIF(D38:D40,"C")&gt;=1,"A",IF(COUNTIF(D38:D40,"C")&gt;0,"P"," "))</f>
        <v xml:space="preserve"> </v>
      </c>
      <c r="E41" s="108" t="str">
        <f t="shared" ref="E41:N41" si="34">IF(COUNTIF(E38:E40,"C")&gt;=1,"A",IF(COUNTIF(E38:E40,"C")&gt;0,"P"," "))</f>
        <v xml:space="preserve"> </v>
      </c>
      <c r="F41" s="108" t="str">
        <f t="shared" si="34"/>
        <v xml:space="preserve"> </v>
      </c>
      <c r="G41" s="108" t="str">
        <f t="shared" si="34"/>
        <v xml:space="preserve"> </v>
      </c>
      <c r="H41" s="108" t="str">
        <f t="shared" si="34"/>
        <v xml:space="preserve"> </v>
      </c>
      <c r="I41" s="108" t="str">
        <f t="shared" si="34"/>
        <v xml:space="preserve"> </v>
      </c>
      <c r="J41" s="108" t="str">
        <f t="shared" si="34"/>
        <v xml:space="preserve"> </v>
      </c>
      <c r="K41" s="108" t="str">
        <f t="shared" si="34"/>
        <v xml:space="preserve"> </v>
      </c>
      <c r="L41" s="108" t="str">
        <f t="shared" si="34"/>
        <v xml:space="preserve"> </v>
      </c>
      <c r="M41" s="108" t="str">
        <f t="shared" si="34"/>
        <v xml:space="preserve"> </v>
      </c>
      <c r="N41" s="108" t="str">
        <f t="shared" si="34"/>
        <v xml:space="preserve"> </v>
      </c>
      <c r="O41" s="108" t="str">
        <f t="shared" si="33"/>
        <v xml:space="preserve"> </v>
      </c>
      <c r="P41" s="108" t="str">
        <f t="shared" si="33"/>
        <v xml:space="preserve"> </v>
      </c>
      <c r="Q41" s="108" t="str">
        <f t="shared" si="33"/>
        <v xml:space="preserve"> </v>
      </c>
      <c r="R41" s="108" t="str">
        <f t="shared" si="33"/>
        <v xml:space="preserve"> </v>
      </c>
      <c r="S41" s="108" t="str">
        <f t="shared" si="33"/>
        <v xml:space="preserve"> </v>
      </c>
      <c r="T41" s="108" t="str">
        <f t="shared" si="33"/>
        <v xml:space="preserve"> </v>
      </c>
      <c r="U41" s="108" t="str">
        <f t="shared" si="33"/>
        <v xml:space="preserve"> </v>
      </c>
      <c r="V41" s="108" t="str">
        <f t="shared" si="33"/>
        <v xml:space="preserve"> </v>
      </c>
      <c r="W41" s="108" t="str">
        <f t="shared" si="33"/>
        <v xml:space="preserve"> </v>
      </c>
    </row>
    <row r="42" spans="1:23">
      <c r="A42" s="6"/>
      <c r="B42" s="115"/>
      <c r="C42" s="202" t="s">
        <v>179</v>
      </c>
      <c r="D42" s="33"/>
      <c r="E42" s="33"/>
      <c r="F42" s="33"/>
      <c r="G42" s="33"/>
      <c r="H42" s="33"/>
      <c r="I42" s="33"/>
      <c r="J42" s="33"/>
      <c r="K42" s="33"/>
      <c r="L42" s="33"/>
      <c r="M42" s="33"/>
      <c r="N42" s="33"/>
      <c r="O42" s="33"/>
      <c r="P42" s="33"/>
      <c r="Q42" s="33"/>
      <c r="R42" s="33"/>
      <c r="S42" s="33"/>
      <c r="T42" s="33"/>
      <c r="U42" s="33"/>
      <c r="V42" s="33"/>
      <c r="W42" s="33"/>
    </row>
    <row r="43" spans="1:23">
      <c r="A43" s="6"/>
      <c r="B43" s="115"/>
      <c r="C43" s="202" t="s">
        <v>141</v>
      </c>
      <c r="D43" s="33"/>
      <c r="E43" s="33"/>
      <c r="F43" s="33"/>
      <c r="G43" s="33"/>
      <c r="H43" s="33"/>
      <c r="I43" s="33"/>
      <c r="J43" s="33"/>
      <c r="K43" s="33"/>
      <c r="L43" s="33"/>
      <c r="M43" s="33"/>
      <c r="N43" s="33"/>
      <c r="O43" s="33"/>
      <c r="P43" s="33"/>
      <c r="Q43" s="33"/>
      <c r="R43" s="33"/>
      <c r="S43" s="33"/>
      <c r="T43" s="33"/>
      <c r="U43" s="33"/>
      <c r="V43" s="33"/>
      <c r="W43" s="33"/>
    </row>
    <row r="44" spans="1:23">
      <c r="A44" s="6"/>
      <c r="B44" s="115"/>
      <c r="C44" s="202" t="s">
        <v>565</v>
      </c>
      <c r="D44" s="33"/>
      <c r="E44" s="33"/>
      <c r="F44" s="33"/>
      <c r="G44" s="33"/>
      <c r="H44" s="33"/>
      <c r="I44" s="33"/>
      <c r="J44" s="33"/>
      <c r="K44" s="33"/>
      <c r="L44" s="33"/>
      <c r="M44" s="33"/>
      <c r="N44" s="33"/>
      <c r="O44" s="33"/>
      <c r="P44" s="33"/>
      <c r="Q44" s="33"/>
      <c r="R44" s="33"/>
      <c r="S44" s="33"/>
      <c r="T44" s="33"/>
      <c r="U44" s="33"/>
      <c r="V44" s="33"/>
      <c r="W44" s="33"/>
    </row>
    <row r="45" spans="1:23">
      <c r="A45" s="6"/>
      <c r="B45" s="64">
        <v>5</v>
      </c>
      <c r="C45" s="117" t="s">
        <v>132</v>
      </c>
      <c r="D45" s="108" t="str">
        <f t="shared" ref="D45:W45" si="35">IF(COUNTIF(D42:D44,"C")&gt;=1,"A",IF(COUNTIF(D42:D44,"C")&gt;0,"P"," "))</f>
        <v xml:space="preserve"> </v>
      </c>
      <c r="E45" s="108" t="str">
        <f t="shared" ref="E45:N45" si="36">IF(COUNTIF(E42:E44,"C")&gt;=1,"A",IF(COUNTIF(E42:E44,"C")&gt;0,"P"," "))</f>
        <v xml:space="preserve"> </v>
      </c>
      <c r="F45" s="108" t="str">
        <f t="shared" si="36"/>
        <v xml:space="preserve"> </v>
      </c>
      <c r="G45" s="108" t="str">
        <f t="shared" si="36"/>
        <v xml:space="preserve"> </v>
      </c>
      <c r="H45" s="108" t="str">
        <f t="shared" si="36"/>
        <v xml:space="preserve"> </v>
      </c>
      <c r="I45" s="108" t="str">
        <f t="shared" si="36"/>
        <v xml:space="preserve"> </v>
      </c>
      <c r="J45" s="108" t="str">
        <f t="shared" si="36"/>
        <v xml:space="preserve"> </v>
      </c>
      <c r="K45" s="108" t="str">
        <f t="shared" si="36"/>
        <v xml:space="preserve"> </v>
      </c>
      <c r="L45" s="108" t="str">
        <f t="shared" si="36"/>
        <v xml:space="preserve"> </v>
      </c>
      <c r="M45" s="108" t="str">
        <f t="shared" si="36"/>
        <v xml:space="preserve"> </v>
      </c>
      <c r="N45" s="108" t="str">
        <f t="shared" si="36"/>
        <v xml:space="preserve"> </v>
      </c>
      <c r="O45" s="108" t="str">
        <f t="shared" si="35"/>
        <v xml:space="preserve"> </v>
      </c>
      <c r="P45" s="108" t="str">
        <f t="shared" si="35"/>
        <v xml:space="preserve"> </v>
      </c>
      <c r="Q45" s="108" t="str">
        <f t="shared" si="35"/>
        <v xml:space="preserve"> </v>
      </c>
      <c r="R45" s="108" t="str">
        <f t="shared" si="35"/>
        <v xml:space="preserve"> </v>
      </c>
      <c r="S45" s="108" t="str">
        <f t="shared" si="35"/>
        <v xml:space="preserve"> </v>
      </c>
      <c r="T45" s="108" t="str">
        <f t="shared" si="35"/>
        <v xml:space="preserve"> </v>
      </c>
      <c r="U45" s="108" t="str">
        <f t="shared" si="35"/>
        <v xml:space="preserve"> </v>
      </c>
      <c r="V45" s="108" t="str">
        <f t="shared" si="35"/>
        <v xml:space="preserve"> </v>
      </c>
      <c r="W45" s="108" t="str">
        <f t="shared" si="35"/>
        <v xml:space="preserve"> </v>
      </c>
    </row>
    <row r="46" spans="1:23">
      <c r="A46" s="6"/>
      <c r="B46" s="46"/>
      <c r="C46" s="203" t="s">
        <v>182</v>
      </c>
      <c r="D46" s="33"/>
      <c r="E46" s="33"/>
      <c r="F46" s="33"/>
      <c r="G46" s="33"/>
      <c r="H46" s="33"/>
      <c r="I46" s="33"/>
      <c r="J46" s="33"/>
      <c r="K46" s="33"/>
      <c r="L46" s="33"/>
      <c r="M46" s="33"/>
      <c r="N46" s="33"/>
      <c r="O46" s="33"/>
      <c r="P46" s="33"/>
      <c r="Q46" s="33"/>
      <c r="R46" s="33"/>
      <c r="S46" s="33"/>
      <c r="T46" s="33"/>
      <c r="U46" s="33"/>
      <c r="V46" s="33"/>
      <c r="W46" s="33"/>
    </row>
    <row r="47" spans="1:23">
      <c r="A47" s="6"/>
      <c r="B47" s="46"/>
      <c r="C47" s="203" t="s">
        <v>180</v>
      </c>
      <c r="D47" s="33"/>
      <c r="E47" s="33"/>
      <c r="F47" s="33"/>
      <c r="G47" s="33"/>
      <c r="H47" s="33"/>
      <c r="I47" s="33"/>
      <c r="J47" s="33"/>
      <c r="K47" s="33"/>
      <c r="L47" s="33"/>
      <c r="M47" s="33"/>
      <c r="N47" s="33"/>
      <c r="O47" s="33"/>
      <c r="P47" s="33"/>
      <c r="Q47" s="33"/>
      <c r="R47" s="33"/>
      <c r="S47" s="33"/>
      <c r="T47" s="33"/>
      <c r="U47" s="33"/>
      <c r="V47" s="33"/>
      <c r="W47" s="33"/>
    </row>
    <row r="48" spans="1:23">
      <c r="A48" s="6"/>
      <c r="B48" s="46"/>
      <c r="C48" s="203" t="s">
        <v>181</v>
      </c>
      <c r="D48" s="79"/>
      <c r="E48" s="79"/>
      <c r="F48" s="79"/>
      <c r="G48" s="79"/>
      <c r="H48" s="79"/>
      <c r="I48" s="79"/>
      <c r="J48" s="79"/>
      <c r="K48" s="79"/>
      <c r="L48" s="79"/>
      <c r="M48" s="79"/>
      <c r="N48" s="79"/>
      <c r="O48" s="79"/>
      <c r="P48" s="79"/>
      <c r="Q48" s="79"/>
      <c r="R48" s="79"/>
      <c r="S48" s="79"/>
      <c r="T48" s="79"/>
      <c r="U48" s="79"/>
      <c r="V48" s="79"/>
      <c r="W48" s="79"/>
    </row>
    <row r="49" spans="1:23" ht="1.5" customHeight="1" thickBot="1">
      <c r="A49" s="6"/>
      <c r="B49" s="46"/>
      <c r="C49" s="204"/>
      <c r="D49" s="108" t="str">
        <f t="shared" ref="D49:W49" si="37">IF(COUNTIF(D46:D48,"C")&gt;=1,"A",IF(COUNTIF(D46:D48,"C")&gt;0,"P"," "))</f>
        <v xml:space="preserve"> </v>
      </c>
      <c r="E49" s="108" t="str">
        <f t="shared" ref="E49:N49" si="38">IF(COUNTIF(E46:E48,"C")&gt;=1,"A",IF(COUNTIF(E46:E48,"C")&gt;0,"P"," "))</f>
        <v xml:space="preserve"> </v>
      </c>
      <c r="F49" s="108" t="str">
        <f t="shared" si="38"/>
        <v xml:space="preserve"> </v>
      </c>
      <c r="G49" s="108" t="str">
        <f t="shared" si="38"/>
        <v xml:space="preserve"> </v>
      </c>
      <c r="H49" s="108" t="str">
        <f t="shared" si="38"/>
        <v xml:space="preserve"> </v>
      </c>
      <c r="I49" s="108" t="str">
        <f t="shared" si="38"/>
        <v xml:space="preserve"> </v>
      </c>
      <c r="J49" s="108" t="str">
        <f t="shared" si="38"/>
        <v xml:space="preserve"> </v>
      </c>
      <c r="K49" s="108" t="str">
        <f t="shared" si="38"/>
        <v xml:space="preserve"> </v>
      </c>
      <c r="L49" s="108" t="str">
        <f t="shared" si="38"/>
        <v xml:space="preserve"> </v>
      </c>
      <c r="M49" s="108" t="str">
        <f t="shared" si="38"/>
        <v xml:space="preserve"> </v>
      </c>
      <c r="N49" s="108" t="str">
        <f t="shared" si="38"/>
        <v xml:space="preserve"> </v>
      </c>
      <c r="O49" s="108" t="str">
        <f t="shared" si="37"/>
        <v xml:space="preserve"> </v>
      </c>
      <c r="P49" s="108" t="str">
        <f t="shared" si="37"/>
        <v xml:space="preserve"> </v>
      </c>
      <c r="Q49" s="108" t="str">
        <f t="shared" si="37"/>
        <v xml:space="preserve"> </v>
      </c>
      <c r="R49" s="108" t="str">
        <f t="shared" si="37"/>
        <v xml:space="preserve"> </v>
      </c>
      <c r="S49" s="108" t="str">
        <f t="shared" si="37"/>
        <v xml:space="preserve"> </v>
      </c>
      <c r="T49" s="108" t="str">
        <f t="shared" si="37"/>
        <v xml:space="preserve"> </v>
      </c>
      <c r="U49" s="108" t="str">
        <f t="shared" si="37"/>
        <v xml:space="preserve"> </v>
      </c>
      <c r="V49" s="108" t="str">
        <f t="shared" si="37"/>
        <v xml:space="preserve"> </v>
      </c>
      <c r="W49" s="108" t="str">
        <f t="shared" si="37"/>
        <v xml:space="preserve"> </v>
      </c>
    </row>
    <row r="50" spans="1:23" ht="13.5" thickBot="1">
      <c r="A50" s="6"/>
      <c r="B50" s="96"/>
      <c r="C50" s="67" t="s">
        <v>23</v>
      </c>
      <c r="D50" s="82" t="str">
        <f>IF(COUNTIF(D33:D49,"A")&gt;4,"C",IF(COUNTIF(D33:D49,"A")&gt;0,"P"," "))</f>
        <v xml:space="preserve"> </v>
      </c>
      <c r="E50" s="82" t="str">
        <f t="shared" ref="E50" si="39">IF(COUNTIF(E33:E49,"A")&gt;4,"C",IF(COUNTIF(E33:E49,"A")&gt;0,"P"," "))</f>
        <v xml:space="preserve"> </v>
      </c>
      <c r="F50" s="82" t="str">
        <f t="shared" ref="F50" si="40">IF(COUNTIF(F33:F49,"A")&gt;4,"C",IF(COUNTIF(F33:F49,"A")&gt;0,"P"," "))</f>
        <v xml:space="preserve"> </v>
      </c>
      <c r="G50" s="82" t="str">
        <f t="shared" ref="G50" si="41">IF(COUNTIF(G33:G49,"A")&gt;4,"C",IF(COUNTIF(G33:G49,"A")&gt;0,"P"," "))</f>
        <v xml:space="preserve"> </v>
      </c>
      <c r="H50" s="82" t="str">
        <f t="shared" ref="H50" si="42">IF(COUNTIF(H33:H49,"A")&gt;4,"C",IF(COUNTIF(H33:H49,"A")&gt;0,"P"," "))</f>
        <v xml:space="preserve"> </v>
      </c>
      <c r="I50" s="82" t="str">
        <f t="shared" ref="I50" si="43">IF(COUNTIF(I33:I49,"A")&gt;4,"C",IF(COUNTIF(I33:I49,"A")&gt;0,"P"," "))</f>
        <v xml:space="preserve"> </v>
      </c>
      <c r="J50" s="82" t="str">
        <f t="shared" ref="J50" si="44">IF(COUNTIF(J33:J49,"A")&gt;4,"C",IF(COUNTIF(J33:J49,"A")&gt;0,"P"," "))</f>
        <v xml:space="preserve"> </v>
      </c>
      <c r="K50" s="82" t="str">
        <f t="shared" ref="K50" si="45">IF(COUNTIF(K33:K49,"A")&gt;4,"C",IF(COUNTIF(K33:K49,"A")&gt;0,"P"," "))</f>
        <v xml:space="preserve"> </v>
      </c>
      <c r="L50" s="82" t="str">
        <f t="shared" ref="L50" si="46">IF(COUNTIF(L33:L49,"A")&gt;4,"C",IF(COUNTIF(L33:L49,"A")&gt;0,"P"," "))</f>
        <v xml:space="preserve"> </v>
      </c>
      <c r="M50" s="82" t="str">
        <f t="shared" ref="M50" si="47">IF(COUNTIF(M33:M49,"A")&gt;4,"C",IF(COUNTIF(M33:M49,"A")&gt;0,"P"," "))</f>
        <v xml:space="preserve"> </v>
      </c>
      <c r="N50" s="82" t="str">
        <f t="shared" ref="N50" si="48">IF(COUNTIF(N33:N49,"A")&gt;4,"C",IF(COUNTIF(N33:N49,"A")&gt;0,"P"," "))</f>
        <v xml:space="preserve"> </v>
      </c>
      <c r="O50" s="82" t="str">
        <f t="shared" ref="O50" si="49">IF(COUNTIF(O33:O49,"A")&gt;4,"C",IF(COUNTIF(O33:O49,"A")&gt;0,"P"," "))</f>
        <v xml:space="preserve"> </v>
      </c>
      <c r="P50" s="82" t="str">
        <f t="shared" ref="P50" si="50">IF(COUNTIF(P33:P49,"A")&gt;4,"C",IF(COUNTIF(P33:P49,"A")&gt;0,"P"," "))</f>
        <v xml:space="preserve"> </v>
      </c>
      <c r="Q50" s="82" t="str">
        <f t="shared" ref="Q50" si="51">IF(COUNTIF(Q33:Q49,"A")&gt;4,"C",IF(COUNTIF(Q33:Q49,"A")&gt;0,"P"," "))</f>
        <v xml:space="preserve"> </v>
      </c>
      <c r="R50" s="82" t="str">
        <f t="shared" ref="R50" si="52">IF(COUNTIF(R33:R49,"A")&gt;4,"C",IF(COUNTIF(R33:R49,"A")&gt;0,"P"," "))</f>
        <v xml:space="preserve"> </v>
      </c>
      <c r="S50" s="82" t="str">
        <f t="shared" ref="S50" si="53">IF(COUNTIF(S33:S49,"A")&gt;4,"C",IF(COUNTIF(S33:S49,"A")&gt;0,"P"," "))</f>
        <v xml:space="preserve"> </v>
      </c>
      <c r="T50" s="82" t="str">
        <f t="shared" ref="T50" si="54">IF(COUNTIF(T33:T49,"A")&gt;4,"C",IF(COUNTIF(T33:T49,"A")&gt;0,"P"," "))</f>
        <v xml:space="preserve"> </v>
      </c>
      <c r="U50" s="82" t="str">
        <f t="shared" ref="U50" si="55">IF(COUNTIF(U33:U49,"A")&gt;4,"C",IF(COUNTIF(U33:U49,"A")&gt;0,"P"," "))</f>
        <v xml:space="preserve"> </v>
      </c>
      <c r="V50" s="82" t="str">
        <f t="shared" ref="V50" si="56">IF(COUNTIF(V33:V49,"A")&gt;4,"C",IF(COUNTIF(V33:V49,"A")&gt;0,"P"," "))</f>
        <v xml:space="preserve"> </v>
      </c>
      <c r="W50" s="82" t="str">
        <f t="shared" ref="W50" si="57">IF(COUNTIF(W33:W49,"A")&gt;4,"C",IF(COUNTIF(W33:W49,"A")&gt;0,"P"," "))</f>
        <v xml:space="preserve"> </v>
      </c>
    </row>
    <row r="51" spans="1:23" ht="15">
      <c r="A51" s="6"/>
      <c r="B51" s="110" t="s">
        <v>404</v>
      </c>
      <c r="C51" s="111"/>
      <c r="D51" s="112"/>
      <c r="E51" s="112"/>
      <c r="F51" s="112"/>
      <c r="G51" s="112"/>
      <c r="H51" s="112"/>
      <c r="I51" s="112"/>
      <c r="J51" s="112"/>
      <c r="K51" s="112"/>
      <c r="L51" s="112"/>
      <c r="M51" s="112"/>
      <c r="N51" s="112"/>
      <c r="O51" s="112"/>
      <c r="P51" s="112"/>
      <c r="Q51" s="112"/>
      <c r="R51" s="112"/>
      <c r="S51" s="112"/>
      <c r="T51" s="112"/>
      <c r="U51" s="112"/>
      <c r="V51" s="112"/>
      <c r="W51" s="112"/>
    </row>
    <row r="52" spans="1:23">
      <c r="A52"/>
      <c r="B52" s="64">
        <v>1</v>
      </c>
      <c r="C52" s="201" t="s">
        <v>405</v>
      </c>
      <c r="D52" s="113"/>
      <c r="E52" s="114"/>
      <c r="F52" s="114"/>
      <c r="G52" s="114"/>
      <c r="H52" s="114"/>
      <c r="I52" s="114"/>
      <c r="J52" s="114"/>
      <c r="K52" s="114"/>
      <c r="L52" s="114"/>
      <c r="M52" s="114"/>
      <c r="N52" s="114"/>
      <c r="O52" s="114"/>
      <c r="P52" s="114"/>
      <c r="Q52" s="114"/>
      <c r="R52" s="114"/>
      <c r="S52" s="114"/>
      <c r="T52" s="114"/>
      <c r="U52" s="114"/>
      <c r="V52" s="114"/>
      <c r="W52" s="114"/>
    </row>
    <row r="53" spans="1:23">
      <c r="A53" s="6"/>
      <c r="B53" s="115"/>
      <c r="C53" s="202" t="s">
        <v>410</v>
      </c>
      <c r="D53" s="50"/>
      <c r="E53" s="33"/>
      <c r="F53" s="33"/>
      <c r="G53" s="33"/>
      <c r="H53" s="33"/>
      <c r="I53" s="33"/>
      <c r="J53" s="33"/>
      <c r="K53" s="33"/>
      <c r="L53" s="33"/>
      <c r="M53" s="33"/>
      <c r="N53" s="33"/>
      <c r="O53" s="33"/>
      <c r="P53" s="33"/>
      <c r="Q53" s="33"/>
      <c r="R53" s="33"/>
      <c r="S53" s="33"/>
      <c r="T53" s="33"/>
      <c r="U53" s="33"/>
      <c r="V53" s="33"/>
      <c r="W53" s="33"/>
    </row>
    <row r="54" spans="1:23">
      <c r="A54" s="6"/>
      <c r="B54" s="115"/>
      <c r="C54" s="202" t="s">
        <v>411</v>
      </c>
      <c r="D54" s="50"/>
      <c r="E54" s="33"/>
      <c r="F54" s="33"/>
      <c r="G54" s="33"/>
      <c r="H54" s="33"/>
      <c r="I54" s="33"/>
      <c r="J54" s="33"/>
      <c r="K54" s="33"/>
      <c r="L54" s="33"/>
      <c r="M54" s="33"/>
      <c r="N54" s="33"/>
      <c r="O54" s="33"/>
      <c r="P54" s="33"/>
      <c r="Q54" s="33"/>
      <c r="R54" s="33"/>
      <c r="S54" s="33"/>
      <c r="T54" s="33"/>
      <c r="U54" s="33"/>
      <c r="V54" s="33"/>
      <c r="W54" s="33"/>
    </row>
    <row r="55" spans="1:23">
      <c r="A55" s="6"/>
      <c r="B55" s="115"/>
      <c r="C55" s="202" t="s">
        <v>412</v>
      </c>
      <c r="D55" s="116"/>
      <c r="E55" s="33"/>
      <c r="F55" s="33"/>
      <c r="G55" s="33"/>
      <c r="H55" s="33"/>
      <c r="I55" s="33"/>
      <c r="J55" s="33"/>
      <c r="K55" s="33"/>
      <c r="L55" s="33"/>
      <c r="M55" s="33"/>
      <c r="N55" s="33"/>
      <c r="O55" s="33"/>
      <c r="P55" s="33"/>
      <c r="Q55" s="33"/>
      <c r="R55" s="33"/>
      <c r="S55" s="33"/>
      <c r="T55" s="33"/>
      <c r="U55" s="33"/>
      <c r="V55" s="33"/>
      <c r="W55" s="33"/>
    </row>
    <row r="56" spans="1:23">
      <c r="A56" s="6"/>
      <c r="B56" s="64">
        <v>2</v>
      </c>
      <c r="C56" s="117" t="s">
        <v>406</v>
      </c>
      <c r="D56" s="108" t="str">
        <f t="shared" ref="D56:W56" si="58">IF(COUNTIF(D53:D55,"C")&gt;=1,"A",IF(COUNTIF(D53:D55,"C")&gt;0,"P"," "))</f>
        <v xml:space="preserve"> </v>
      </c>
      <c r="E56" s="108" t="str">
        <f t="shared" ref="E56:N56" si="59">IF(COUNTIF(E53:E55,"C")&gt;=1,"A",IF(COUNTIF(E53:E55,"C")&gt;0,"P"," "))</f>
        <v xml:space="preserve"> </v>
      </c>
      <c r="F56" s="108" t="str">
        <f t="shared" si="59"/>
        <v xml:space="preserve"> </v>
      </c>
      <c r="G56" s="108" t="str">
        <f t="shared" si="59"/>
        <v xml:space="preserve"> </v>
      </c>
      <c r="H56" s="108" t="str">
        <f t="shared" si="59"/>
        <v xml:space="preserve"> </v>
      </c>
      <c r="I56" s="108" t="str">
        <f t="shared" si="59"/>
        <v xml:space="preserve"> </v>
      </c>
      <c r="J56" s="108" t="str">
        <f t="shared" si="59"/>
        <v xml:space="preserve"> </v>
      </c>
      <c r="K56" s="108" t="str">
        <f t="shared" si="59"/>
        <v xml:space="preserve"> </v>
      </c>
      <c r="L56" s="108" t="str">
        <f t="shared" si="59"/>
        <v xml:space="preserve"> </v>
      </c>
      <c r="M56" s="108" t="str">
        <f t="shared" si="59"/>
        <v xml:space="preserve"> </v>
      </c>
      <c r="N56" s="108" t="str">
        <f t="shared" si="59"/>
        <v xml:space="preserve"> </v>
      </c>
      <c r="O56" s="108" t="str">
        <f t="shared" si="58"/>
        <v xml:space="preserve"> </v>
      </c>
      <c r="P56" s="108" t="str">
        <f t="shared" si="58"/>
        <v xml:space="preserve"> </v>
      </c>
      <c r="Q56" s="108" t="str">
        <f t="shared" si="58"/>
        <v xml:space="preserve"> </v>
      </c>
      <c r="R56" s="108" t="str">
        <f t="shared" si="58"/>
        <v xml:space="preserve"> </v>
      </c>
      <c r="S56" s="108" t="str">
        <f t="shared" si="58"/>
        <v xml:space="preserve"> </v>
      </c>
      <c r="T56" s="108" t="str">
        <f t="shared" si="58"/>
        <v xml:space="preserve"> </v>
      </c>
      <c r="U56" s="108" t="str">
        <f t="shared" si="58"/>
        <v xml:space="preserve"> </v>
      </c>
      <c r="V56" s="108" t="str">
        <f t="shared" si="58"/>
        <v xml:space="preserve"> </v>
      </c>
      <c r="W56" s="108" t="str">
        <f t="shared" si="58"/>
        <v xml:space="preserve"> </v>
      </c>
    </row>
    <row r="57" spans="1:23">
      <c r="A57" s="6"/>
      <c r="B57" s="115"/>
      <c r="C57" s="202" t="s">
        <v>413</v>
      </c>
      <c r="D57" s="80"/>
      <c r="E57" s="33"/>
      <c r="F57" s="33"/>
      <c r="G57" s="33"/>
      <c r="H57" s="33"/>
      <c r="I57" s="33"/>
      <c r="J57" s="33"/>
      <c r="K57" s="33"/>
      <c r="L57" s="33"/>
      <c r="M57" s="33"/>
      <c r="N57" s="33"/>
      <c r="O57" s="33"/>
      <c r="P57" s="33"/>
      <c r="Q57" s="33"/>
      <c r="R57" s="33"/>
      <c r="S57" s="33"/>
      <c r="T57" s="33"/>
      <c r="U57" s="33"/>
      <c r="V57" s="33"/>
      <c r="W57" s="33"/>
    </row>
    <row r="58" spans="1:23">
      <c r="A58" s="6"/>
      <c r="B58" s="115"/>
      <c r="C58" s="202" t="s">
        <v>414</v>
      </c>
      <c r="D58" s="33"/>
      <c r="E58" s="33"/>
      <c r="F58" s="33"/>
      <c r="G58" s="33"/>
      <c r="H58" s="33"/>
      <c r="I58" s="33"/>
      <c r="J58" s="33"/>
      <c r="K58" s="33"/>
      <c r="L58" s="33"/>
      <c r="M58" s="33"/>
      <c r="N58" s="33"/>
      <c r="O58" s="33"/>
      <c r="P58" s="33"/>
      <c r="Q58" s="33"/>
      <c r="R58" s="33"/>
      <c r="S58" s="33"/>
      <c r="T58" s="33"/>
      <c r="U58" s="33"/>
      <c r="V58" s="33"/>
      <c r="W58" s="33"/>
    </row>
    <row r="59" spans="1:23">
      <c r="A59" s="6"/>
      <c r="B59" s="115"/>
      <c r="C59" s="202" t="s">
        <v>415</v>
      </c>
      <c r="D59" s="33"/>
      <c r="E59" s="33"/>
      <c r="F59" s="33"/>
      <c r="G59" s="33"/>
      <c r="H59" s="33"/>
      <c r="I59" s="33"/>
      <c r="J59" s="33"/>
      <c r="K59" s="33"/>
      <c r="L59" s="33"/>
      <c r="M59" s="33"/>
      <c r="N59" s="33"/>
      <c r="O59" s="33"/>
      <c r="P59" s="33"/>
      <c r="Q59" s="33"/>
      <c r="R59" s="33"/>
      <c r="S59" s="33"/>
      <c r="T59" s="33"/>
      <c r="U59" s="33"/>
      <c r="V59" s="33"/>
      <c r="W59" s="33"/>
    </row>
    <row r="60" spans="1:23">
      <c r="A60" s="6"/>
      <c r="B60" s="64">
        <v>3</v>
      </c>
      <c r="C60" s="117" t="s">
        <v>407</v>
      </c>
      <c r="D60" s="108" t="str">
        <f t="shared" ref="D60:W60" si="60">IF(COUNTIF(D57:D59,"C")&gt;=1,"A",IF(COUNTIF(D57:D59,"C")&gt;0,"P"," "))</f>
        <v xml:space="preserve"> </v>
      </c>
      <c r="E60" s="108" t="str">
        <f t="shared" ref="E60:N60" si="61">IF(COUNTIF(E57:E59,"C")&gt;=1,"A",IF(COUNTIF(E57:E59,"C")&gt;0,"P"," "))</f>
        <v xml:space="preserve"> </v>
      </c>
      <c r="F60" s="108" t="str">
        <f t="shared" si="61"/>
        <v xml:space="preserve"> </v>
      </c>
      <c r="G60" s="108" t="str">
        <f t="shared" si="61"/>
        <v xml:space="preserve"> </v>
      </c>
      <c r="H60" s="108" t="str">
        <f t="shared" si="61"/>
        <v xml:space="preserve"> </v>
      </c>
      <c r="I60" s="108" t="str">
        <f t="shared" si="61"/>
        <v xml:space="preserve"> </v>
      </c>
      <c r="J60" s="108" t="str">
        <f t="shared" si="61"/>
        <v xml:space="preserve"> </v>
      </c>
      <c r="K60" s="108" t="str">
        <f t="shared" si="61"/>
        <v xml:space="preserve"> </v>
      </c>
      <c r="L60" s="108" t="str">
        <f t="shared" si="61"/>
        <v xml:space="preserve"> </v>
      </c>
      <c r="M60" s="108" t="str">
        <f t="shared" si="61"/>
        <v xml:space="preserve"> </v>
      </c>
      <c r="N60" s="108" t="str">
        <f t="shared" si="61"/>
        <v xml:space="preserve"> </v>
      </c>
      <c r="O60" s="108" t="str">
        <f t="shared" si="60"/>
        <v xml:space="preserve"> </v>
      </c>
      <c r="P60" s="108" t="str">
        <f t="shared" si="60"/>
        <v xml:space="preserve"> </v>
      </c>
      <c r="Q60" s="108" t="str">
        <f t="shared" si="60"/>
        <v xml:space="preserve"> </v>
      </c>
      <c r="R60" s="108" t="str">
        <f t="shared" si="60"/>
        <v xml:space="preserve"> </v>
      </c>
      <c r="S60" s="108" t="str">
        <f t="shared" si="60"/>
        <v xml:space="preserve"> </v>
      </c>
      <c r="T60" s="108" t="str">
        <f t="shared" si="60"/>
        <v xml:space="preserve"> </v>
      </c>
      <c r="U60" s="108" t="str">
        <f t="shared" si="60"/>
        <v xml:space="preserve"> </v>
      </c>
      <c r="V60" s="108" t="str">
        <f t="shared" si="60"/>
        <v xml:space="preserve"> </v>
      </c>
      <c r="W60" s="108" t="str">
        <f t="shared" si="60"/>
        <v xml:space="preserve"> </v>
      </c>
    </row>
    <row r="61" spans="1:23">
      <c r="A61" s="6"/>
      <c r="B61" s="115"/>
      <c r="C61" s="202" t="s">
        <v>416</v>
      </c>
      <c r="D61" s="33"/>
      <c r="E61" s="33"/>
      <c r="F61" s="33"/>
      <c r="G61" s="33"/>
      <c r="H61" s="33"/>
      <c r="I61" s="33"/>
      <c r="J61" s="33"/>
      <c r="K61" s="33"/>
      <c r="L61" s="33"/>
      <c r="M61" s="33"/>
      <c r="N61" s="33"/>
      <c r="O61" s="33"/>
      <c r="P61" s="33"/>
      <c r="Q61" s="33"/>
      <c r="R61" s="33"/>
      <c r="S61" s="33"/>
      <c r="T61" s="33"/>
      <c r="U61" s="33"/>
      <c r="V61" s="33"/>
      <c r="W61" s="33"/>
    </row>
    <row r="62" spans="1:23">
      <c r="A62" s="6"/>
      <c r="B62" s="115"/>
      <c r="C62" s="202" t="s">
        <v>417</v>
      </c>
      <c r="D62" s="33"/>
      <c r="E62" s="33"/>
      <c r="F62" s="33"/>
      <c r="G62" s="33"/>
      <c r="H62" s="33"/>
      <c r="I62" s="33"/>
      <c r="J62" s="33"/>
      <c r="K62" s="33"/>
      <c r="L62" s="33"/>
      <c r="M62" s="33"/>
      <c r="N62" s="33"/>
      <c r="O62" s="33"/>
      <c r="P62" s="33"/>
      <c r="Q62" s="33"/>
      <c r="R62" s="33"/>
      <c r="S62" s="33"/>
      <c r="T62" s="33"/>
      <c r="U62" s="33"/>
      <c r="V62" s="33"/>
      <c r="W62" s="33"/>
    </row>
    <row r="63" spans="1:23">
      <c r="A63" s="6"/>
      <c r="B63" s="115"/>
      <c r="C63" s="202" t="s">
        <v>418</v>
      </c>
      <c r="D63" s="33"/>
      <c r="E63" s="33"/>
      <c r="F63" s="33"/>
      <c r="G63" s="33"/>
      <c r="H63" s="33"/>
      <c r="I63" s="33"/>
      <c r="J63" s="33"/>
      <c r="K63" s="33"/>
      <c r="L63" s="33"/>
      <c r="M63" s="33"/>
      <c r="N63" s="33"/>
      <c r="O63" s="33"/>
      <c r="P63" s="33"/>
      <c r="Q63" s="33"/>
      <c r="R63" s="33"/>
      <c r="S63" s="33"/>
      <c r="T63" s="33"/>
      <c r="U63" s="33"/>
      <c r="V63" s="33"/>
      <c r="W63" s="33"/>
    </row>
    <row r="64" spans="1:23">
      <c r="A64" s="6"/>
      <c r="B64" s="64">
        <v>4</v>
      </c>
      <c r="C64" s="117" t="s">
        <v>408</v>
      </c>
      <c r="D64" s="108" t="str">
        <f t="shared" ref="D64:W64" si="62">IF(COUNTIF(D61:D63,"C")&gt;=1,"A",IF(COUNTIF(D61:D63,"C")&gt;0,"P"," "))</f>
        <v xml:space="preserve"> </v>
      </c>
      <c r="E64" s="108" t="str">
        <f t="shared" ref="E64:N64" si="63">IF(COUNTIF(E61:E63,"C")&gt;=1,"A",IF(COUNTIF(E61:E63,"C")&gt;0,"P"," "))</f>
        <v xml:space="preserve"> </v>
      </c>
      <c r="F64" s="108" t="str">
        <f t="shared" si="63"/>
        <v xml:space="preserve"> </v>
      </c>
      <c r="G64" s="108" t="str">
        <f t="shared" si="63"/>
        <v xml:space="preserve"> </v>
      </c>
      <c r="H64" s="108" t="str">
        <f t="shared" si="63"/>
        <v xml:space="preserve"> </v>
      </c>
      <c r="I64" s="108" t="str">
        <f t="shared" si="63"/>
        <v xml:space="preserve"> </v>
      </c>
      <c r="J64" s="108" t="str">
        <f t="shared" si="63"/>
        <v xml:space="preserve"> </v>
      </c>
      <c r="K64" s="108" t="str">
        <f t="shared" si="63"/>
        <v xml:space="preserve"> </v>
      </c>
      <c r="L64" s="108" t="str">
        <f t="shared" si="63"/>
        <v xml:space="preserve"> </v>
      </c>
      <c r="M64" s="108" t="str">
        <f t="shared" si="63"/>
        <v xml:space="preserve"> </v>
      </c>
      <c r="N64" s="108" t="str">
        <f t="shared" si="63"/>
        <v xml:space="preserve"> </v>
      </c>
      <c r="O64" s="108" t="str">
        <f t="shared" si="62"/>
        <v xml:space="preserve"> </v>
      </c>
      <c r="P64" s="108" t="str">
        <f t="shared" si="62"/>
        <v xml:space="preserve"> </v>
      </c>
      <c r="Q64" s="108" t="str">
        <f t="shared" si="62"/>
        <v xml:space="preserve"> </v>
      </c>
      <c r="R64" s="108" t="str">
        <f t="shared" si="62"/>
        <v xml:space="preserve"> </v>
      </c>
      <c r="S64" s="108" t="str">
        <f t="shared" si="62"/>
        <v xml:space="preserve"> </v>
      </c>
      <c r="T64" s="108" t="str">
        <f t="shared" si="62"/>
        <v xml:space="preserve"> </v>
      </c>
      <c r="U64" s="108" t="str">
        <f t="shared" si="62"/>
        <v xml:space="preserve"> </v>
      </c>
      <c r="V64" s="108" t="str">
        <f t="shared" si="62"/>
        <v xml:space="preserve"> </v>
      </c>
      <c r="W64" s="108" t="str">
        <f t="shared" si="62"/>
        <v xml:space="preserve"> </v>
      </c>
    </row>
    <row r="65" spans="1:23">
      <c r="A65" s="6"/>
      <c r="B65" s="115"/>
      <c r="C65" s="202" t="s">
        <v>419</v>
      </c>
      <c r="D65" s="33"/>
      <c r="E65" s="33"/>
      <c r="F65" s="33"/>
      <c r="G65" s="33"/>
      <c r="H65" s="33"/>
      <c r="I65" s="33"/>
      <c r="J65" s="33"/>
      <c r="K65" s="33"/>
      <c r="L65" s="33"/>
      <c r="M65" s="33"/>
      <c r="N65" s="33"/>
      <c r="O65" s="33"/>
      <c r="P65" s="33"/>
      <c r="Q65" s="33"/>
      <c r="R65" s="33"/>
      <c r="S65" s="33"/>
      <c r="T65" s="33"/>
      <c r="U65" s="33"/>
      <c r="V65" s="33"/>
      <c r="W65" s="33"/>
    </row>
    <row r="66" spans="1:23">
      <c r="A66" s="6"/>
      <c r="B66" s="115"/>
      <c r="C66" s="202" t="s">
        <v>420</v>
      </c>
      <c r="D66" s="33"/>
      <c r="E66" s="33"/>
      <c r="F66" s="33"/>
      <c r="G66" s="33"/>
      <c r="H66" s="33"/>
      <c r="I66" s="33"/>
      <c r="J66" s="33"/>
      <c r="K66" s="33"/>
      <c r="L66" s="33"/>
      <c r="M66" s="33"/>
      <c r="N66" s="33"/>
      <c r="O66" s="33"/>
      <c r="P66" s="33"/>
      <c r="Q66" s="33"/>
      <c r="R66" s="33"/>
      <c r="S66" s="33"/>
      <c r="T66" s="33"/>
      <c r="U66" s="33"/>
      <c r="V66" s="33"/>
      <c r="W66" s="33"/>
    </row>
    <row r="67" spans="1:23">
      <c r="A67" s="6"/>
      <c r="B67" s="115"/>
      <c r="C67" s="202" t="s">
        <v>421</v>
      </c>
      <c r="D67" s="33"/>
      <c r="E67" s="33"/>
      <c r="F67" s="33"/>
      <c r="G67" s="33"/>
      <c r="H67" s="33"/>
      <c r="I67" s="33"/>
      <c r="J67" s="33"/>
      <c r="K67" s="33"/>
      <c r="L67" s="33"/>
      <c r="M67" s="33"/>
      <c r="N67" s="33"/>
      <c r="O67" s="33"/>
      <c r="P67" s="33"/>
      <c r="Q67" s="33"/>
      <c r="R67" s="33"/>
      <c r="S67" s="33"/>
      <c r="T67" s="33"/>
      <c r="U67" s="33"/>
      <c r="V67" s="33"/>
      <c r="W67" s="33"/>
    </row>
    <row r="68" spans="1:23">
      <c r="A68" s="6"/>
      <c r="B68" s="64">
        <v>5</v>
      </c>
      <c r="C68" s="117" t="s">
        <v>409</v>
      </c>
      <c r="D68" s="108" t="str">
        <f t="shared" ref="D68:W68" si="64">IF(COUNTIF(D65:D67,"C")&gt;=1,"A",IF(COUNTIF(D65:D67,"C")&gt;0,"P"," "))</f>
        <v xml:space="preserve"> </v>
      </c>
      <c r="E68" s="108" t="str">
        <f t="shared" ref="E68:N68" si="65">IF(COUNTIF(E65:E67,"C")&gt;=1,"A",IF(COUNTIF(E65:E67,"C")&gt;0,"P"," "))</f>
        <v xml:space="preserve"> </v>
      </c>
      <c r="F68" s="108" t="str">
        <f t="shared" si="65"/>
        <v xml:space="preserve"> </v>
      </c>
      <c r="G68" s="108" t="str">
        <f t="shared" si="65"/>
        <v xml:space="preserve"> </v>
      </c>
      <c r="H68" s="108" t="str">
        <f t="shared" si="65"/>
        <v xml:space="preserve"> </v>
      </c>
      <c r="I68" s="108" t="str">
        <f t="shared" si="65"/>
        <v xml:space="preserve"> </v>
      </c>
      <c r="J68" s="108" t="str">
        <f t="shared" si="65"/>
        <v xml:space="preserve"> </v>
      </c>
      <c r="K68" s="108" t="str">
        <f t="shared" si="65"/>
        <v xml:space="preserve"> </v>
      </c>
      <c r="L68" s="108" t="str">
        <f t="shared" si="65"/>
        <v xml:space="preserve"> </v>
      </c>
      <c r="M68" s="108" t="str">
        <f t="shared" si="65"/>
        <v xml:space="preserve"> </v>
      </c>
      <c r="N68" s="108" t="str">
        <f t="shared" si="65"/>
        <v xml:space="preserve"> </v>
      </c>
      <c r="O68" s="108" t="str">
        <f t="shared" si="64"/>
        <v xml:space="preserve"> </v>
      </c>
      <c r="P68" s="108" t="str">
        <f t="shared" si="64"/>
        <v xml:space="preserve"> </v>
      </c>
      <c r="Q68" s="108" t="str">
        <f t="shared" si="64"/>
        <v xml:space="preserve"> </v>
      </c>
      <c r="R68" s="108" t="str">
        <f t="shared" si="64"/>
        <v xml:space="preserve"> </v>
      </c>
      <c r="S68" s="108" t="str">
        <f t="shared" si="64"/>
        <v xml:space="preserve"> </v>
      </c>
      <c r="T68" s="108" t="str">
        <f t="shared" si="64"/>
        <v xml:space="preserve"> </v>
      </c>
      <c r="U68" s="108" t="str">
        <f t="shared" si="64"/>
        <v xml:space="preserve"> </v>
      </c>
      <c r="V68" s="108" t="str">
        <f t="shared" si="64"/>
        <v xml:space="preserve"> </v>
      </c>
      <c r="W68" s="108" t="str">
        <f t="shared" si="64"/>
        <v xml:space="preserve"> </v>
      </c>
    </row>
    <row r="69" spans="1:23">
      <c r="A69" s="6"/>
      <c r="B69" s="46"/>
      <c r="C69" s="203" t="s">
        <v>780</v>
      </c>
      <c r="D69" s="33"/>
      <c r="E69" s="33"/>
      <c r="F69" s="33"/>
      <c r="G69" s="33"/>
      <c r="H69" s="33"/>
      <c r="I69" s="33"/>
      <c r="J69" s="33"/>
      <c r="K69" s="33"/>
      <c r="L69" s="33"/>
      <c r="M69" s="33"/>
      <c r="N69" s="33"/>
      <c r="O69" s="33"/>
      <c r="P69" s="33"/>
      <c r="Q69" s="33"/>
      <c r="R69" s="33"/>
      <c r="S69" s="33"/>
      <c r="T69" s="33"/>
      <c r="U69" s="33"/>
      <c r="V69" s="33"/>
      <c r="W69" s="33"/>
    </row>
    <row r="70" spans="1:23">
      <c r="A70" s="6"/>
      <c r="B70" s="46"/>
      <c r="C70" s="203" t="s">
        <v>781</v>
      </c>
      <c r="D70" s="33"/>
      <c r="E70" s="33"/>
      <c r="F70" s="33"/>
      <c r="G70" s="33"/>
      <c r="H70" s="33"/>
      <c r="I70" s="33"/>
      <c r="J70" s="33"/>
      <c r="K70" s="33"/>
      <c r="L70" s="33"/>
      <c r="M70" s="33"/>
      <c r="N70" s="33"/>
      <c r="O70" s="33"/>
      <c r="P70" s="33"/>
      <c r="Q70" s="33"/>
      <c r="R70" s="33"/>
      <c r="S70" s="33"/>
      <c r="T70" s="33"/>
      <c r="U70" s="33"/>
      <c r="V70" s="33"/>
      <c r="W70" s="33"/>
    </row>
    <row r="71" spans="1:23">
      <c r="A71" s="6"/>
      <c r="B71" s="46"/>
      <c r="C71" s="203" t="s">
        <v>782</v>
      </c>
      <c r="D71" s="79"/>
      <c r="E71" s="79"/>
      <c r="F71" s="79"/>
      <c r="G71" s="79"/>
      <c r="H71" s="79"/>
      <c r="I71" s="79"/>
      <c r="J71" s="79"/>
      <c r="K71" s="79"/>
      <c r="L71" s="79"/>
      <c r="M71" s="79"/>
      <c r="N71" s="79"/>
      <c r="O71" s="79"/>
      <c r="P71" s="79"/>
      <c r="Q71" s="79"/>
      <c r="R71" s="79"/>
      <c r="S71" s="79"/>
      <c r="T71" s="79"/>
      <c r="U71" s="79"/>
      <c r="V71" s="79"/>
      <c r="W71" s="79"/>
    </row>
    <row r="72" spans="1:23" ht="1.5" customHeight="1" thickBot="1">
      <c r="A72" s="6"/>
      <c r="B72" s="46"/>
      <c r="C72" s="204"/>
      <c r="D72" s="108" t="str">
        <f t="shared" ref="D72:W72" si="66">IF(COUNTIF(D69:D71,"C")&gt;=1,"A",IF(COUNTIF(D69:D71,"C")&gt;0,"P"," "))</f>
        <v xml:space="preserve"> </v>
      </c>
      <c r="E72" s="108" t="str">
        <f t="shared" ref="E72:N72" si="67">IF(COUNTIF(E69:E71,"C")&gt;=1,"A",IF(COUNTIF(E69:E71,"C")&gt;0,"P"," "))</f>
        <v xml:space="preserve"> </v>
      </c>
      <c r="F72" s="108" t="str">
        <f t="shared" si="67"/>
        <v xml:space="preserve"> </v>
      </c>
      <c r="G72" s="108" t="str">
        <f t="shared" si="67"/>
        <v xml:space="preserve"> </v>
      </c>
      <c r="H72" s="108" t="str">
        <f t="shared" si="67"/>
        <v xml:space="preserve"> </v>
      </c>
      <c r="I72" s="108" t="str">
        <f t="shared" si="67"/>
        <v xml:space="preserve"> </v>
      </c>
      <c r="J72" s="108" t="str">
        <f t="shared" si="67"/>
        <v xml:space="preserve"> </v>
      </c>
      <c r="K72" s="108" t="str">
        <f t="shared" si="67"/>
        <v xml:space="preserve"> </v>
      </c>
      <c r="L72" s="108" t="str">
        <f t="shared" si="67"/>
        <v xml:space="preserve"> </v>
      </c>
      <c r="M72" s="108" t="str">
        <f t="shared" si="67"/>
        <v xml:space="preserve"> </v>
      </c>
      <c r="N72" s="108" t="str">
        <f t="shared" si="67"/>
        <v xml:space="preserve"> </v>
      </c>
      <c r="O72" s="108" t="str">
        <f t="shared" si="66"/>
        <v xml:space="preserve"> </v>
      </c>
      <c r="P72" s="108" t="str">
        <f t="shared" si="66"/>
        <v xml:space="preserve"> </v>
      </c>
      <c r="Q72" s="108" t="str">
        <f t="shared" si="66"/>
        <v xml:space="preserve"> </v>
      </c>
      <c r="R72" s="108" t="str">
        <f t="shared" si="66"/>
        <v xml:space="preserve"> </v>
      </c>
      <c r="S72" s="108" t="str">
        <f t="shared" si="66"/>
        <v xml:space="preserve"> </v>
      </c>
      <c r="T72" s="108" t="str">
        <f t="shared" si="66"/>
        <v xml:space="preserve"> </v>
      </c>
      <c r="U72" s="108" t="str">
        <f t="shared" si="66"/>
        <v xml:space="preserve"> </v>
      </c>
      <c r="V72" s="108" t="str">
        <f t="shared" si="66"/>
        <v xml:space="preserve"> </v>
      </c>
      <c r="W72" s="108" t="str">
        <f t="shared" si="66"/>
        <v xml:space="preserve"> </v>
      </c>
    </row>
    <row r="73" spans="1:23" ht="13.5" thickBot="1">
      <c r="A73" s="6"/>
      <c r="B73" s="265"/>
      <c r="C73" s="67" t="s">
        <v>23</v>
      </c>
      <c r="D73" s="82" t="str">
        <f>IF(COUNTIF(D56:D72,"A")&gt;4,"C",IF(COUNTIF(D56:D72,"A")&gt;0,"P"," "))</f>
        <v xml:space="preserve"> </v>
      </c>
      <c r="E73" s="82" t="str">
        <f t="shared" ref="E73" si="68">IF(COUNTIF(E56:E72,"A")&gt;4,"C",IF(COUNTIF(E56:E72,"A")&gt;0,"P"," "))</f>
        <v xml:space="preserve"> </v>
      </c>
      <c r="F73" s="82" t="str">
        <f t="shared" ref="F73" si="69">IF(COUNTIF(F56:F72,"A")&gt;4,"C",IF(COUNTIF(F56:F72,"A")&gt;0,"P"," "))</f>
        <v xml:space="preserve"> </v>
      </c>
      <c r="G73" s="82" t="str">
        <f t="shared" ref="G73" si="70">IF(COUNTIF(G56:G72,"A")&gt;4,"C",IF(COUNTIF(G56:G72,"A")&gt;0,"P"," "))</f>
        <v xml:space="preserve"> </v>
      </c>
      <c r="H73" s="82" t="str">
        <f t="shared" ref="H73" si="71">IF(COUNTIF(H56:H72,"A")&gt;4,"C",IF(COUNTIF(H56:H72,"A")&gt;0,"P"," "))</f>
        <v xml:space="preserve"> </v>
      </c>
      <c r="I73" s="82" t="str">
        <f t="shared" ref="I73" si="72">IF(COUNTIF(I56:I72,"A")&gt;4,"C",IF(COUNTIF(I56:I72,"A")&gt;0,"P"," "))</f>
        <v xml:space="preserve"> </v>
      </c>
      <c r="J73" s="82" t="str">
        <f t="shared" ref="J73" si="73">IF(COUNTIF(J56:J72,"A")&gt;4,"C",IF(COUNTIF(J56:J72,"A")&gt;0,"P"," "))</f>
        <v xml:space="preserve"> </v>
      </c>
      <c r="K73" s="82" t="str">
        <f t="shared" ref="K73" si="74">IF(COUNTIF(K56:K72,"A")&gt;4,"C",IF(COUNTIF(K56:K72,"A")&gt;0,"P"," "))</f>
        <v xml:space="preserve"> </v>
      </c>
      <c r="L73" s="82" t="str">
        <f t="shared" ref="L73" si="75">IF(COUNTIF(L56:L72,"A")&gt;4,"C",IF(COUNTIF(L56:L72,"A")&gt;0,"P"," "))</f>
        <v xml:space="preserve"> </v>
      </c>
      <c r="M73" s="82" t="str">
        <f t="shared" ref="M73" si="76">IF(COUNTIF(M56:M72,"A")&gt;4,"C",IF(COUNTIF(M56:M72,"A")&gt;0,"P"," "))</f>
        <v xml:space="preserve"> </v>
      </c>
      <c r="N73" s="82" t="str">
        <f t="shared" ref="N73" si="77">IF(COUNTIF(N56:N72,"A")&gt;4,"C",IF(COUNTIF(N56:N72,"A")&gt;0,"P"," "))</f>
        <v xml:space="preserve"> </v>
      </c>
      <c r="O73" s="82" t="str">
        <f t="shared" ref="O73" si="78">IF(COUNTIF(O56:O72,"A")&gt;4,"C",IF(COUNTIF(O56:O72,"A")&gt;0,"P"," "))</f>
        <v xml:space="preserve"> </v>
      </c>
      <c r="P73" s="82" t="str">
        <f t="shared" ref="P73" si="79">IF(COUNTIF(P56:P72,"A")&gt;4,"C",IF(COUNTIF(P56:P72,"A")&gt;0,"P"," "))</f>
        <v xml:space="preserve"> </v>
      </c>
      <c r="Q73" s="82" t="str">
        <f t="shared" ref="Q73" si="80">IF(COUNTIF(Q56:Q72,"A")&gt;4,"C",IF(COUNTIF(Q56:Q72,"A")&gt;0,"P"," "))</f>
        <v xml:space="preserve"> </v>
      </c>
      <c r="R73" s="82" t="str">
        <f t="shared" ref="R73" si="81">IF(COUNTIF(R56:R72,"A")&gt;4,"C",IF(COUNTIF(R56:R72,"A")&gt;0,"P"," "))</f>
        <v xml:space="preserve"> </v>
      </c>
      <c r="S73" s="82" t="str">
        <f t="shared" ref="S73" si="82">IF(COUNTIF(S56:S72,"A")&gt;4,"C",IF(COUNTIF(S56:S72,"A")&gt;0,"P"," "))</f>
        <v xml:space="preserve"> </v>
      </c>
      <c r="T73" s="82" t="str">
        <f t="shared" ref="T73" si="83">IF(COUNTIF(T56:T72,"A")&gt;4,"C",IF(COUNTIF(T56:T72,"A")&gt;0,"P"," "))</f>
        <v xml:space="preserve"> </v>
      </c>
      <c r="U73" s="82" t="str">
        <f t="shared" ref="U73" si="84">IF(COUNTIF(U56:U72,"A")&gt;4,"C",IF(COUNTIF(U56:U72,"A")&gt;0,"P"," "))</f>
        <v xml:space="preserve"> </v>
      </c>
      <c r="V73" s="82" t="str">
        <f t="shared" ref="V73" si="85">IF(COUNTIF(V56:V72,"A")&gt;4,"C",IF(COUNTIF(V56:V72,"A")&gt;0,"P"," "))</f>
        <v xml:space="preserve"> </v>
      </c>
      <c r="W73" s="82" t="str">
        <f t="shared" ref="W73" si="86">IF(COUNTIF(W56:W72,"A")&gt;4,"C",IF(COUNTIF(W56:W72,"A")&gt;0,"P"," "))</f>
        <v xml:space="preserve"> </v>
      </c>
    </row>
    <row r="74" spans="1:23" ht="15">
      <c r="B74" s="106" t="s">
        <v>710</v>
      </c>
      <c r="D74" s="253"/>
      <c r="O74" s="253"/>
      <c r="P74" s="253"/>
      <c r="Q74" s="253"/>
      <c r="R74" s="253"/>
      <c r="S74" s="253"/>
      <c r="T74" s="253"/>
      <c r="U74" s="253"/>
      <c r="V74" s="253"/>
      <c r="W74" s="253"/>
    </row>
    <row r="75" spans="1:23">
      <c r="B75" s="3">
        <v>1</v>
      </c>
      <c r="C75" s="205" t="s">
        <v>746</v>
      </c>
      <c r="D75" s="253"/>
      <c r="O75" s="253"/>
      <c r="P75" s="253"/>
      <c r="Q75" s="253"/>
      <c r="R75" s="253"/>
      <c r="S75" s="253"/>
      <c r="T75" s="253"/>
      <c r="U75" s="253"/>
      <c r="V75" s="253"/>
      <c r="W75" s="253"/>
    </row>
    <row r="76" spans="1:23">
      <c r="B76" s="107"/>
      <c r="C76" s="156" t="s">
        <v>711</v>
      </c>
      <c r="D76" s="119"/>
      <c r="E76" s="9"/>
      <c r="F76" s="9"/>
      <c r="G76" s="9"/>
      <c r="H76" s="9"/>
      <c r="I76" s="9"/>
      <c r="J76" s="9"/>
      <c r="K76" s="9"/>
      <c r="L76" s="9"/>
      <c r="M76" s="9"/>
      <c r="N76" s="9"/>
      <c r="O76" s="9"/>
      <c r="P76" s="9"/>
      <c r="Q76" s="9"/>
      <c r="R76" s="9"/>
      <c r="S76" s="9"/>
      <c r="T76" s="9"/>
      <c r="U76" s="9"/>
      <c r="V76" s="9"/>
      <c r="W76" s="9"/>
    </row>
    <row r="77" spans="1:23">
      <c r="B77" s="107"/>
      <c r="C77" s="156" t="s">
        <v>712</v>
      </c>
      <c r="D77" s="119"/>
      <c r="E77" s="9"/>
      <c r="F77" s="9"/>
      <c r="G77" s="9"/>
      <c r="H77" s="9"/>
      <c r="I77" s="9"/>
      <c r="J77" s="9"/>
      <c r="K77" s="9"/>
      <c r="L77" s="9"/>
      <c r="M77" s="9"/>
      <c r="N77" s="9"/>
      <c r="O77" s="9"/>
      <c r="P77" s="9"/>
      <c r="Q77" s="9"/>
      <c r="R77" s="9"/>
      <c r="S77" s="9"/>
      <c r="T77" s="9"/>
      <c r="U77" s="9"/>
      <c r="V77" s="9"/>
      <c r="W77" s="9"/>
    </row>
    <row r="78" spans="1:23">
      <c r="B78" s="107"/>
      <c r="C78" s="156" t="s">
        <v>713</v>
      </c>
      <c r="D78" s="119"/>
      <c r="E78" s="9"/>
      <c r="F78" s="9"/>
      <c r="G78" s="9"/>
      <c r="H78" s="9"/>
      <c r="I78" s="9"/>
      <c r="J78" s="9"/>
      <c r="K78" s="9"/>
      <c r="L78" s="9"/>
      <c r="M78" s="9"/>
      <c r="N78" s="9"/>
      <c r="O78" s="9"/>
      <c r="P78" s="9"/>
      <c r="Q78" s="9"/>
      <c r="R78" s="9"/>
      <c r="S78" s="9"/>
      <c r="T78" s="9"/>
      <c r="U78" s="9"/>
      <c r="V78" s="9"/>
      <c r="W78" s="9"/>
    </row>
    <row r="79" spans="1:23">
      <c r="B79" s="3">
        <v>2</v>
      </c>
      <c r="C79" s="249" t="s">
        <v>747</v>
      </c>
      <c r="D79" s="108" t="str">
        <f t="shared" ref="D79:W79" si="87">IF(COUNTIF(D76:D78,"C")&gt;=1,"A",IF(COUNTIF(D76:D78,"C")&gt;0,"P"," "))</f>
        <v xml:space="preserve"> </v>
      </c>
      <c r="E79" s="108" t="str">
        <f t="shared" si="87"/>
        <v xml:space="preserve"> </v>
      </c>
      <c r="F79" s="108" t="str">
        <f t="shared" si="87"/>
        <v xml:space="preserve"> </v>
      </c>
      <c r="G79" s="108" t="str">
        <f t="shared" si="87"/>
        <v xml:space="preserve"> </v>
      </c>
      <c r="H79" s="108" t="str">
        <f t="shared" si="87"/>
        <v xml:space="preserve"> </v>
      </c>
      <c r="I79" s="108" t="str">
        <f t="shared" si="87"/>
        <v xml:space="preserve"> </v>
      </c>
      <c r="J79" s="108" t="str">
        <f t="shared" si="87"/>
        <v xml:space="preserve"> </v>
      </c>
      <c r="K79" s="108" t="str">
        <f t="shared" si="87"/>
        <v xml:space="preserve"> </v>
      </c>
      <c r="L79" s="108" t="str">
        <f t="shared" si="87"/>
        <v xml:space="preserve"> </v>
      </c>
      <c r="M79" s="108" t="str">
        <f t="shared" si="87"/>
        <v xml:space="preserve"> </v>
      </c>
      <c r="N79" s="108" t="str">
        <f t="shared" si="87"/>
        <v xml:space="preserve"> </v>
      </c>
      <c r="O79" s="108" t="str">
        <f t="shared" si="87"/>
        <v xml:space="preserve"> </v>
      </c>
      <c r="P79" s="108" t="str">
        <f t="shared" si="87"/>
        <v xml:space="preserve"> </v>
      </c>
      <c r="Q79" s="108" t="str">
        <f t="shared" si="87"/>
        <v xml:space="preserve"> </v>
      </c>
      <c r="R79" s="108" t="str">
        <f t="shared" si="87"/>
        <v xml:space="preserve"> </v>
      </c>
      <c r="S79" s="108" t="str">
        <f t="shared" si="87"/>
        <v xml:space="preserve"> </v>
      </c>
      <c r="T79" s="108" t="str">
        <f t="shared" si="87"/>
        <v xml:space="preserve"> </v>
      </c>
      <c r="U79" s="108" t="str">
        <f t="shared" si="87"/>
        <v xml:space="preserve"> </v>
      </c>
      <c r="V79" s="108" t="str">
        <f t="shared" si="87"/>
        <v xml:space="preserve"> </v>
      </c>
      <c r="W79" s="108" t="str">
        <f t="shared" si="87"/>
        <v xml:space="preserve"> </v>
      </c>
    </row>
    <row r="80" spans="1:23">
      <c r="B80" s="109"/>
      <c r="C80" s="156" t="s">
        <v>714</v>
      </c>
      <c r="D80" s="119"/>
      <c r="E80" s="9"/>
      <c r="F80" s="9"/>
      <c r="G80" s="9"/>
      <c r="H80" s="9"/>
      <c r="I80" s="9"/>
      <c r="J80" s="9"/>
      <c r="K80" s="9"/>
      <c r="L80" s="9"/>
      <c r="M80" s="9"/>
      <c r="N80" s="9"/>
      <c r="O80" s="9"/>
      <c r="P80" s="9"/>
      <c r="Q80" s="9"/>
      <c r="R80" s="9"/>
      <c r="S80" s="9"/>
      <c r="T80" s="9"/>
      <c r="U80" s="9"/>
      <c r="V80" s="9"/>
      <c r="W80" s="9"/>
    </row>
    <row r="81" spans="2:23">
      <c r="B81" s="109"/>
      <c r="C81" s="156" t="s">
        <v>715</v>
      </c>
      <c r="D81" s="119"/>
      <c r="E81" s="9"/>
      <c r="F81" s="9"/>
      <c r="G81" s="9"/>
      <c r="H81" s="9"/>
      <c r="I81" s="9"/>
      <c r="J81" s="9"/>
      <c r="K81" s="9"/>
      <c r="L81" s="9"/>
      <c r="M81" s="9"/>
      <c r="N81" s="9"/>
      <c r="O81" s="9"/>
      <c r="P81" s="9"/>
      <c r="Q81" s="9"/>
      <c r="R81" s="9"/>
      <c r="S81" s="9"/>
      <c r="T81" s="9"/>
      <c r="U81" s="9"/>
      <c r="V81" s="9"/>
      <c r="W81" s="9"/>
    </row>
    <row r="82" spans="2:23">
      <c r="B82" s="109"/>
      <c r="C82" s="156" t="s">
        <v>716</v>
      </c>
      <c r="D82" s="119"/>
      <c r="E82" s="9"/>
      <c r="F82" s="9"/>
      <c r="G82" s="9"/>
      <c r="H82" s="9"/>
      <c r="I82" s="9"/>
      <c r="J82" s="9"/>
      <c r="K82" s="9"/>
      <c r="L82" s="9"/>
      <c r="M82" s="9"/>
      <c r="N82" s="9"/>
      <c r="O82" s="9"/>
      <c r="P82" s="9"/>
      <c r="Q82" s="9"/>
      <c r="R82" s="9"/>
      <c r="S82" s="9"/>
      <c r="T82" s="9"/>
      <c r="U82" s="9"/>
      <c r="V82" s="9"/>
      <c r="W82" s="9"/>
    </row>
    <row r="83" spans="2:23">
      <c r="B83" s="3">
        <v>3</v>
      </c>
      <c r="C83" s="249" t="s">
        <v>748</v>
      </c>
      <c r="D83" s="108" t="str">
        <f t="shared" ref="D83:W83" si="88">IF(COUNTIF(D80:D82,"C")&gt;=1,"A",IF(COUNTIF(D80:D82,"C")&gt;0,"P"," "))</f>
        <v xml:space="preserve"> </v>
      </c>
      <c r="E83" s="108" t="str">
        <f t="shared" si="88"/>
        <v xml:space="preserve"> </v>
      </c>
      <c r="F83" s="108" t="str">
        <f t="shared" si="88"/>
        <v xml:space="preserve"> </v>
      </c>
      <c r="G83" s="108" t="str">
        <f t="shared" si="88"/>
        <v xml:space="preserve"> </v>
      </c>
      <c r="H83" s="108" t="str">
        <f t="shared" si="88"/>
        <v xml:space="preserve"> </v>
      </c>
      <c r="I83" s="108" t="str">
        <f t="shared" si="88"/>
        <v xml:space="preserve"> </v>
      </c>
      <c r="J83" s="108" t="str">
        <f t="shared" si="88"/>
        <v xml:space="preserve"> </v>
      </c>
      <c r="K83" s="108" t="str">
        <f t="shared" si="88"/>
        <v xml:space="preserve"> </v>
      </c>
      <c r="L83" s="108" t="str">
        <f t="shared" si="88"/>
        <v xml:space="preserve"> </v>
      </c>
      <c r="M83" s="108" t="str">
        <f t="shared" si="88"/>
        <v xml:space="preserve"> </v>
      </c>
      <c r="N83" s="108" t="str">
        <f t="shared" si="88"/>
        <v xml:space="preserve"> </v>
      </c>
      <c r="O83" s="108" t="str">
        <f t="shared" si="88"/>
        <v xml:space="preserve"> </v>
      </c>
      <c r="P83" s="108" t="str">
        <f t="shared" si="88"/>
        <v xml:space="preserve"> </v>
      </c>
      <c r="Q83" s="108" t="str">
        <f t="shared" si="88"/>
        <v xml:space="preserve"> </v>
      </c>
      <c r="R83" s="108" t="str">
        <f t="shared" si="88"/>
        <v xml:space="preserve"> </v>
      </c>
      <c r="S83" s="108" t="str">
        <f t="shared" si="88"/>
        <v xml:space="preserve"> </v>
      </c>
      <c r="T83" s="108" t="str">
        <f t="shared" si="88"/>
        <v xml:space="preserve"> </v>
      </c>
      <c r="U83" s="108" t="str">
        <f t="shared" si="88"/>
        <v xml:space="preserve"> </v>
      </c>
      <c r="V83" s="108" t="str">
        <f t="shared" si="88"/>
        <v xml:space="preserve"> </v>
      </c>
      <c r="W83" s="108" t="str">
        <f t="shared" si="88"/>
        <v xml:space="preserve"> </v>
      </c>
    </row>
    <row r="84" spans="2:23">
      <c r="B84" s="109"/>
      <c r="C84" s="156" t="s">
        <v>717</v>
      </c>
      <c r="D84" s="119"/>
      <c r="E84" s="9"/>
      <c r="F84" s="9"/>
      <c r="G84" s="9"/>
      <c r="H84" s="9"/>
      <c r="I84" s="9"/>
      <c r="J84" s="9"/>
      <c r="K84" s="9"/>
      <c r="L84" s="9"/>
      <c r="M84" s="9"/>
      <c r="N84" s="9"/>
      <c r="O84" s="9"/>
      <c r="P84" s="9"/>
      <c r="Q84" s="9"/>
      <c r="R84" s="9"/>
      <c r="S84" s="9"/>
      <c r="T84" s="9"/>
      <c r="U84" s="9"/>
      <c r="V84" s="9"/>
      <c r="W84" s="9"/>
    </row>
    <row r="85" spans="2:23">
      <c r="B85" s="109"/>
      <c r="C85" s="156" t="s">
        <v>718</v>
      </c>
      <c r="D85" s="119"/>
      <c r="E85" s="9"/>
      <c r="F85" s="9"/>
      <c r="G85" s="9"/>
      <c r="H85" s="9"/>
      <c r="I85" s="9"/>
      <c r="J85" s="9"/>
      <c r="K85" s="9"/>
      <c r="L85" s="9"/>
      <c r="M85" s="9"/>
      <c r="N85" s="9"/>
      <c r="O85" s="9"/>
      <c r="P85" s="9"/>
      <c r="Q85" s="9"/>
      <c r="R85" s="9"/>
      <c r="S85" s="9"/>
      <c r="T85" s="9"/>
      <c r="U85" s="9"/>
      <c r="V85" s="9"/>
      <c r="W85" s="9"/>
    </row>
    <row r="86" spans="2:23">
      <c r="B86" s="109"/>
      <c r="C86" s="156" t="s">
        <v>731</v>
      </c>
      <c r="D86" s="119"/>
      <c r="E86" s="9"/>
      <c r="F86" s="9"/>
      <c r="G86" s="9"/>
      <c r="H86" s="9"/>
      <c r="I86" s="9"/>
      <c r="J86" s="9"/>
      <c r="K86" s="9"/>
      <c r="L86" s="9"/>
      <c r="M86" s="9"/>
      <c r="N86" s="9"/>
      <c r="O86" s="9"/>
      <c r="P86" s="9"/>
      <c r="Q86" s="9"/>
      <c r="R86" s="9"/>
      <c r="S86" s="9"/>
      <c r="T86" s="9"/>
      <c r="U86" s="9"/>
      <c r="V86" s="9"/>
      <c r="W86" s="9"/>
    </row>
    <row r="87" spans="2:23">
      <c r="B87" s="3">
        <v>4</v>
      </c>
      <c r="C87" s="249" t="s">
        <v>749</v>
      </c>
      <c r="D87" s="108" t="str">
        <f t="shared" ref="D87:W87" si="89">IF(COUNTIF(D84:D86,"C")&gt;=1,"A",IF(COUNTIF(D84:D86,"C")&gt;0,"P"," "))</f>
        <v xml:space="preserve"> </v>
      </c>
      <c r="E87" s="108" t="str">
        <f t="shared" si="89"/>
        <v xml:space="preserve"> </v>
      </c>
      <c r="F87" s="108" t="str">
        <f t="shared" si="89"/>
        <v xml:space="preserve"> </v>
      </c>
      <c r="G87" s="108" t="str">
        <f t="shared" si="89"/>
        <v xml:space="preserve"> </v>
      </c>
      <c r="H87" s="108" t="str">
        <f t="shared" si="89"/>
        <v xml:space="preserve"> </v>
      </c>
      <c r="I87" s="108" t="str">
        <f t="shared" si="89"/>
        <v xml:space="preserve"> </v>
      </c>
      <c r="J87" s="108" t="str">
        <f t="shared" si="89"/>
        <v xml:space="preserve"> </v>
      </c>
      <c r="K87" s="108" t="str">
        <f t="shared" si="89"/>
        <v xml:space="preserve"> </v>
      </c>
      <c r="L87" s="108" t="str">
        <f t="shared" si="89"/>
        <v xml:space="preserve"> </v>
      </c>
      <c r="M87" s="108" t="str">
        <f t="shared" si="89"/>
        <v xml:space="preserve"> </v>
      </c>
      <c r="N87" s="108" t="str">
        <f t="shared" si="89"/>
        <v xml:space="preserve"> </v>
      </c>
      <c r="O87" s="108" t="str">
        <f t="shared" si="89"/>
        <v xml:space="preserve"> </v>
      </c>
      <c r="P87" s="108" t="str">
        <f t="shared" si="89"/>
        <v xml:space="preserve"> </v>
      </c>
      <c r="Q87" s="108" t="str">
        <f t="shared" si="89"/>
        <v xml:space="preserve"> </v>
      </c>
      <c r="R87" s="108" t="str">
        <f t="shared" si="89"/>
        <v xml:space="preserve"> </v>
      </c>
      <c r="S87" s="108" t="str">
        <f t="shared" si="89"/>
        <v xml:space="preserve"> </v>
      </c>
      <c r="T87" s="108" t="str">
        <f t="shared" si="89"/>
        <v xml:space="preserve"> </v>
      </c>
      <c r="U87" s="108" t="str">
        <f t="shared" si="89"/>
        <v xml:space="preserve"> </v>
      </c>
      <c r="V87" s="108" t="str">
        <f t="shared" si="89"/>
        <v xml:space="preserve"> </v>
      </c>
      <c r="W87" s="108" t="str">
        <f t="shared" si="89"/>
        <v xml:space="preserve"> </v>
      </c>
    </row>
    <row r="88" spans="2:23">
      <c r="B88" s="109"/>
      <c r="C88" s="156" t="s">
        <v>719</v>
      </c>
      <c r="D88" s="119"/>
      <c r="E88" s="9"/>
      <c r="F88" s="9"/>
      <c r="G88" s="9"/>
      <c r="H88" s="9"/>
      <c r="I88" s="9"/>
      <c r="J88" s="9"/>
      <c r="K88" s="9"/>
      <c r="L88" s="9"/>
      <c r="M88" s="9"/>
      <c r="N88" s="9"/>
      <c r="O88" s="9"/>
      <c r="P88" s="9"/>
      <c r="Q88" s="9"/>
      <c r="R88" s="9"/>
      <c r="S88" s="9"/>
      <c r="T88" s="9"/>
      <c r="U88" s="9"/>
      <c r="V88" s="9"/>
      <c r="W88" s="9"/>
    </row>
    <row r="89" spans="2:23">
      <c r="B89" s="109"/>
      <c r="C89" s="156" t="s">
        <v>720</v>
      </c>
      <c r="D89" s="119"/>
      <c r="E89" s="9"/>
      <c r="F89" s="9"/>
      <c r="G89" s="9"/>
      <c r="H89" s="9"/>
      <c r="I89" s="9"/>
      <c r="J89" s="9"/>
      <c r="K89" s="9"/>
      <c r="L89" s="9"/>
      <c r="M89" s="9"/>
      <c r="N89" s="9"/>
      <c r="O89" s="9"/>
      <c r="P89" s="9"/>
      <c r="Q89" s="9"/>
      <c r="R89" s="9"/>
      <c r="S89" s="9"/>
      <c r="T89" s="9"/>
      <c r="U89" s="9"/>
      <c r="V89" s="9"/>
      <c r="W89" s="9"/>
    </row>
    <row r="90" spans="2:23">
      <c r="B90" s="109"/>
      <c r="C90" s="156" t="s">
        <v>721</v>
      </c>
      <c r="D90" s="119"/>
      <c r="E90" s="9"/>
      <c r="F90" s="9"/>
      <c r="G90" s="9"/>
      <c r="H90" s="9"/>
      <c r="I90" s="9"/>
      <c r="J90" s="9"/>
      <c r="K90" s="9"/>
      <c r="L90" s="9"/>
      <c r="M90" s="9"/>
      <c r="N90" s="9"/>
      <c r="O90" s="9"/>
      <c r="P90" s="9"/>
      <c r="Q90" s="9"/>
      <c r="R90" s="9"/>
      <c r="S90" s="9"/>
      <c r="T90" s="9"/>
      <c r="U90" s="9"/>
      <c r="V90" s="9"/>
      <c r="W90" s="9"/>
    </row>
    <row r="91" spans="2:23">
      <c r="B91" s="3">
        <v>5</v>
      </c>
      <c r="C91" s="249" t="s">
        <v>750</v>
      </c>
      <c r="D91" s="108" t="str">
        <f t="shared" ref="D91:W91" si="90">IF(COUNTIF(D88:D90,"C")&gt;=1,"A",IF(COUNTIF(D88:D90,"C")&gt;0,"P"," "))</f>
        <v xml:space="preserve"> </v>
      </c>
      <c r="E91" s="108" t="str">
        <f t="shared" si="90"/>
        <v xml:space="preserve"> </v>
      </c>
      <c r="F91" s="108" t="str">
        <f t="shared" si="90"/>
        <v xml:space="preserve"> </v>
      </c>
      <c r="G91" s="108" t="str">
        <f t="shared" si="90"/>
        <v xml:space="preserve"> </v>
      </c>
      <c r="H91" s="108" t="str">
        <f t="shared" si="90"/>
        <v xml:space="preserve"> </v>
      </c>
      <c r="I91" s="108" t="str">
        <f t="shared" si="90"/>
        <v xml:space="preserve"> </v>
      </c>
      <c r="J91" s="108" t="str">
        <f t="shared" si="90"/>
        <v xml:space="preserve"> </v>
      </c>
      <c r="K91" s="108" t="str">
        <f t="shared" si="90"/>
        <v xml:space="preserve"> </v>
      </c>
      <c r="L91" s="108" t="str">
        <f t="shared" si="90"/>
        <v xml:space="preserve"> </v>
      </c>
      <c r="M91" s="108" t="str">
        <f t="shared" si="90"/>
        <v xml:space="preserve"> </v>
      </c>
      <c r="N91" s="108" t="str">
        <f t="shared" si="90"/>
        <v xml:space="preserve"> </v>
      </c>
      <c r="O91" s="108" t="str">
        <f t="shared" si="90"/>
        <v xml:space="preserve"> </v>
      </c>
      <c r="P91" s="108" t="str">
        <f t="shared" si="90"/>
        <v xml:space="preserve"> </v>
      </c>
      <c r="Q91" s="108" t="str">
        <f t="shared" si="90"/>
        <v xml:space="preserve"> </v>
      </c>
      <c r="R91" s="108" t="str">
        <f t="shared" si="90"/>
        <v xml:space="preserve"> </v>
      </c>
      <c r="S91" s="108" t="str">
        <f t="shared" si="90"/>
        <v xml:space="preserve"> </v>
      </c>
      <c r="T91" s="108" t="str">
        <f t="shared" si="90"/>
        <v xml:space="preserve"> </v>
      </c>
      <c r="U91" s="108" t="str">
        <f t="shared" si="90"/>
        <v xml:space="preserve"> </v>
      </c>
      <c r="V91" s="108" t="str">
        <f t="shared" si="90"/>
        <v xml:space="preserve"> </v>
      </c>
      <c r="W91" s="108" t="str">
        <f t="shared" si="90"/>
        <v xml:space="preserve"> </v>
      </c>
    </row>
    <row r="92" spans="2:23">
      <c r="B92" s="109"/>
      <c r="C92" s="156" t="s">
        <v>722</v>
      </c>
      <c r="D92" s="119"/>
      <c r="E92" s="9"/>
      <c r="F92" s="9"/>
      <c r="G92" s="9"/>
      <c r="H92" s="9"/>
      <c r="I92" s="9"/>
      <c r="J92" s="9"/>
      <c r="K92" s="9"/>
      <c r="L92" s="9"/>
      <c r="M92" s="9"/>
      <c r="N92" s="9"/>
      <c r="O92" s="9"/>
      <c r="P92" s="9"/>
      <c r="Q92" s="9"/>
      <c r="R92" s="9"/>
      <c r="S92" s="9"/>
      <c r="T92" s="9"/>
      <c r="U92" s="9"/>
      <c r="V92" s="9"/>
      <c r="W92" s="9"/>
    </row>
    <row r="93" spans="2:23">
      <c r="B93" s="109"/>
      <c r="C93" s="156" t="s">
        <v>723</v>
      </c>
      <c r="D93" s="119"/>
      <c r="E93" s="9"/>
      <c r="F93" s="9"/>
      <c r="G93" s="9"/>
      <c r="H93" s="9"/>
      <c r="I93" s="9"/>
      <c r="J93" s="9"/>
      <c r="K93" s="9"/>
      <c r="L93" s="9"/>
      <c r="M93" s="9"/>
      <c r="N93" s="9"/>
      <c r="O93" s="9"/>
      <c r="P93" s="9"/>
      <c r="Q93" s="9"/>
      <c r="R93" s="9"/>
      <c r="S93" s="9"/>
      <c r="T93" s="9"/>
      <c r="U93" s="9"/>
      <c r="V93" s="9"/>
      <c r="W93" s="9"/>
    </row>
    <row r="94" spans="2:23">
      <c r="B94" s="109"/>
      <c r="C94" s="156" t="s">
        <v>724</v>
      </c>
      <c r="D94" s="119"/>
      <c r="E94" s="9"/>
      <c r="F94" s="9"/>
      <c r="G94" s="9"/>
      <c r="H94" s="9"/>
      <c r="I94" s="9"/>
      <c r="J94" s="9"/>
      <c r="K94" s="9"/>
      <c r="L94" s="9"/>
      <c r="M94" s="9"/>
      <c r="N94" s="9"/>
      <c r="O94" s="9"/>
      <c r="P94" s="9"/>
      <c r="Q94" s="9"/>
      <c r="R94" s="9"/>
      <c r="S94" s="9"/>
      <c r="T94" s="9"/>
      <c r="U94" s="9"/>
      <c r="V94" s="9"/>
      <c r="W94" s="9"/>
    </row>
    <row r="95" spans="2:23" ht="1.5" customHeight="1" thickBot="1">
      <c r="D95" s="108" t="str">
        <f t="shared" ref="D95:W95" si="91">IF(COUNTIF(D92:D94,"C")&gt;=1,"A",IF(COUNTIF(D92:D94,"C")&gt;0,"P"," "))</f>
        <v xml:space="preserve"> </v>
      </c>
      <c r="E95" s="108" t="str">
        <f t="shared" si="91"/>
        <v xml:space="preserve"> </v>
      </c>
      <c r="F95" s="108" t="str">
        <f t="shared" si="91"/>
        <v xml:space="preserve"> </v>
      </c>
      <c r="G95" s="108" t="str">
        <f t="shared" si="91"/>
        <v xml:space="preserve"> </v>
      </c>
      <c r="H95" s="108" t="str">
        <f t="shared" si="91"/>
        <v xml:space="preserve"> </v>
      </c>
      <c r="I95" s="108" t="str">
        <f t="shared" si="91"/>
        <v xml:space="preserve"> </v>
      </c>
      <c r="J95" s="108" t="str">
        <f t="shared" si="91"/>
        <v xml:space="preserve"> </v>
      </c>
      <c r="K95" s="108" t="str">
        <f t="shared" si="91"/>
        <v xml:space="preserve"> </v>
      </c>
      <c r="L95" s="108" t="str">
        <f t="shared" si="91"/>
        <v xml:space="preserve"> </v>
      </c>
      <c r="M95" s="108" t="str">
        <f t="shared" si="91"/>
        <v xml:space="preserve"> </v>
      </c>
      <c r="N95" s="108" t="str">
        <f t="shared" si="91"/>
        <v xml:space="preserve"> </v>
      </c>
      <c r="O95" s="108" t="str">
        <f t="shared" si="91"/>
        <v xml:space="preserve"> </v>
      </c>
      <c r="P95" s="108" t="str">
        <f t="shared" si="91"/>
        <v xml:space="preserve"> </v>
      </c>
      <c r="Q95" s="108" t="str">
        <f t="shared" si="91"/>
        <v xml:space="preserve"> </v>
      </c>
      <c r="R95" s="108" t="str">
        <f t="shared" si="91"/>
        <v xml:space="preserve"> </v>
      </c>
      <c r="S95" s="108" t="str">
        <f t="shared" si="91"/>
        <v xml:space="preserve"> </v>
      </c>
      <c r="T95" s="108" t="str">
        <f t="shared" si="91"/>
        <v xml:space="preserve"> </v>
      </c>
      <c r="U95" s="108" t="str">
        <f t="shared" si="91"/>
        <v xml:space="preserve"> </v>
      </c>
      <c r="V95" s="108" t="str">
        <f t="shared" si="91"/>
        <v xml:space="preserve"> </v>
      </c>
      <c r="W95" s="108" t="str">
        <f t="shared" si="91"/>
        <v xml:space="preserve"> </v>
      </c>
    </row>
    <row r="96" spans="2:23" ht="13.5" thickBot="1">
      <c r="C96" s="67" t="s">
        <v>23</v>
      </c>
      <c r="D96" s="82" t="str">
        <f>IF(COUNTIF(D79:D95,"A")&gt;4,"C",IF(COUNTIF(D79:D95,"A")&gt;0,"P"," "))</f>
        <v xml:space="preserve"> </v>
      </c>
      <c r="E96" s="82" t="str">
        <f t="shared" ref="E96" si="92">IF(COUNTIF(E79:E95,"A")&gt;4,"C",IF(COUNTIF(E79:E95,"A")&gt;0,"P"," "))</f>
        <v xml:space="preserve"> </v>
      </c>
      <c r="F96" s="82" t="str">
        <f t="shared" ref="F96" si="93">IF(COUNTIF(F79:F95,"A")&gt;4,"C",IF(COUNTIF(F79:F95,"A")&gt;0,"P"," "))</f>
        <v xml:space="preserve"> </v>
      </c>
      <c r="G96" s="82" t="str">
        <f t="shared" ref="G96" si="94">IF(COUNTIF(G79:G95,"A")&gt;4,"C",IF(COUNTIF(G79:G95,"A")&gt;0,"P"," "))</f>
        <v xml:space="preserve"> </v>
      </c>
      <c r="H96" s="82" t="str">
        <f t="shared" ref="H96" si="95">IF(COUNTIF(H79:H95,"A")&gt;4,"C",IF(COUNTIF(H79:H95,"A")&gt;0,"P"," "))</f>
        <v xml:space="preserve"> </v>
      </c>
      <c r="I96" s="82" t="str">
        <f t="shared" ref="I96" si="96">IF(COUNTIF(I79:I95,"A")&gt;4,"C",IF(COUNTIF(I79:I95,"A")&gt;0,"P"," "))</f>
        <v xml:space="preserve"> </v>
      </c>
      <c r="J96" s="82" t="str">
        <f t="shared" ref="J96" si="97">IF(COUNTIF(J79:J95,"A")&gt;4,"C",IF(COUNTIF(J79:J95,"A")&gt;0,"P"," "))</f>
        <v xml:space="preserve"> </v>
      </c>
      <c r="K96" s="82" t="str">
        <f t="shared" ref="K96" si="98">IF(COUNTIF(K79:K95,"A")&gt;4,"C",IF(COUNTIF(K79:K95,"A")&gt;0,"P"," "))</f>
        <v xml:space="preserve"> </v>
      </c>
      <c r="L96" s="82" t="str">
        <f t="shared" ref="L96" si="99">IF(COUNTIF(L79:L95,"A")&gt;4,"C",IF(COUNTIF(L79:L95,"A")&gt;0,"P"," "))</f>
        <v xml:space="preserve"> </v>
      </c>
      <c r="M96" s="82" t="str">
        <f t="shared" ref="M96" si="100">IF(COUNTIF(M79:M95,"A")&gt;4,"C",IF(COUNTIF(M79:M95,"A")&gt;0,"P"," "))</f>
        <v xml:space="preserve"> </v>
      </c>
      <c r="N96" s="82" t="str">
        <f t="shared" ref="N96" si="101">IF(COUNTIF(N79:N95,"A")&gt;4,"C",IF(COUNTIF(N79:N95,"A")&gt;0,"P"," "))</f>
        <v xml:space="preserve"> </v>
      </c>
      <c r="O96" s="82" t="str">
        <f t="shared" ref="O96" si="102">IF(COUNTIF(O79:O95,"A")&gt;4,"C",IF(COUNTIF(O79:O95,"A")&gt;0,"P"," "))</f>
        <v xml:space="preserve"> </v>
      </c>
      <c r="P96" s="82" t="str">
        <f t="shared" ref="P96" si="103">IF(COUNTIF(P79:P95,"A")&gt;4,"C",IF(COUNTIF(P79:P95,"A")&gt;0,"P"," "))</f>
        <v xml:space="preserve"> </v>
      </c>
      <c r="Q96" s="82" t="str">
        <f t="shared" ref="Q96" si="104">IF(COUNTIF(Q79:Q95,"A")&gt;4,"C",IF(COUNTIF(Q79:Q95,"A")&gt;0,"P"," "))</f>
        <v xml:space="preserve"> </v>
      </c>
      <c r="R96" s="82" t="str">
        <f t="shared" ref="R96" si="105">IF(COUNTIF(R79:R95,"A")&gt;4,"C",IF(COUNTIF(R79:R95,"A")&gt;0,"P"," "))</f>
        <v xml:space="preserve"> </v>
      </c>
      <c r="S96" s="82" t="str">
        <f t="shared" ref="S96" si="106">IF(COUNTIF(S79:S95,"A")&gt;4,"C",IF(COUNTIF(S79:S95,"A")&gt;0,"P"," "))</f>
        <v xml:space="preserve"> </v>
      </c>
      <c r="T96" s="82" t="str">
        <f t="shared" ref="T96" si="107">IF(COUNTIF(T79:T95,"A")&gt;4,"C",IF(COUNTIF(T79:T95,"A")&gt;0,"P"," "))</f>
        <v xml:space="preserve"> </v>
      </c>
      <c r="U96" s="82" t="str">
        <f t="shared" ref="U96" si="108">IF(COUNTIF(U79:U95,"A")&gt;4,"C",IF(COUNTIF(U79:U95,"A")&gt;0,"P"," "))</f>
        <v xml:space="preserve"> </v>
      </c>
      <c r="V96" s="82" t="str">
        <f t="shared" ref="V96" si="109">IF(COUNTIF(V79:V95,"A")&gt;4,"C",IF(COUNTIF(V79:V95,"A")&gt;0,"P"," "))</f>
        <v xml:space="preserve"> </v>
      </c>
      <c r="W96" s="82" t="str">
        <f t="shared" ref="W96" si="110">IF(COUNTIF(W79:W95,"A")&gt;4,"C",IF(COUNTIF(W79:W95,"A")&gt;0,"P"," "))</f>
        <v xml:space="preserve"> </v>
      </c>
    </row>
    <row r="97" spans="2:23" ht="15">
      <c r="B97" s="106" t="s">
        <v>104</v>
      </c>
    </row>
    <row r="98" spans="2:23">
      <c r="B98" s="3">
        <v>1</v>
      </c>
      <c r="C98" s="205" t="s">
        <v>186</v>
      </c>
    </row>
    <row r="99" spans="2:23">
      <c r="B99" s="107"/>
      <c r="C99" s="156" t="s">
        <v>249</v>
      </c>
      <c r="D99" s="119"/>
      <c r="E99" s="9"/>
      <c r="F99" s="9"/>
      <c r="G99" s="9"/>
      <c r="H99" s="9"/>
      <c r="I99" s="9"/>
      <c r="J99" s="9"/>
      <c r="K99" s="9"/>
      <c r="L99" s="9"/>
      <c r="M99" s="9"/>
      <c r="N99" s="9"/>
      <c r="O99" s="9"/>
      <c r="P99" s="9"/>
      <c r="Q99" s="9"/>
      <c r="R99" s="9"/>
      <c r="S99" s="9"/>
      <c r="T99" s="9"/>
      <c r="U99" s="9"/>
      <c r="V99" s="9"/>
      <c r="W99" s="9"/>
    </row>
    <row r="100" spans="2:23">
      <c r="B100" s="107"/>
      <c r="C100" s="156" t="s">
        <v>238</v>
      </c>
      <c r="D100" s="119"/>
      <c r="E100" s="9"/>
      <c r="F100" s="9"/>
      <c r="G100" s="9"/>
      <c r="H100" s="9"/>
      <c r="I100" s="9"/>
      <c r="J100" s="9"/>
      <c r="K100" s="9"/>
      <c r="L100" s="9"/>
      <c r="M100" s="9"/>
      <c r="N100" s="9"/>
      <c r="O100" s="9"/>
      <c r="P100" s="9"/>
      <c r="Q100" s="9"/>
      <c r="R100" s="9"/>
      <c r="S100" s="9"/>
      <c r="T100" s="9"/>
      <c r="U100" s="9"/>
      <c r="V100" s="9"/>
      <c r="W100" s="9"/>
    </row>
    <row r="101" spans="2:23">
      <c r="B101" s="107"/>
      <c r="C101" s="156" t="s">
        <v>239</v>
      </c>
      <c r="D101" s="119"/>
      <c r="E101" s="9"/>
      <c r="F101" s="9"/>
      <c r="G101" s="9"/>
      <c r="H101" s="9"/>
      <c r="I101" s="9"/>
      <c r="J101" s="9"/>
      <c r="K101" s="9"/>
      <c r="L101" s="9"/>
      <c r="M101" s="9"/>
      <c r="N101" s="9"/>
      <c r="O101" s="9"/>
      <c r="P101" s="9"/>
      <c r="Q101" s="9"/>
      <c r="R101" s="9"/>
      <c r="S101" s="9"/>
      <c r="T101" s="9"/>
      <c r="U101" s="9"/>
      <c r="V101" s="9"/>
      <c r="W101" s="9"/>
    </row>
    <row r="102" spans="2:23">
      <c r="B102" s="3">
        <v>2</v>
      </c>
      <c r="C102" s="194" t="s">
        <v>187</v>
      </c>
      <c r="D102" s="108" t="str">
        <f t="shared" ref="D102:W102" si="111">IF(COUNTIF(D99:D101,"C")&gt;=1,"A",IF(COUNTIF(D99:D101,"C")&gt;0,"P"," "))</f>
        <v xml:space="preserve"> </v>
      </c>
      <c r="E102" s="108" t="str">
        <f t="shared" ref="E102:N102" si="112">IF(COUNTIF(E99:E101,"C")&gt;=1,"A",IF(COUNTIF(E99:E101,"C")&gt;0,"P"," "))</f>
        <v xml:space="preserve"> </v>
      </c>
      <c r="F102" s="108" t="str">
        <f t="shared" si="112"/>
        <v xml:space="preserve"> </v>
      </c>
      <c r="G102" s="108" t="str">
        <f t="shared" si="112"/>
        <v xml:space="preserve"> </v>
      </c>
      <c r="H102" s="108" t="str">
        <f t="shared" si="112"/>
        <v xml:space="preserve"> </v>
      </c>
      <c r="I102" s="108" t="str">
        <f t="shared" si="112"/>
        <v xml:space="preserve"> </v>
      </c>
      <c r="J102" s="108" t="str">
        <f t="shared" si="112"/>
        <v xml:space="preserve"> </v>
      </c>
      <c r="K102" s="108" t="str">
        <f t="shared" si="112"/>
        <v xml:space="preserve"> </v>
      </c>
      <c r="L102" s="108" t="str">
        <f t="shared" si="112"/>
        <v xml:space="preserve"> </v>
      </c>
      <c r="M102" s="108" t="str">
        <f t="shared" si="112"/>
        <v xml:space="preserve"> </v>
      </c>
      <c r="N102" s="108" t="str">
        <f t="shared" si="112"/>
        <v xml:space="preserve"> </v>
      </c>
      <c r="O102" s="108" t="str">
        <f t="shared" si="111"/>
        <v xml:space="preserve"> </v>
      </c>
      <c r="P102" s="108" t="str">
        <f t="shared" si="111"/>
        <v xml:space="preserve"> </v>
      </c>
      <c r="Q102" s="108" t="str">
        <f t="shared" si="111"/>
        <v xml:space="preserve"> </v>
      </c>
      <c r="R102" s="108" t="str">
        <f t="shared" si="111"/>
        <v xml:space="preserve"> </v>
      </c>
      <c r="S102" s="108" t="str">
        <f t="shared" si="111"/>
        <v xml:space="preserve"> </v>
      </c>
      <c r="T102" s="108" t="str">
        <f t="shared" si="111"/>
        <v xml:space="preserve"> </v>
      </c>
      <c r="U102" s="108" t="str">
        <f t="shared" si="111"/>
        <v xml:space="preserve"> </v>
      </c>
      <c r="V102" s="108" t="str">
        <f t="shared" si="111"/>
        <v xml:space="preserve"> </v>
      </c>
      <c r="W102" s="108" t="str">
        <f t="shared" si="111"/>
        <v xml:space="preserve"> </v>
      </c>
    </row>
    <row r="103" spans="2:23">
      <c r="B103" s="109"/>
      <c r="C103" s="156" t="s">
        <v>566</v>
      </c>
      <c r="D103" s="119"/>
      <c r="E103" s="9"/>
      <c r="F103" s="9"/>
      <c r="G103" s="9"/>
      <c r="H103" s="9"/>
      <c r="I103" s="9"/>
      <c r="J103" s="9"/>
      <c r="K103" s="9"/>
      <c r="L103" s="9"/>
      <c r="M103" s="9"/>
      <c r="N103" s="9"/>
      <c r="O103" s="9"/>
      <c r="P103" s="9"/>
      <c r="Q103" s="9"/>
      <c r="R103" s="9"/>
      <c r="S103" s="9"/>
      <c r="T103" s="9"/>
      <c r="U103" s="9"/>
      <c r="V103" s="9"/>
      <c r="W103" s="9"/>
    </row>
    <row r="104" spans="2:23">
      <c r="B104" s="109"/>
      <c r="C104" s="156" t="s">
        <v>240</v>
      </c>
      <c r="D104" s="119"/>
      <c r="E104" s="9"/>
      <c r="F104" s="9"/>
      <c r="G104" s="9"/>
      <c r="H104" s="9"/>
      <c r="I104" s="9"/>
      <c r="J104" s="9"/>
      <c r="K104" s="9"/>
      <c r="L104" s="9"/>
      <c r="M104" s="9"/>
      <c r="N104" s="9"/>
      <c r="O104" s="9"/>
      <c r="P104" s="9"/>
      <c r="Q104" s="9"/>
      <c r="R104" s="9"/>
      <c r="S104" s="9"/>
      <c r="T104" s="9"/>
      <c r="U104" s="9"/>
      <c r="V104" s="9"/>
      <c r="W104" s="9"/>
    </row>
    <row r="105" spans="2:23">
      <c r="B105" s="109"/>
      <c r="C105" s="156" t="s">
        <v>241</v>
      </c>
      <c r="D105" s="119"/>
      <c r="E105" s="9"/>
      <c r="F105" s="9"/>
      <c r="G105" s="9"/>
      <c r="H105" s="9"/>
      <c r="I105" s="9"/>
      <c r="J105" s="9"/>
      <c r="K105" s="9"/>
      <c r="L105" s="9"/>
      <c r="M105" s="9"/>
      <c r="N105" s="9"/>
      <c r="O105" s="9"/>
      <c r="P105" s="9"/>
      <c r="Q105" s="9"/>
      <c r="R105" s="9"/>
      <c r="S105" s="9"/>
      <c r="T105" s="9"/>
      <c r="U105" s="9"/>
      <c r="V105" s="9"/>
      <c r="W105" s="9"/>
    </row>
    <row r="106" spans="2:23">
      <c r="B106" s="3">
        <v>3</v>
      </c>
      <c r="C106" s="194" t="s">
        <v>188</v>
      </c>
      <c r="D106" s="108" t="str">
        <f t="shared" ref="D106:W106" si="113">IF(COUNTIF(D103:D105,"C")&gt;=1,"A",IF(COUNTIF(D103:D105,"C")&gt;0,"P"," "))</f>
        <v xml:space="preserve"> </v>
      </c>
      <c r="E106" s="108" t="str">
        <f t="shared" ref="E106:N106" si="114">IF(COUNTIF(E103:E105,"C")&gt;=1,"A",IF(COUNTIF(E103:E105,"C")&gt;0,"P"," "))</f>
        <v xml:space="preserve"> </v>
      </c>
      <c r="F106" s="108" t="str">
        <f t="shared" si="114"/>
        <v xml:space="preserve"> </v>
      </c>
      <c r="G106" s="108" t="str">
        <f t="shared" si="114"/>
        <v xml:space="preserve"> </v>
      </c>
      <c r="H106" s="108" t="str">
        <f t="shared" si="114"/>
        <v xml:space="preserve"> </v>
      </c>
      <c r="I106" s="108" t="str">
        <f t="shared" si="114"/>
        <v xml:space="preserve"> </v>
      </c>
      <c r="J106" s="108" t="str">
        <f t="shared" si="114"/>
        <v xml:space="preserve"> </v>
      </c>
      <c r="K106" s="108" t="str">
        <f t="shared" si="114"/>
        <v xml:space="preserve"> </v>
      </c>
      <c r="L106" s="108" t="str">
        <f t="shared" si="114"/>
        <v xml:space="preserve"> </v>
      </c>
      <c r="M106" s="108" t="str">
        <f t="shared" si="114"/>
        <v xml:space="preserve"> </v>
      </c>
      <c r="N106" s="108" t="str">
        <f t="shared" si="114"/>
        <v xml:space="preserve"> </v>
      </c>
      <c r="O106" s="108" t="str">
        <f t="shared" si="113"/>
        <v xml:space="preserve"> </v>
      </c>
      <c r="P106" s="108" t="str">
        <f t="shared" si="113"/>
        <v xml:space="preserve"> </v>
      </c>
      <c r="Q106" s="108" t="str">
        <f t="shared" si="113"/>
        <v xml:space="preserve"> </v>
      </c>
      <c r="R106" s="108" t="str">
        <f t="shared" si="113"/>
        <v xml:space="preserve"> </v>
      </c>
      <c r="S106" s="108" t="str">
        <f t="shared" si="113"/>
        <v xml:space="preserve"> </v>
      </c>
      <c r="T106" s="108" t="str">
        <f t="shared" si="113"/>
        <v xml:space="preserve"> </v>
      </c>
      <c r="U106" s="108" t="str">
        <f t="shared" si="113"/>
        <v xml:space="preserve"> </v>
      </c>
      <c r="V106" s="108" t="str">
        <f t="shared" si="113"/>
        <v xml:space="preserve"> </v>
      </c>
      <c r="W106" s="108" t="str">
        <f t="shared" si="113"/>
        <v xml:space="preserve"> </v>
      </c>
    </row>
    <row r="107" spans="2:23">
      <c r="B107" s="109"/>
      <c r="C107" s="156" t="s">
        <v>567</v>
      </c>
      <c r="D107" s="119"/>
      <c r="E107" s="9"/>
      <c r="F107" s="9"/>
      <c r="G107" s="9"/>
      <c r="H107" s="9"/>
      <c r="I107" s="9"/>
      <c r="J107" s="9"/>
      <c r="K107" s="9"/>
      <c r="L107" s="9"/>
      <c r="M107" s="9"/>
      <c r="N107" s="9"/>
      <c r="O107" s="9"/>
      <c r="P107" s="9"/>
      <c r="Q107" s="9"/>
      <c r="R107" s="9"/>
      <c r="S107" s="9"/>
      <c r="T107" s="9"/>
      <c r="U107" s="9"/>
      <c r="V107" s="9"/>
      <c r="W107" s="9"/>
    </row>
    <row r="108" spans="2:23">
      <c r="B108" s="109"/>
      <c r="C108" s="156" t="s">
        <v>242</v>
      </c>
      <c r="D108" s="119"/>
      <c r="E108" s="9"/>
      <c r="F108" s="9"/>
      <c r="G108" s="9"/>
      <c r="H108" s="9"/>
      <c r="I108" s="9"/>
      <c r="J108" s="9"/>
      <c r="K108" s="9"/>
      <c r="L108" s="9"/>
      <c r="M108" s="9"/>
      <c r="N108" s="9"/>
      <c r="O108" s="9"/>
      <c r="P108" s="9"/>
      <c r="Q108" s="9"/>
      <c r="R108" s="9"/>
      <c r="S108" s="9"/>
      <c r="T108" s="9"/>
      <c r="U108" s="9"/>
      <c r="V108" s="9"/>
      <c r="W108" s="9"/>
    </row>
    <row r="109" spans="2:23">
      <c r="B109" s="109"/>
      <c r="C109" s="156" t="s">
        <v>243</v>
      </c>
      <c r="D109" s="119"/>
      <c r="E109" s="9"/>
      <c r="F109" s="9"/>
      <c r="G109" s="9"/>
      <c r="H109" s="9"/>
      <c r="I109" s="9"/>
      <c r="J109" s="9"/>
      <c r="K109" s="9"/>
      <c r="L109" s="9"/>
      <c r="M109" s="9"/>
      <c r="N109" s="9"/>
      <c r="O109" s="9"/>
      <c r="P109" s="9"/>
      <c r="Q109" s="9"/>
      <c r="R109" s="9"/>
      <c r="S109" s="9"/>
      <c r="T109" s="9"/>
      <c r="U109" s="9"/>
      <c r="V109" s="9"/>
      <c r="W109" s="9"/>
    </row>
    <row r="110" spans="2:23">
      <c r="B110" s="3">
        <v>4</v>
      </c>
      <c r="C110" s="194" t="s">
        <v>189</v>
      </c>
      <c r="D110" s="108" t="str">
        <f t="shared" ref="D110:W110" si="115">IF(COUNTIF(D107:D109,"C")&gt;=1,"A",IF(COUNTIF(D107:D109,"C")&gt;0,"P"," "))</f>
        <v xml:space="preserve"> </v>
      </c>
      <c r="E110" s="108" t="str">
        <f t="shared" ref="E110:N110" si="116">IF(COUNTIF(E107:E109,"C")&gt;=1,"A",IF(COUNTIF(E107:E109,"C")&gt;0,"P"," "))</f>
        <v xml:space="preserve"> </v>
      </c>
      <c r="F110" s="108" t="str">
        <f t="shared" si="116"/>
        <v xml:space="preserve"> </v>
      </c>
      <c r="G110" s="108" t="str">
        <f t="shared" si="116"/>
        <v xml:space="preserve"> </v>
      </c>
      <c r="H110" s="108" t="str">
        <f t="shared" si="116"/>
        <v xml:space="preserve"> </v>
      </c>
      <c r="I110" s="108" t="str">
        <f t="shared" si="116"/>
        <v xml:space="preserve"> </v>
      </c>
      <c r="J110" s="108" t="str">
        <f t="shared" si="116"/>
        <v xml:space="preserve"> </v>
      </c>
      <c r="K110" s="108" t="str">
        <f t="shared" si="116"/>
        <v xml:space="preserve"> </v>
      </c>
      <c r="L110" s="108" t="str">
        <f t="shared" si="116"/>
        <v xml:space="preserve"> </v>
      </c>
      <c r="M110" s="108" t="str">
        <f t="shared" si="116"/>
        <v xml:space="preserve"> </v>
      </c>
      <c r="N110" s="108" t="str">
        <f t="shared" si="116"/>
        <v xml:space="preserve"> </v>
      </c>
      <c r="O110" s="108" t="str">
        <f t="shared" si="115"/>
        <v xml:space="preserve"> </v>
      </c>
      <c r="P110" s="108" t="str">
        <f t="shared" si="115"/>
        <v xml:space="preserve"> </v>
      </c>
      <c r="Q110" s="108" t="str">
        <f t="shared" si="115"/>
        <v xml:space="preserve"> </v>
      </c>
      <c r="R110" s="108" t="str">
        <f t="shared" si="115"/>
        <v xml:space="preserve"> </v>
      </c>
      <c r="S110" s="108" t="str">
        <f t="shared" si="115"/>
        <v xml:space="preserve"> </v>
      </c>
      <c r="T110" s="108" t="str">
        <f t="shared" si="115"/>
        <v xml:space="preserve"> </v>
      </c>
      <c r="U110" s="108" t="str">
        <f t="shared" si="115"/>
        <v xml:space="preserve"> </v>
      </c>
      <c r="V110" s="108" t="str">
        <f t="shared" si="115"/>
        <v xml:space="preserve"> </v>
      </c>
      <c r="W110" s="108" t="str">
        <f t="shared" si="115"/>
        <v xml:space="preserve"> </v>
      </c>
    </row>
    <row r="111" spans="2:23">
      <c r="B111" s="109"/>
      <c r="C111" s="156" t="s">
        <v>568</v>
      </c>
      <c r="D111" s="119"/>
      <c r="E111" s="9"/>
      <c r="F111" s="9"/>
      <c r="G111" s="9"/>
      <c r="H111" s="9"/>
      <c r="I111" s="9"/>
      <c r="J111" s="9"/>
      <c r="K111" s="9"/>
      <c r="L111" s="9"/>
      <c r="M111" s="9"/>
      <c r="N111" s="9"/>
      <c r="O111" s="9"/>
      <c r="P111" s="9"/>
      <c r="Q111" s="9"/>
      <c r="R111" s="9"/>
      <c r="S111" s="9"/>
      <c r="T111" s="9"/>
      <c r="U111" s="9"/>
      <c r="V111" s="9"/>
      <c r="W111" s="9"/>
    </row>
    <row r="112" spans="2:23">
      <c r="B112" s="109"/>
      <c r="C112" s="156" t="s">
        <v>244</v>
      </c>
      <c r="D112" s="119"/>
      <c r="E112" s="9"/>
      <c r="F112" s="9"/>
      <c r="G112" s="9"/>
      <c r="H112" s="9"/>
      <c r="I112" s="9"/>
      <c r="J112" s="9"/>
      <c r="K112" s="9"/>
      <c r="L112" s="9"/>
      <c r="M112" s="9"/>
      <c r="N112" s="9"/>
      <c r="O112" s="9"/>
      <c r="P112" s="9"/>
      <c r="Q112" s="9"/>
      <c r="R112" s="9"/>
      <c r="S112" s="9"/>
      <c r="T112" s="9"/>
      <c r="U112" s="9"/>
      <c r="V112" s="9"/>
      <c r="W112" s="9"/>
    </row>
    <row r="113" spans="1:23">
      <c r="B113" s="109"/>
      <c r="C113" s="156" t="s">
        <v>245</v>
      </c>
      <c r="D113" s="119"/>
      <c r="E113" s="9"/>
      <c r="F113" s="9"/>
      <c r="G113" s="9"/>
      <c r="H113" s="9"/>
      <c r="I113" s="9"/>
      <c r="J113" s="9"/>
      <c r="K113" s="9"/>
      <c r="L113" s="9"/>
      <c r="M113" s="9"/>
      <c r="N113" s="9"/>
      <c r="O113" s="9"/>
      <c r="P113" s="9"/>
      <c r="Q113" s="9"/>
      <c r="R113" s="9"/>
      <c r="S113" s="9"/>
      <c r="T113" s="9"/>
      <c r="U113" s="9"/>
      <c r="V113" s="9"/>
      <c r="W113" s="9"/>
    </row>
    <row r="114" spans="1:23">
      <c r="B114" s="3">
        <v>5</v>
      </c>
      <c r="C114" s="194" t="s">
        <v>190</v>
      </c>
      <c r="D114" s="108" t="str">
        <f t="shared" ref="D114:W114" si="117">IF(COUNTIF(D111:D113,"C")&gt;=1,"A",IF(COUNTIF(D111:D113,"C")&gt;0,"P"," "))</f>
        <v xml:space="preserve"> </v>
      </c>
      <c r="E114" s="108" t="str">
        <f t="shared" ref="E114:N114" si="118">IF(COUNTIF(E111:E113,"C")&gt;=1,"A",IF(COUNTIF(E111:E113,"C")&gt;0,"P"," "))</f>
        <v xml:space="preserve"> </v>
      </c>
      <c r="F114" s="108" t="str">
        <f t="shared" si="118"/>
        <v xml:space="preserve"> </v>
      </c>
      <c r="G114" s="108" t="str">
        <f t="shared" si="118"/>
        <v xml:space="preserve"> </v>
      </c>
      <c r="H114" s="108" t="str">
        <f t="shared" si="118"/>
        <v xml:space="preserve"> </v>
      </c>
      <c r="I114" s="108" t="str">
        <f t="shared" si="118"/>
        <v xml:space="preserve"> </v>
      </c>
      <c r="J114" s="108" t="str">
        <f t="shared" si="118"/>
        <v xml:space="preserve"> </v>
      </c>
      <c r="K114" s="108" t="str">
        <f t="shared" si="118"/>
        <v xml:space="preserve"> </v>
      </c>
      <c r="L114" s="108" t="str">
        <f t="shared" si="118"/>
        <v xml:space="preserve"> </v>
      </c>
      <c r="M114" s="108" t="str">
        <f t="shared" si="118"/>
        <v xml:space="preserve"> </v>
      </c>
      <c r="N114" s="108" t="str">
        <f t="shared" si="118"/>
        <v xml:space="preserve"> </v>
      </c>
      <c r="O114" s="108" t="str">
        <f t="shared" si="117"/>
        <v xml:space="preserve"> </v>
      </c>
      <c r="P114" s="108" t="str">
        <f t="shared" si="117"/>
        <v xml:space="preserve"> </v>
      </c>
      <c r="Q114" s="108" t="str">
        <f t="shared" si="117"/>
        <v xml:space="preserve"> </v>
      </c>
      <c r="R114" s="108" t="str">
        <f t="shared" si="117"/>
        <v xml:space="preserve"> </v>
      </c>
      <c r="S114" s="108" t="str">
        <f t="shared" si="117"/>
        <v xml:space="preserve"> </v>
      </c>
      <c r="T114" s="108" t="str">
        <f t="shared" si="117"/>
        <v xml:space="preserve"> </v>
      </c>
      <c r="U114" s="108" t="str">
        <f t="shared" si="117"/>
        <v xml:space="preserve"> </v>
      </c>
      <c r="V114" s="108" t="str">
        <f t="shared" si="117"/>
        <v xml:space="preserve"> </v>
      </c>
      <c r="W114" s="108" t="str">
        <f t="shared" si="117"/>
        <v xml:space="preserve"> </v>
      </c>
    </row>
    <row r="115" spans="1:23">
      <c r="B115" s="109"/>
      <c r="C115" s="156" t="s">
        <v>246</v>
      </c>
      <c r="D115" s="119"/>
      <c r="E115" s="9"/>
      <c r="F115" s="9"/>
      <c r="G115" s="9"/>
      <c r="H115" s="9"/>
      <c r="I115" s="9"/>
      <c r="J115" s="9"/>
      <c r="K115" s="9"/>
      <c r="L115" s="9"/>
      <c r="M115" s="9"/>
      <c r="N115" s="9"/>
      <c r="O115" s="9"/>
      <c r="P115" s="9"/>
      <c r="Q115" s="9"/>
      <c r="R115" s="9"/>
      <c r="S115" s="9"/>
      <c r="T115" s="9"/>
      <c r="U115" s="9"/>
      <c r="V115" s="9"/>
      <c r="W115" s="9"/>
    </row>
    <row r="116" spans="1:23">
      <c r="B116" s="109"/>
      <c r="C116" s="156" t="s">
        <v>247</v>
      </c>
      <c r="D116" s="119"/>
      <c r="E116" s="9"/>
      <c r="F116" s="9"/>
      <c r="G116" s="9"/>
      <c r="H116" s="9"/>
      <c r="I116" s="9"/>
      <c r="J116" s="9"/>
      <c r="K116" s="9"/>
      <c r="L116" s="9"/>
      <c r="M116" s="9"/>
      <c r="N116" s="9"/>
      <c r="O116" s="9"/>
      <c r="P116" s="9"/>
      <c r="Q116" s="9"/>
      <c r="R116" s="9"/>
      <c r="S116" s="9"/>
      <c r="T116" s="9"/>
      <c r="U116" s="9"/>
      <c r="V116" s="9"/>
      <c r="W116" s="9"/>
    </row>
    <row r="117" spans="1:23">
      <c r="B117" s="109"/>
      <c r="C117" s="156" t="s">
        <v>248</v>
      </c>
      <c r="D117" s="119"/>
      <c r="E117" s="9"/>
      <c r="F117" s="9"/>
      <c r="G117" s="9"/>
      <c r="H117" s="9"/>
      <c r="I117" s="9"/>
      <c r="J117" s="9"/>
      <c r="K117" s="9"/>
      <c r="L117" s="9"/>
      <c r="M117" s="9"/>
      <c r="N117" s="9"/>
      <c r="O117" s="9"/>
      <c r="P117" s="9"/>
      <c r="Q117" s="9"/>
      <c r="R117" s="9"/>
      <c r="S117" s="9"/>
      <c r="T117" s="9"/>
      <c r="U117" s="9"/>
      <c r="V117" s="9"/>
      <c r="W117" s="9"/>
    </row>
    <row r="118" spans="1:23" ht="1.5" customHeight="1" thickBot="1">
      <c r="D118" s="108" t="str">
        <f t="shared" ref="D118:W118" si="119">IF(COUNTIF(D115:D117,"C")&gt;=1,"A",IF(COUNTIF(D115:D117,"C")&gt;0,"P"," "))</f>
        <v xml:space="preserve"> </v>
      </c>
      <c r="E118" s="108" t="str">
        <f t="shared" ref="E118:N118" si="120">IF(COUNTIF(E115:E117,"C")&gt;=1,"A",IF(COUNTIF(E115:E117,"C")&gt;0,"P"," "))</f>
        <v xml:space="preserve"> </v>
      </c>
      <c r="F118" s="108" t="str">
        <f t="shared" si="120"/>
        <v xml:space="preserve"> </v>
      </c>
      <c r="G118" s="108" t="str">
        <f t="shared" si="120"/>
        <v xml:space="preserve"> </v>
      </c>
      <c r="H118" s="108" t="str">
        <f t="shared" si="120"/>
        <v xml:space="preserve"> </v>
      </c>
      <c r="I118" s="108" t="str">
        <f t="shared" si="120"/>
        <v xml:space="preserve"> </v>
      </c>
      <c r="J118" s="108" t="str">
        <f t="shared" si="120"/>
        <v xml:space="preserve"> </v>
      </c>
      <c r="K118" s="108" t="str">
        <f t="shared" si="120"/>
        <v xml:space="preserve"> </v>
      </c>
      <c r="L118" s="108" t="str">
        <f t="shared" si="120"/>
        <v xml:space="preserve"> </v>
      </c>
      <c r="M118" s="108" t="str">
        <f t="shared" si="120"/>
        <v xml:space="preserve"> </v>
      </c>
      <c r="N118" s="108" t="str">
        <f t="shared" si="120"/>
        <v xml:space="preserve"> </v>
      </c>
      <c r="O118" s="108" t="str">
        <f t="shared" si="119"/>
        <v xml:space="preserve"> </v>
      </c>
      <c r="P118" s="108" t="str">
        <f t="shared" si="119"/>
        <v xml:space="preserve"> </v>
      </c>
      <c r="Q118" s="108" t="str">
        <f t="shared" si="119"/>
        <v xml:space="preserve"> </v>
      </c>
      <c r="R118" s="108" t="str">
        <f t="shared" si="119"/>
        <v xml:space="preserve"> </v>
      </c>
      <c r="S118" s="108" t="str">
        <f t="shared" si="119"/>
        <v xml:space="preserve"> </v>
      </c>
      <c r="T118" s="108" t="str">
        <f t="shared" si="119"/>
        <v xml:space="preserve"> </v>
      </c>
      <c r="U118" s="108" t="str">
        <f t="shared" si="119"/>
        <v xml:space="preserve"> </v>
      </c>
      <c r="V118" s="108" t="str">
        <f t="shared" si="119"/>
        <v xml:space="preserve"> </v>
      </c>
      <c r="W118" s="108" t="str">
        <f t="shared" si="119"/>
        <v xml:space="preserve"> </v>
      </c>
    </row>
    <row r="119" spans="1:23" ht="13.5" thickBot="1">
      <c r="C119" s="67" t="s">
        <v>23</v>
      </c>
      <c r="D119" s="82" t="str">
        <f>IF(COUNTIF(D102:D118,"A")&gt;4,"C",IF(COUNTIF(D102:D118,"A")&gt;0,"P"," "))</f>
        <v xml:space="preserve"> </v>
      </c>
      <c r="E119" s="82" t="str">
        <f t="shared" ref="E119" si="121">IF(COUNTIF(E102:E118,"A")&gt;4,"C",IF(COUNTIF(E102:E118,"A")&gt;0,"P"," "))</f>
        <v xml:space="preserve"> </v>
      </c>
      <c r="F119" s="82" t="str">
        <f t="shared" ref="F119" si="122">IF(COUNTIF(F102:F118,"A")&gt;4,"C",IF(COUNTIF(F102:F118,"A")&gt;0,"P"," "))</f>
        <v xml:space="preserve"> </v>
      </c>
      <c r="G119" s="82" t="str">
        <f t="shared" ref="G119" si="123">IF(COUNTIF(G102:G118,"A")&gt;4,"C",IF(COUNTIF(G102:G118,"A")&gt;0,"P"," "))</f>
        <v xml:space="preserve"> </v>
      </c>
      <c r="H119" s="82" t="str">
        <f t="shared" ref="H119" si="124">IF(COUNTIF(H102:H118,"A")&gt;4,"C",IF(COUNTIF(H102:H118,"A")&gt;0,"P"," "))</f>
        <v xml:space="preserve"> </v>
      </c>
      <c r="I119" s="82" t="str">
        <f t="shared" ref="I119" si="125">IF(COUNTIF(I102:I118,"A")&gt;4,"C",IF(COUNTIF(I102:I118,"A")&gt;0,"P"," "))</f>
        <v xml:space="preserve"> </v>
      </c>
      <c r="J119" s="82" t="str">
        <f t="shared" ref="J119" si="126">IF(COUNTIF(J102:J118,"A")&gt;4,"C",IF(COUNTIF(J102:J118,"A")&gt;0,"P"," "))</f>
        <v xml:space="preserve"> </v>
      </c>
      <c r="K119" s="82" t="str">
        <f t="shared" ref="K119" si="127">IF(COUNTIF(K102:K118,"A")&gt;4,"C",IF(COUNTIF(K102:K118,"A")&gt;0,"P"," "))</f>
        <v xml:space="preserve"> </v>
      </c>
      <c r="L119" s="82" t="str">
        <f t="shared" ref="L119" si="128">IF(COUNTIF(L102:L118,"A")&gt;4,"C",IF(COUNTIF(L102:L118,"A")&gt;0,"P"," "))</f>
        <v xml:space="preserve"> </v>
      </c>
      <c r="M119" s="82" t="str">
        <f t="shared" ref="M119" si="129">IF(COUNTIF(M102:M118,"A")&gt;4,"C",IF(COUNTIF(M102:M118,"A")&gt;0,"P"," "))</f>
        <v xml:space="preserve"> </v>
      </c>
      <c r="N119" s="82" t="str">
        <f t="shared" ref="N119" si="130">IF(COUNTIF(N102:N118,"A")&gt;4,"C",IF(COUNTIF(N102:N118,"A")&gt;0,"P"," "))</f>
        <v xml:space="preserve"> </v>
      </c>
      <c r="O119" s="82" t="str">
        <f t="shared" ref="O119" si="131">IF(COUNTIF(O102:O118,"A")&gt;4,"C",IF(COUNTIF(O102:O118,"A")&gt;0,"P"," "))</f>
        <v xml:space="preserve"> </v>
      </c>
      <c r="P119" s="82" t="str">
        <f t="shared" ref="P119" si="132">IF(COUNTIF(P102:P118,"A")&gt;4,"C",IF(COUNTIF(P102:P118,"A")&gt;0,"P"," "))</f>
        <v xml:space="preserve"> </v>
      </c>
      <c r="Q119" s="82" t="str">
        <f t="shared" ref="Q119" si="133">IF(COUNTIF(Q102:Q118,"A")&gt;4,"C",IF(COUNTIF(Q102:Q118,"A")&gt;0,"P"," "))</f>
        <v xml:space="preserve"> </v>
      </c>
      <c r="R119" s="82" t="str">
        <f t="shared" ref="R119" si="134">IF(COUNTIF(R102:R118,"A")&gt;4,"C",IF(COUNTIF(R102:R118,"A")&gt;0,"P"," "))</f>
        <v xml:space="preserve"> </v>
      </c>
      <c r="S119" s="82" t="str">
        <f t="shared" ref="S119" si="135">IF(COUNTIF(S102:S118,"A")&gt;4,"C",IF(COUNTIF(S102:S118,"A")&gt;0,"P"," "))</f>
        <v xml:space="preserve"> </v>
      </c>
      <c r="T119" s="82" t="str">
        <f t="shared" ref="T119" si="136">IF(COUNTIF(T102:T118,"A")&gt;4,"C",IF(COUNTIF(T102:T118,"A")&gt;0,"P"," "))</f>
        <v xml:space="preserve"> </v>
      </c>
      <c r="U119" s="82" t="str">
        <f t="shared" ref="U119" si="137">IF(COUNTIF(U102:U118,"A")&gt;4,"C",IF(COUNTIF(U102:U118,"A")&gt;0,"P"," "))</f>
        <v xml:space="preserve"> </v>
      </c>
      <c r="V119" s="82" t="str">
        <f t="shared" ref="V119" si="138">IF(COUNTIF(V102:V118,"A")&gt;4,"C",IF(COUNTIF(V102:V118,"A")&gt;0,"P"," "))</f>
        <v xml:space="preserve"> </v>
      </c>
      <c r="W119" s="82" t="str">
        <f t="shared" ref="W119" si="139">IF(COUNTIF(W102:W118,"A")&gt;4,"C",IF(COUNTIF(W102:W118,"A")&gt;0,"P"," "))</f>
        <v xml:space="preserve"> </v>
      </c>
    </row>
    <row r="120" spans="1:23" ht="15">
      <c r="B120" s="106" t="s">
        <v>422</v>
      </c>
      <c r="D120" s="253"/>
      <c r="O120" s="253"/>
      <c r="P120" s="253"/>
      <c r="Q120" s="253"/>
      <c r="R120" s="253"/>
      <c r="S120" s="253"/>
      <c r="T120" s="253"/>
      <c r="U120" s="253"/>
      <c r="V120" s="253"/>
      <c r="W120" s="253"/>
    </row>
    <row r="121" spans="1:23">
      <c r="A121"/>
      <c r="B121" s="3">
        <v>1</v>
      </c>
      <c r="C121" s="205" t="s">
        <v>423</v>
      </c>
      <c r="D121" s="253"/>
      <c r="O121" s="253"/>
      <c r="P121" s="253"/>
      <c r="Q121" s="253"/>
      <c r="R121" s="253"/>
      <c r="S121" s="253"/>
      <c r="T121" s="253"/>
      <c r="U121" s="253"/>
      <c r="V121" s="253"/>
      <c r="W121" s="253"/>
    </row>
    <row r="122" spans="1:23">
      <c r="B122" s="107"/>
      <c r="C122" s="156" t="s">
        <v>428</v>
      </c>
      <c r="D122" s="119"/>
      <c r="E122" s="9"/>
      <c r="F122" s="9"/>
      <c r="G122" s="9"/>
      <c r="H122" s="9"/>
      <c r="I122" s="9"/>
      <c r="J122" s="9"/>
      <c r="K122" s="9"/>
      <c r="L122" s="9"/>
      <c r="M122" s="9"/>
      <c r="N122" s="9"/>
      <c r="O122" s="9"/>
      <c r="P122" s="9"/>
      <c r="Q122" s="9"/>
      <c r="R122" s="9"/>
      <c r="S122" s="9"/>
      <c r="T122" s="9"/>
      <c r="U122" s="9"/>
      <c r="V122" s="9"/>
      <c r="W122" s="9"/>
    </row>
    <row r="123" spans="1:23">
      <c r="B123" s="107"/>
      <c r="C123" s="156" t="s">
        <v>429</v>
      </c>
      <c r="D123" s="119"/>
      <c r="E123" s="9"/>
      <c r="F123" s="9"/>
      <c r="G123" s="9"/>
      <c r="H123" s="9"/>
      <c r="I123" s="9"/>
      <c r="J123" s="9"/>
      <c r="K123" s="9"/>
      <c r="L123" s="9"/>
      <c r="M123" s="9"/>
      <c r="N123" s="9"/>
      <c r="O123" s="9"/>
      <c r="P123" s="9"/>
      <c r="Q123" s="9"/>
      <c r="R123" s="9"/>
      <c r="S123" s="9"/>
      <c r="T123" s="9"/>
      <c r="U123" s="9"/>
      <c r="V123" s="9"/>
      <c r="W123" s="9"/>
    </row>
    <row r="124" spans="1:23">
      <c r="B124" s="107"/>
      <c r="C124" s="156" t="s">
        <v>430</v>
      </c>
      <c r="D124" s="119"/>
      <c r="E124" s="9"/>
      <c r="F124" s="9"/>
      <c r="G124" s="9"/>
      <c r="H124" s="9"/>
      <c r="I124" s="9"/>
      <c r="J124" s="9"/>
      <c r="K124" s="9"/>
      <c r="L124" s="9"/>
      <c r="M124" s="9"/>
      <c r="N124" s="9"/>
      <c r="O124" s="9"/>
      <c r="P124" s="9"/>
      <c r="Q124" s="9"/>
      <c r="R124" s="9"/>
      <c r="S124" s="9"/>
      <c r="T124" s="9"/>
      <c r="U124" s="9"/>
      <c r="V124" s="9"/>
      <c r="W124" s="9"/>
    </row>
    <row r="125" spans="1:23">
      <c r="B125" s="3">
        <v>2</v>
      </c>
      <c r="C125" s="249" t="s">
        <v>424</v>
      </c>
      <c r="D125" s="108" t="str">
        <f t="shared" ref="D125:W125" si="140">IF(COUNTIF(D122:D124,"C")&gt;=1,"A",IF(COUNTIF(D122:D124,"C")&gt;0,"P"," "))</f>
        <v xml:space="preserve"> </v>
      </c>
      <c r="E125" s="108" t="str">
        <f t="shared" ref="E125:N125" si="141">IF(COUNTIF(E122:E124,"C")&gt;=1,"A",IF(COUNTIF(E122:E124,"C")&gt;0,"P"," "))</f>
        <v xml:space="preserve"> </v>
      </c>
      <c r="F125" s="108" t="str">
        <f t="shared" si="141"/>
        <v xml:space="preserve"> </v>
      </c>
      <c r="G125" s="108" t="str">
        <f t="shared" si="141"/>
        <v xml:space="preserve"> </v>
      </c>
      <c r="H125" s="108" t="str">
        <f t="shared" si="141"/>
        <v xml:space="preserve"> </v>
      </c>
      <c r="I125" s="108" t="str">
        <f t="shared" si="141"/>
        <v xml:space="preserve"> </v>
      </c>
      <c r="J125" s="108" t="str">
        <f t="shared" si="141"/>
        <v xml:space="preserve"> </v>
      </c>
      <c r="K125" s="108" t="str">
        <f t="shared" si="141"/>
        <v xml:space="preserve"> </v>
      </c>
      <c r="L125" s="108" t="str">
        <f t="shared" si="141"/>
        <v xml:space="preserve"> </v>
      </c>
      <c r="M125" s="108" t="str">
        <f t="shared" si="141"/>
        <v xml:space="preserve"> </v>
      </c>
      <c r="N125" s="108" t="str">
        <f t="shared" si="141"/>
        <v xml:space="preserve"> </v>
      </c>
      <c r="O125" s="108" t="str">
        <f t="shared" si="140"/>
        <v xml:space="preserve"> </v>
      </c>
      <c r="P125" s="108" t="str">
        <f t="shared" si="140"/>
        <v xml:space="preserve"> </v>
      </c>
      <c r="Q125" s="108" t="str">
        <f t="shared" si="140"/>
        <v xml:space="preserve"> </v>
      </c>
      <c r="R125" s="108" t="str">
        <f t="shared" si="140"/>
        <v xml:space="preserve"> </v>
      </c>
      <c r="S125" s="108" t="str">
        <f t="shared" si="140"/>
        <v xml:space="preserve"> </v>
      </c>
      <c r="T125" s="108" t="str">
        <f t="shared" si="140"/>
        <v xml:space="preserve"> </v>
      </c>
      <c r="U125" s="108" t="str">
        <f t="shared" si="140"/>
        <v xml:space="preserve"> </v>
      </c>
      <c r="V125" s="108" t="str">
        <f t="shared" si="140"/>
        <v xml:space="preserve"> </v>
      </c>
      <c r="W125" s="108" t="str">
        <f t="shared" si="140"/>
        <v xml:space="preserve"> </v>
      </c>
    </row>
    <row r="126" spans="1:23">
      <c r="B126" s="109"/>
      <c r="C126" s="156" t="s">
        <v>569</v>
      </c>
      <c r="D126" s="119"/>
      <c r="E126" s="9"/>
      <c r="F126" s="9"/>
      <c r="G126" s="9"/>
      <c r="H126" s="9"/>
      <c r="I126" s="9"/>
      <c r="J126" s="9"/>
      <c r="K126" s="9"/>
      <c r="L126" s="9"/>
      <c r="M126" s="9"/>
      <c r="N126" s="9"/>
      <c r="O126" s="9"/>
      <c r="P126" s="9"/>
      <c r="Q126" s="9"/>
      <c r="R126" s="9"/>
      <c r="S126" s="9"/>
      <c r="T126" s="9"/>
      <c r="U126" s="9"/>
      <c r="V126" s="9"/>
      <c r="W126" s="9"/>
    </row>
    <row r="127" spans="1:23">
      <c r="B127" s="109"/>
      <c r="C127" s="156" t="s">
        <v>431</v>
      </c>
      <c r="D127" s="119"/>
      <c r="E127" s="9"/>
      <c r="F127" s="9"/>
      <c r="G127" s="9"/>
      <c r="H127" s="9"/>
      <c r="I127" s="9"/>
      <c r="J127" s="9"/>
      <c r="K127" s="9"/>
      <c r="L127" s="9"/>
      <c r="M127" s="9"/>
      <c r="N127" s="9"/>
      <c r="O127" s="9"/>
      <c r="P127" s="9"/>
      <c r="Q127" s="9"/>
      <c r="R127" s="9"/>
      <c r="S127" s="9"/>
      <c r="T127" s="9"/>
      <c r="U127" s="9"/>
      <c r="V127" s="9"/>
      <c r="W127" s="9"/>
    </row>
    <row r="128" spans="1:23">
      <c r="B128" s="109"/>
      <c r="C128" s="156" t="s">
        <v>432</v>
      </c>
      <c r="D128" s="119"/>
      <c r="E128" s="9"/>
      <c r="F128" s="9"/>
      <c r="G128" s="9"/>
      <c r="H128" s="9"/>
      <c r="I128" s="9"/>
      <c r="J128" s="9"/>
      <c r="K128" s="9"/>
      <c r="L128" s="9"/>
      <c r="M128" s="9"/>
      <c r="N128" s="9"/>
      <c r="O128" s="9"/>
      <c r="P128" s="9"/>
      <c r="Q128" s="9"/>
      <c r="R128" s="9"/>
      <c r="S128" s="9"/>
      <c r="T128" s="9"/>
      <c r="U128" s="9"/>
      <c r="V128" s="9"/>
      <c r="W128" s="9"/>
    </row>
    <row r="129" spans="1:23">
      <c r="B129" s="3">
        <v>3</v>
      </c>
      <c r="C129" s="249" t="s">
        <v>425</v>
      </c>
      <c r="D129" s="108" t="str">
        <f t="shared" ref="D129:W129" si="142">IF(COUNTIF(D126:D128,"C")&gt;=1,"A",IF(COUNTIF(D126:D128,"C")&gt;0,"P"," "))</f>
        <v xml:space="preserve"> </v>
      </c>
      <c r="E129" s="108" t="str">
        <f t="shared" ref="E129:N129" si="143">IF(COUNTIF(E126:E128,"C")&gt;=1,"A",IF(COUNTIF(E126:E128,"C")&gt;0,"P"," "))</f>
        <v xml:space="preserve"> </v>
      </c>
      <c r="F129" s="108" t="str">
        <f t="shared" si="143"/>
        <v xml:space="preserve"> </v>
      </c>
      <c r="G129" s="108" t="str">
        <f t="shared" si="143"/>
        <v xml:space="preserve"> </v>
      </c>
      <c r="H129" s="108" t="str">
        <f t="shared" si="143"/>
        <v xml:space="preserve"> </v>
      </c>
      <c r="I129" s="108" t="str">
        <f t="shared" si="143"/>
        <v xml:space="preserve"> </v>
      </c>
      <c r="J129" s="108" t="str">
        <f t="shared" si="143"/>
        <v xml:space="preserve"> </v>
      </c>
      <c r="K129" s="108" t="str">
        <f t="shared" si="143"/>
        <v xml:space="preserve"> </v>
      </c>
      <c r="L129" s="108" t="str">
        <f t="shared" si="143"/>
        <v xml:space="preserve"> </v>
      </c>
      <c r="M129" s="108" t="str">
        <f t="shared" si="143"/>
        <v xml:space="preserve"> </v>
      </c>
      <c r="N129" s="108" t="str">
        <f t="shared" si="143"/>
        <v xml:space="preserve"> </v>
      </c>
      <c r="O129" s="108" t="str">
        <f t="shared" si="142"/>
        <v xml:space="preserve"> </v>
      </c>
      <c r="P129" s="108" t="str">
        <f t="shared" si="142"/>
        <v xml:space="preserve"> </v>
      </c>
      <c r="Q129" s="108" t="str">
        <f t="shared" si="142"/>
        <v xml:space="preserve"> </v>
      </c>
      <c r="R129" s="108" t="str">
        <f t="shared" si="142"/>
        <v xml:space="preserve"> </v>
      </c>
      <c r="S129" s="108" t="str">
        <f t="shared" si="142"/>
        <v xml:space="preserve"> </v>
      </c>
      <c r="T129" s="108" t="str">
        <f t="shared" si="142"/>
        <v xml:space="preserve"> </v>
      </c>
      <c r="U129" s="108" t="str">
        <f t="shared" si="142"/>
        <v xml:space="preserve"> </v>
      </c>
      <c r="V129" s="108" t="str">
        <f t="shared" si="142"/>
        <v xml:space="preserve"> </v>
      </c>
      <c r="W129" s="108" t="str">
        <f t="shared" si="142"/>
        <v xml:space="preserve"> </v>
      </c>
    </row>
    <row r="130" spans="1:23">
      <c r="B130" s="109"/>
      <c r="C130" s="156" t="s">
        <v>433</v>
      </c>
      <c r="D130" s="119"/>
      <c r="E130" s="9"/>
      <c r="F130" s="9"/>
      <c r="G130" s="9"/>
      <c r="H130" s="9"/>
      <c r="I130" s="9"/>
      <c r="J130" s="9"/>
      <c r="K130" s="9"/>
      <c r="L130" s="9"/>
      <c r="M130" s="9"/>
      <c r="N130" s="9"/>
      <c r="O130" s="9"/>
      <c r="P130" s="9"/>
      <c r="Q130" s="9"/>
      <c r="R130" s="9"/>
      <c r="S130" s="9"/>
      <c r="T130" s="9"/>
      <c r="U130" s="9"/>
      <c r="V130" s="9"/>
      <c r="W130" s="9"/>
    </row>
    <row r="131" spans="1:23">
      <c r="B131" s="109"/>
      <c r="C131" s="156" t="s">
        <v>434</v>
      </c>
      <c r="D131" s="119"/>
      <c r="E131" s="9"/>
      <c r="F131" s="9"/>
      <c r="G131" s="9"/>
      <c r="H131" s="9"/>
      <c r="I131" s="9"/>
      <c r="J131" s="9"/>
      <c r="K131" s="9"/>
      <c r="L131" s="9"/>
      <c r="M131" s="9"/>
      <c r="N131" s="9"/>
      <c r="O131" s="9"/>
      <c r="P131" s="9"/>
      <c r="Q131" s="9"/>
      <c r="R131" s="9"/>
      <c r="S131" s="9"/>
      <c r="T131" s="9"/>
      <c r="U131" s="9"/>
      <c r="V131" s="9"/>
      <c r="W131" s="9"/>
    </row>
    <row r="132" spans="1:23">
      <c r="B132" s="109"/>
      <c r="C132" s="156" t="s">
        <v>435</v>
      </c>
      <c r="D132" s="119"/>
      <c r="E132" s="9"/>
      <c r="F132" s="9"/>
      <c r="G132" s="9"/>
      <c r="H132" s="9"/>
      <c r="I132" s="9"/>
      <c r="J132" s="9"/>
      <c r="K132" s="9"/>
      <c r="L132" s="9"/>
      <c r="M132" s="9"/>
      <c r="N132" s="9"/>
      <c r="O132" s="9"/>
      <c r="P132" s="9"/>
      <c r="Q132" s="9"/>
      <c r="R132" s="9"/>
      <c r="S132" s="9"/>
      <c r="T132" s="9"/>
      <c r="U132" s="9"/>
      <c r="V132" s="9"/>
      <c r="W132" s="9"/>
    </row>
    <row r="133" spans="1:23">
      <c r="B133" s="3">
        <v>4</v>
      </c>
      <c r="C133" s="249" t="s">
        <v>426</v>
      </c>
      <c r="D133" s="108" t="str">
        <f t="shared" ref="D133:W133" si="144">IF(COUNTIF(D130:D132,"C")&gt;=1,"A",IF(COUNTIF(D130:D132,"C")&gt;0,"P"," "))</f>
        <v xml:space="preserve"> </v>
      </c>
      <c r="E133" s="108" t="str">
        <f t="shared" ref="E133:N133" si="145">IF(COUNTIF(E130:E132,"C")&gt;=1,"A",IF(COUNTIF(E130:E132,"C")&gt;0,"P"," "))</f>
        <v xml:space="preserve"> </v>
      </c>
      <c r="F133" s="108" t="str">
        <f t="shared" si="145"/>
        <v xml:space="preserve"> </v>
      </c>
      <c r="G133" s="108" t="str">
        <f t="shared" si="145"/>
        <v xml:space="preserve"> </v>
      </c>
      <c r="H133" s="108" t="str">
        <f t="shared" si="145"/>
        <v xml:space="preserve"> </v>
      </c>
      <c r="I133" s="108" t="str">
        <f t="shared" si="145"/>
        <v xml:space="preserve"> </v>
      </c>
      <c r="J133" s="108" t="str">
        <f t="shared" si="145"/>
        <v xml:space="preserve"> </v>
      </c>
      <c r="K133" s="108" t="str">
        <f t="shared" si="145"/>
        <v xml:space="preserve"> </v>
      </c>
      <c r="L133" s="108" t="str">
        <f t="shared" si="145"/>
        <v xml:space="preserve"> </v>
      </c>
      <c r="M133" s="108" t="str">
        <f t="shared" si="145"/>
        <v xml:space="preserve"> </v>
      </c>
      <c r="N133" s="108" t="str">
        <f t="shared" si="145"/>
        <v xml:space="preserve"> </v>
      </c>
      <c r="O133" s="108" t="str">
        <f t="shared" si="144"/>
        <v xml:space="preserve"> </v>
      </c>
      <c r="P133" s="108" t="str">
        <f t="shared" si="144"/>
        <v xml:space="preserve"> </v>
      </c>
      <c r="Q133" s="108" t="str">
        <f t="shared" si="144"/>
        <v xml:space="preserve"> </v>
      </c>
      <c r="R133" s="108" t="str">
        <f t="shared" si="144"/>
        <v xml:space="preserve"> </v>
      </c>
      <c r="S133" s="108" t="str">
        <f t="shared" si="144"/>
        <v xml:space="preserve"> </v>
      </c>
      <c r="T133" s="108" t="str">
        <f t="shared" si="144"/>
        <v xml:space="preserve"> </v>
      </c>
      <c r="U133" s="108" t="str">
        <f t="shared" si="144"/>
        <v xml:space="preserve"> </v>
      </c>
      <c r="V133" s="108" t="str">
        <f t="shared" si="144"/>
        <v xml:space="preserve"> </v>
      </c>
      <c r="W133" s="108" t="str">
        <f t="shared" si="144"/>
        <v xml:space="preserve"> </v>
      </c>
    </row>
    <row r="134" spans="1:23">
      <c r="B134" s="109"/>
      <c r="C134" s="156" t="s">
        <v>436</v>
      </c>
      <c r="D134" s="119"/>
      <c r="E134" s="9"/>
      <c r="F134" s="9"/>
      <c r="G134" s="9"/>
      <c r="H134" s="9"/>
      <c r="I134" s="9"/>
      <c r="J134" s="9"/>
      <c r="K134" s="9"/>
      <c r="L134" s="9"/>
      <c r="M134" s="9"/>
      <c r="N134" s="9"/>
      <c r="O134" s="9"/>
      <c r="P134" s="9"/>
      <c r="Q134" s="9"/>
      <c r="R134" s="9"/>
      <c r="S134" s="9"/>
      <c r="T134" s="9"/>
      <c r="U134" s="9"/>
      <c r="V134" s="9"/>
      <c r="W134" s="9"/>
    </row>
    <row r="135" spans="1:23">
      <c r="B135" s="109"/>
      <c r="C135" s="156" t="s">
        <v>437</v>
      </c>
      <c r="D135" s="119"/>
      <c r="E135" s="9"/>
      <c r="F135" s="9"/>
      <c r="G135" s="9"/>
      <c r="H135" s="9"/>
      <c r="I135" s="9"/>
      <c r="J135" s="9"/>
      <c r="K135" s="9"/>
      <c r="L135" s="9"/>
      <c r="M135" s="9"/>
      <c r="N135" s="9"/>
      <c r="O135" s="9"/>
      <c r="P135" s="9"/>
      <c r="Q135" s="9"/>
      <c r="R135" s="9"/>
      <c r="S135" s="9"/>
      <c r="T135" s="9"/>
      <c r="U135" s="9"/>
      <c r="V135" s="9"/>
      <c r="W135" s="9"/>
    </row>
    <row r="136" spans="1:23">
      <c r="B136" s="109"/>
      <c r="C136" s="156" t="s">
        <v>438</v>
      </c>
      <c r="D136" s="119"/>
      <c r="E136" s="9"/>
      <c r="F136" s="9"/>
      <c r="G136" s="9"/>
      <c r="H136" s="9"/>
      <c r="I136" s="9"/>
      <c r="J136" s="9"/>
      <c r="K136" s="9"/>
      <c r="L136" s="9"/>
      <c r="M136" s="9"/>
      <c r="N136" s="9"/>
      <c r="O136" s="9"/>
      <c r="P136" s="9"/>
      <c r="Q136" s="9"/>
      <c r="R136" s="9"/>
      <c r="S136" s="9"/>
      <c r="T136" s="9"/>
      <c r="U136" s="9"/>
      <c r="V136" s="9"/>
      <c r="W136" s="9"/>
    </row>
    <row r="137" spans="1:23">
      <c r="B137" s="3">
        <v>5</v>
      </c>
      <c r="C137" s="249" t="s">
        <v>427</v>
      </c>
      <c r="D137" s="108" t="str">
        <f t="shared" ref="D137:W137" si="146">IF(COUNTIF(D134:D136,"C")&gt;=1,"A",IF(COUNTIF(D134:D136,"C")&gt;0,"P"," "))</f>
        <v xml:space="preserve"> </v>
      </c>
      <c r="E137" s="108" t="str">
        <f t="shared" ref="E137:N137" si="147">IF(COUNTIF(E134:E136,"C")&gt;=1,"A",IF(COUNTIF(E134:E136,"C")&gt;0,"P"," "))</f>
        <v xml:space="preserve"> </v>
      </c>
      <c r="F137" s="108" t="str">
        <f t="shared" si="147"/>
        <v xml:space="preserve"> </v>
      </c>
      <c r="G137" s="108" t="str">
        <f t="shared" si="147"/>
        <v xml:space="preserve"> </v>
      </c>
      <c r="H137" s="108" t="str">
        <f t="shared" si="147"/>
        <v xml:space="preserve"> </v>
      </c>
      <c r="I137" s="108" t="str">
        <f t="shared" si="147"/>
        <v xml:space="preserve"> </v>
      </c>
      <c r="J137" s="108" t="str">
        <f t="shared" si="147"/>
        <v xml:space="preserve"> </v>
      </c>
      <c r="K137" s="108" t="str">
        <f t="shared" si="147"/>
        <v xml:space="preserve"> </v>
      </c>
      <c r="L137" s="108" t="str">
        <f t="shared" si="147"/>
        <v xml:space="preserve"> </v>
      </c>
      <c r="M137" s="108" t="str">
        <f t="shared" si="147"/>
        <v xml:space="preserve"> </v>
      </c>
      <c r="N137" s="108" t="str">
        <f t="shared" si="147"/>
        <v xml:space="preserve"> </v>
      </c>
      <c r="O137" s="108" t="str">
        <f t="shared" si="146"/>
        <v xml:space="preserve"> </v>
      </c>
      <c r="P137" s="108" t="str">
        <f t="shared" si="146"/>
        <v xml:space="preserve"> </v>
      </c>
      <c r="Q137" s="108" t="str">
        <f t="shared" si="146"/>
        <v xml:space="preserve"> </v>
      </c>
      <c r="R137" s="108" t="str">
        <f t="shared" si="146"/>
        <v xml:space="preserve"> </v>
      </c>
      <c r="S137" s="108" t="str">
        <f t="shared" si="146"/>
        <v xml:space="preserve"> </v>
      </c>
      <c r="T137" s="108" t="str">
        <f t="shared" si="146"/>
        <v xml:space="preserve"> </v>
      </c>
      <c r="U137" s="108" t="str">
        <f t="shared" si="146"/>
        <v xml:space="preserve"> </v>
      </c>
      <c r="V137" s="108" t="str">
        <f t="shared" si="146"/>
        <v xml:space="preserve"> </v>
      </c>
      <c r="W137" s="108" t="str">
        <f t="shared" si="146"/>
        <v xml:space="preserve"> </v>
      </c>
    </row>
    <row r="138" spans="1:23">
      <c r="B138" s="109"/>
      <c r="C138" s="156" t="s">
        <v>439</v>
      </c>
      <c r="D138" s="119"/>
      <c r="E138" s="9"/>
      <c r="F138" s="9"/>
      <c r="G138" s="9"/>
      <c r="H138" s="9"/>
      <c r="I138" s="9"/>
      <c r="J138" s="9"/>
      <c r="K138" s="9"/>
      <c r="L138" s="9"/>
      <c r="M138" s="9"/>
      <c r="N138" s="9"/>
      <c r="O138" s="9"/>
      <c r="P138" s="9"/>
      <c r="Q138" s="9"/>
      <c r="R138" s="9"/>
      <c r="S138" s="9"/>
      <c r="T138" s="9"/>
      <c r="U138" s="9"/>
      <c r="V138" s="9"/>
      <c r="W138" s="9"/>
    </row>
    <row r="139" spans="1:23">
      <c r="B139" s="109"/>
      <c r="C139" s="156" t="s">
        <v>440</v>
      </c>
      <c r="D139" s="119"/>
      <c r="E139" s="9"/>
      <c r="F139" s="9"/>
      <c r="G139" s="9"/>
      <c r="H139" s="9"/>
      <c r="I139" s="9"/>
      <c r="J139" s="9"/>
      <c r="K139" s="9"/>
      <c r="L139" s="9"/>
      <c r="M139" s="9"/>
      <c r="N139" s="9"/>
      <c r="O139" s="9"/>
      <c r="P139" s="9"/>
      <c r="Q139" s="9"/>
      <c r="R139" s="9"/>
      <c r="S139" s="9"/>
      <c r="T139" s="9"/>
      <c r="U139" s="9"/>
      <c r="V139" s="9"/>
      <c r="W139" s="9"/>
    </row>
    <row r="140" spans="1:23">
      <c r="B140" s="109"/>
      <c r="C140" s="156" t="s">
        <v>441</v>
      </c>
      <c r="D140" s="119"/>
      <c r="E140" s="9"/>
      <c r="F140" s="9"/>
      <c r="G140" s="9"/>
      <c r="H140" s="9"/>
      <c r="I140" s="9"/>
      <c r="J140" s="9"/>
      <c r="K140" s="9"/>
      <c r="L140" s="9"/>
      <c r="M140" s="9"/>
      <c r="N140" s="9"/>
      <c r="O140" s="9"/>
      <c r="P140" s="9"/>
      <c r="Q140" s="9"/>
      <c r="R140" s="9"/>
      <c r="S140" s="9"/>
      <c r="T140" s="9"/>
      <c r="U140" s="9"/>
      <c r="V140" s="9"/>
      <c r="W140" s="9"/>
    </row>
    <row r="141" spans="1:23" ht="1.5" customHeight="1" thickBot="1">
      <c r="D141" s="108" t="str">
        <f t="shared" ref="D141:W141" si="148">IF(COUNTIF(D138:D140,"C")&gt;=1,"A",IF(COUNTIF(D138:D140,"C")&gt;0,"P"," "))</f>
        <v xml:space="preserve"> </v>
      </c>
      <c r="E141" s="108" t="str">
        <f t="shared" ref="E141:N141" si="149">IF(COUNTIF(E138:E140,"C")&gt;=1,"A",IF(COUNTIF(E138:E140,"C")&gt;0,"P"," "))</f>
        <v xml:space="preserve"> </v>
      </c>
      <c r="F141" s="108" t="str">
        <f t="shared" si="149"/>
        <v xml:space="preserve"> </v>
      </c>
      <c r="G141" s="108" t="str">
        <f t="shared" si="149"/>
        <v xml:space="preserve"> </v>
      </c>
      <c r="H141" s="108" t="str">
        <f t="shared" si="149"/>
        <v xml:space="preserve"> </v>
      </c>
      <c r="I141" s="108" t="str">
        <f t="shared" si="149"/>
        <v xml:space="preserve"> </v>
      </c>
      <c r="J141" s="108" t="str">
        <f t="shared" si="149"/>
        <v xml:space="preserve"> </v>
      </c>
      <c r="K141" s="108" t="str">
        <f t="shared" si="149"/>
        <v xml:space="preserve"> </v>
      </c>
      <c r="L141" s="108" t="str">
        <f t="shared" si="149"/>
        <v xml:space="preserve"> </v>
      </c>
      <c r="M141" s="108" t="str">
        <f t="shared" si="149"/>
        <v xml:space="preserve"> </v>
      </c>
      <c r="N141" s="108" t="str">
        <f t="shared" si="149"/>
        <v xml:space="preserve"> </v>
      </c>
      <c r="O141" s="108" t="str">
        <f t="shared" si="148"/>
        <v xml:space="preserve"> </v>
      </c>
      <c r="P141" s="108" t="str">
        <f t="shared" si="148"/>
        <v xml:space="preserve"> </v>
      </c>
      <c r="Q141" s="108" t="str">
        <f t="shared" si="148"/>
        <v xml:space="preserve"> </v>
      </c>
      <c r="R141" s="108" t="str">
        <f t="shared" si="148"/>
        <v xml:space="preserve"> </v>
      </c>
      <c r="S141" s="108" t="str">
        <f t="shared" si="148"/>
        <v xml:space="preserve"> </v>
      </c>
      <c r="T141" s="108" t="str">
        <f t="shared" si="148"/>
        <v xml:space="preserve"> </v>
      </c>
      <c r="U141" s="108" t="str">
        <f t="shared" si="148"/>
        <v xml:space="preserve"> </v>
      </c>
      <c r="V141" s="108" t="str">
        <f t="shared" si="148"/>
        <v xml:space="preserve"> </v>
      </c>
      <c r="W141" s="108" t="str">
        <f t="shared" si="148"/>
        <v xml:space="preserve"> </v>
      </c>
    </row>
    <row r="142" spans="1:23" ht="13.5" thickBot="1">
      <c r="C142" s="67" t="s">
        <v>23</v>
      </c>
      <c r="D142" s="82" t="str">
        <f>IF(COUNTIF(D125:D141,"A")&gt;4,"C",IF(COUNTIF(D125:D141,"A")&gt;0,"P"," "))</f>
        <v xml:space="preserve"> </v>
      </c>
      <c r="E142" s="82" t="str">
        <f t="shared" ref="E142" si="150">IF(COUNTIF(E125:E141,"A")&gt;4,"C",IF(COUNTIF(E125:E141,"A")&gt;0,"P"," "))</f>
        <v xml:space="preserve"> </v>
      </c>
      <c r="F142" s="82" t="str">
        <f t="shared" ref="F142" si="151">IF(COUNTIF(F125:F141,"A")&gt;4,"C",IF(COUNTIF(F125:F141,"A")&gt;0,"P"," "))</f>
        <v xml:space="preserve"> </v>
      </c>
      <c r="G142" s="82" t="str">
        <f t="shared" ref="G142" si="152">IF(COUNTIF(G125:G141,"A")&gt;4,"C",IF(COUNTIF(G125:G141,"A")&gt;0,"P"," "))</f>
        <v xml:space="preserve"> </v>
      </c>
      <c r="H142" s="82" t="str">
        <f t="shared" ref="H142" si="153">IF(COUNTIF(H125:H141,"A")&gt;4,"C",IF(COUNTIF(H125:H141,"A")&gt;0,"P"," "))</f>
        <v xml:space="preserve"> </v>
      </c>
      <c r="I142" s="82" t="str">
        <f t="shared" ref="I142" si="154">IF(COUNTIF(I125:I141,"A")&gt;4,"C",IF(COUNTIF(I125:I141,"A")&gt;0,"P"," "))</f>
        <v xml:space="preserve"> </v>
      </c>
      <c r="J142" s="82" t="str">
        <f t="shared" ref="J142" si="155">IF(COUNTIF(J125:J141,"A")&gt;4,"C",IF(COUNTIF(J125:J141,"A")&gt;0,"P"," "))</f>
        <v xml:space="preserve"> </v>
      </c>
      <c r="K142" s="82" t="str">
        <f t="shared" ref="K142" si="156">IF(COUNTIF(K125:K141,"A")&gt;4,"C",IF(COUNTIF(K125:K141,"A")&gt;0,"P"," "))</f>
        <v xml:space="preserve"> </v>
      </c>
      <c r="L142" s="82" t="str">
        <f t="shared" ref="L142" si="157">IF(COUNTIF(L125:L141,"A")&gt;4,"C",IF(COUNTIF(L125:L141,"A")&gt;0,"P"," "))</f>
        <v xml:space="preserve"> </v>
      </c>
      <c r="M142" s="82" t="str">
        <f t="shared" ref="M142" si="158">IF(COUNTIF(M125:M141,"A")&gt;4,"C",IF(COUNTIF(M125:M141,"A")&gt;0,"P"," "))</f>
        <v xml:space="preserve"> </v>
      </c>
      <c r="N142" s="82" t="str">
        <f t="shared" ref="N142" si="159">IF(COUNTIF(N125:N141,"A")&gt;4,"C",IF(COUNTIF(N125:N141,"A")&gt;0,"P"," "))</f>
        <v xml:space="preserve"> </v>
      </c>
      <c r="O142" s="82" t="str">
        <f t="shared" ref="O142" si="160">IF(COUNTIF(O125:O141,"A")&gt;4,"C",IF(COUNTIF(O125:O141,"A")&gt;0,"P"," "))</f>
        <v xml:space="preserve"> </v>
      </c>
      <c r="P142" s="82" t="str">
        <f t="shared" ref="P142" si="161">IF(COUNTIF(P125:P141,"A")&gt;4,"C",IF(COUNTIF(P125:P141,"A")&gt;0,"P"," "))</f>
        <v xml:space="preserve"> </v>
      </c>
      <c r="Q142" s="82" t="str">
        <f t="shared" ref="Q142" si="162">IF(COUNTIF(Q125:Q141,"A")&gt;4,"C",IF(COUNTIF(Q125:Q141,"A")&gt;0,"P"," "))</f>
        <v xml:space="preserve"> </v>
      </c>
      <c r="R142" s="82" t="str">
        <f t="shared" ref="R142" si="163">IF(COUNTIF(R125:R141,"A")&gt;4,"C",IF(COUNTIF(R125:R141,"A")&gt;0,"P"," "))</f>
        <v xml:space="preserve"> </v>
      </c>
      <c r="S142" s="82" t="str">
        <f t="shared" ref="S142" si="164">IF(COUNTIF(S125:S141,"A")&gt;4,"C",IF(COUNTIF(S125:S141,"A")&gt;0,"P"," "))</f>
        <v xml:space="preserve"> </v>
      </c>
      <c r="T142" s="82" t="str">
        <f t="shared" ref="T142" si="165">IF(COUNTIF(T125:T141,"A")&gt;4,"C",IF(COUNTIF(T125:T141,"A")&gt;0,"P"," "))</f>
        <v xml:space="preserve"> </v>
      </c>
      <c r="U142" s="82" t="str">
        <f t="shared" ref="U142" si="166">IF(COUNTIF(U125:U141,"A")&gt;4,"C",IF(COUNTIF(U125:U141,"A")&gt;0,"P"," "))</f>
        <v xml:space="preserve"> </v>
      </c>
      <c r="V142" s="82" t="str">
        <f t="shared" ref="V142" si="167">IF(COUNTIF(V125:V141,"A")&gt;4,"C",IF(COUNTIF(V125:V141,"A")&gt;0,"P"," "))</f>
        <v xml:space="preserve"> </v>
      </c>
      <c r="W142" s="82" t="str">
        <f t="shared" ref="W142" si="168">IF(COUNTIF(W125:W141,"A")&gt;4,"C",IF(COUNTIF(W125:W141,"A")&gt;0,"P"," "))</f>
        <v xml:space="preserve"> </v>
      </c>
    </row>
    <row r="143" spans="1:23" ht="15">
      <c r="B143" s="106" t="s">
        <v>699</v>
      </c>
      <c r="D143" s="253"/>
      <c r="O143" s="253"/>
      <c r="P143" s="253"/>
      <c r="Q143" s="253"/>
      <c r="R143" s="253"/>
      <c r="S143" s="253"/>
      <c r="T143" s="253"/>
      <c r="U143" s="253"/>
      <c r="V143" s="253"/>
      <c r="W143" s="253"/>
    </row>
    <row r="144" spans="1:23">
      <c r="A144"/>
      <c r="B144" s="3">
        <v>1</v>
      </c>
      <c r="C144" s="205" t="s">
        <v>741</v>
      </c>
      <c r="D144" s="253"/>
      <c r="O144" s="253"/>
      <c r="P144" s="253"/>
      <c r="Q144" s="253"/>
      <c r="R144" s="253"/>
      <c r="S144" s="253"/>
      <c r="T144" s="253"/>
      <c r="U144" s="253"/>
      <c r="V144" s="253"/>
      <c r="W144" s="253"/>
    </row>
    <row r="145" spans="2:23">
      <c r="B145" s="107"/>
      <c r="C145" s="156" t="s">
        <v>725</v>
      </c>
      <c r="D145" s="119"/>
      <c r="E145" s="9"/>
      <c r="F145" s="9"/>
      <c r="G145" s="9"/>
      <c r="H145" s="9"/>
      <c r="I145" s="9"/>
      <c r="J145" s="9"/>
      <c r="K145" s="9"/>
      <c r="L145" s="9"/>
      <c r="M145" s="9"/>
      <c r="N145" s="9"/>
      <c r="O145" s="9"/>
      <c r="P145" s="9"/>
      <c r="Q145" s="9"/>
      <c r="R145" s="9"/>
      <c r="S145" s="9"/>
      <c r="T145" s="9"/>
      <c r="U145" s="9"/>
      <c r="V145" s="9"/>
      <c r="W145" s="9"/>
    </row>
    <row r="146" spans="2:23">
      <c r="B146" s="107"/>
      <c r="C146" s="156" t="s">
        <v>726</v>
      </c>
      <c r="D146" s="119"/>
      <c r="E146" s="9"/>
      <c r="F146" s="9"/>
      <c r="G146" s="9"/>
      <c r="H146" s="9"/>
      <c r="I146" s="9"/>
      <c r="J146" s="9"/>
      <c r="K146" s="9"/>
      <c r="L146" s="9"/>
      <c r="M146" s="9"/>
      <c r="N146" s="9"/>
      <c r="O146" s="9"/>
      <c r="P146" s="9"/>
      <c r="Q146" s="9"/>
      <c r="R146" s="9"/>
      <c r="S146" s="9"/>
      <c r="T146" s="9"/>
      <c r="U146" s="9"/>
      <c r="V146" s="9"/>
      <c r="W146" s="9"/>
    </row>
    <row r="147" spans="2:23">
      <c r="B147" s="107"/>
      <c r="C147" s="156" t="s">
        <v>727</v>
      </c>
      <c r="D147" s="119"/>
      <c r="E147" s="9"/>
      <c r="F147" s="9"/>
      <c r="G147" s="9"/>
      <c r="H147" s="9"/>
      <c r="I147" s="9"/>
      <c r="J147" s="9"/>
      <c r="K147" s="9"/>
      <c r="L147" s="9"/>
      <c r="M147" s="9"/>
      <c r="N147" s="9"/>
      <c r="O147" s="9"/>
      <c r="P147" s="9"/>
      <c r="Q147" s="9"/>
      <c r="R147" s="9"/>
      <c r="S147" s="9"/>
      <c r="T147" s="9"/>
      <c r="U147" s="9"/>
      <c r="V147" s="9"/>
      <c r="W147" s="9"/>
    </row>
    <row r="148" spans="2:23">
      <c r="B148" s="3">
        <v>2</v>
      </c>
      <c r="C148" s="249" t="s">
        <v>742</v>
      </c>
      <c r="D148" s="108" t="str">
        <f t="shared" ref="D148:W148" si="169">IF(COUNTIF(D145:D147,"C")&gt;=1,"A",IF(COUNTIF(D145:D147,"C")&gt;0,"P"," "))</f>
        <v xml:space="preserve"> </v>
      </c>
      <c r="E148" s="108" t="str">
        <f t="shared" si="169"/>
        <v xml:space="preserve"> </v>
      </c>
      <c r="F148" s="108" t="str">
        <f t="shared" si="169"/>
        <v xml:space="preserve"> </v>
      </c>
      <c r="G148" s="108" t="str">
        <f t="shared" si="169"/>
        <v xml:space="preserve"> </v>
      </c>
      <c r="H148" s="108" t="str">
        <f t="shared" si="169"/>
        <v xml:space="preserve"> </v>
      </c>
      <c r="I148" s="108" t="str">
        <f t="shared" si="169"/>
        <v xml:space="preserve"> </v>
      </c>
      <c r="J148" s="108" t="str">
        <f t="shared" si="169"/>
        <v xml:space="preserve"> </v>
      </c>
      <c r="K148" s="108" t="str">
        <f t="shared" si="169"/>
        <v xml:space="preserve"> </v>
      </c>
      <c r="L148" s="108" t="str">
        <f t="shared" si="169"/>
        <v xml:space="preserve"> </v>
      </c>
      <c r="M148" s="108" t="str">
        <f t="shared" si="169"/>
        <v xml:space="preserve"> </v>
      </c>
      <c r="N148" s="108" t="str">
        <f t="shared" si="169"/>
        <v xml:space="preserve"> </v>
      </c>
      <c r="O148" s="108" t="str">
        <f t="shared" si="169"/>
        <v xml:space="preserve"> </v>
      </c>
      <c r="P148" s="108" t="str">
        <f t="shared" si="169"/>
        <v xml:space="preserve"> </v>
      </c>
      <c r="Q148" s="108" t="str">
        <f t="shared" si="169"/>
        <v xml:space="preserve"> </v>
      </c>
      <c r="R148" s="108" t="str">
        <f t="shared" si="169"/>
        <v xml:space="preserve"> </v>
      </c>
      <c r="S148" s="108" t="str">
        <f t="shared" si="169"/>
        <v xml:space="preserve"> </v>
      </c>
      <c r="T148" s="108" t="str">
        <f t="shared" si="169"/>
        <v xml:space="preserve"> </v>
      </c>
      <c r="U148" s="108" t="str">
        <f t="shared" si="169"/>
        <v xml:space="preserve"> </v>
      </c>
      <c r="V148" s="108" t="str">
        <f t="shared" si="169"/>
        <v xml:space="preserve"> </v>
      </c>
      <c r="W148" s="108" t="str">
        <f t="shared" si="169"/>
        <v xml:space="preserve"> </v>
      </c>
    </row>
    <row r="149" spans="2:23">
      <c r="B149" s="109"/>
      <c r="C149" s="156" t="s">
        <v>728</v>
      </c>
      <c r="D149" s="119"/>
      <c r="E149" s="9"/>
      <c r="F149" s="9"/>
      <c r="G149" s="9"/>
      <c r="H149" s="9"/>
      <c r="I149" s="9"/>
      <c r="J149" s="9"/>
      <c r="K149" s="9"/>
      <c r="L149" s="9"/>
      <c r="M149" s="9"/>
      <c r="N149" s="9"/>
      <c r="O149" s="9"/>
      <c r="P149" s="9"/>
      <c r="Q149" s="9"/>
      <c r="R149" s="9"/>
      <c r="S149" s="9"/>
      <c r="T149" s="9"/>
      <c r="U149" s="9"/>
      <c r="V149" s="9"/>
      <c r="W149" s="9"/>
    </row>
    <row r="150" spans="2:23">
      <c r="B150" s="109"/>
      <c r="C150" s="156" t="s">
        <v>729</v>
      </c>
      <c r="D150" s="119"/>
      <c r="E150" s="9"/>
      <c r="F150" s="9"/>
      <c r="G150" s="9"/>
      <c r="H150" s="9"/>
      <c r="I150" s="9"/>
      <c r="J150" s="9"/>
      <c r="K150" s="9"/>
      <c r="L150" s="9"/>
      <c r="M150" s="9"/>
      <c r="N150" s="9"/>
      <c r="O150" s="9"/>
      <c r="P150" s="9"/>
      <c r="Q150" s="9"/>
      <c r="R150" s="9"/>
      <c r="S150" s="9"/>
      <c r="T150" s="9"/>
      <c r="U150" s="9"/>
      <c r="V150" s="9"/>
      <c r="W150" s="9"/>
    </row>
    <row r="151" spans="2:23">
      <c r="B151" s="109"/>
      <c r="C151" s="156" t="s">
        <v>730</v>
      </c>
      <c r="D151" s="119"/>
      <c r="E151" s="9"/>
      <c r="F151" s="9"/>
      <c r="G151" s="9"/>
      <c r="H151" s="9"/>
      <c r="I151" s="9"/>
      <c r="J151" s="9"/>
      <c r="K151" s="9"/>
      <c r="L151" s="9"/>
      <c r="M151" s="9"/>
      <c r="N151" s="9"/>
      <c r="O151" s="9"/>
      <c r="P151" s="9"/>
      <c r="Q151" s="9"/>
      <c r="R151" s="9"/>
      <c r="S151" s="9"/>
      <c r="T151" s="9"/>
      <c r="U151" s="9"/>
      <c r="V151" s="9"/>
      <c r="W151" s="9"/>
    </row>
    <row r="152" spans="2:23">
      <c r="B152" s="3">
        <v>3</v>
      </c>
      <c r="C152" s="249" t="s">
        <v>743</v>
      </c>
      <c r="D152" s="108" t="str">
        <f t="shared" ref="D152:W152" si="170">IF(COUNTIF(D149:D151,"C")&gt;=1,"A",IF(COUNTIF(D149:D151,"C")&gt;0,"P"," "))</f>
        <v xml:space="preserve"> </v>
      </c>
      <c r="E152" s="108" t="str">
        <f t="shared" si="170"/>
        <v xml:space="preserve"> </v>
      </c>
      <c r="F152" s="108" t="str">
        <f t="shared" si="170"/>
        <v xml:space="preserve"> </v>
      </c>
      <c r="G152" s="108" t="str">
        <f t="shared" si="170"/>
        <v xml:space="preserve"> </v>
      </c>
      <c r="H152" s="108" t="str">
        <f t="shared" si="170"/>
        <v xml:space="preserve"> </v>
      </c>
      <c r="I152" s="108" t="str">
        <f t="shared" si="170"/>
        <v xml:space="preserve"> </v>
      </c>
      <c r="J152" s="108" t="str">
        <f t="shared" si="170"/>
        <v xml:space="preserve"> </v>
      </c>
      <c r="K152" s="108" t="str">
        <f t="shared" si="170"/>
        <v xml:space="preserve"> </v>
      </c>
      <c r="L152" s="108" t="str">
        <f t="shared" si="170"/>
        <v xml:space="preserve"> </v>
      </c>
      <c r="M152" s="108" t="str">
        <f t="shared" si="170"/>
        <v xml:space="preserve"> </v>
      </c>
      <c r="N152" s="108" t="str">
        <f t="shared" si="170"/>
        <v xml:space="preserve"> </v>
      </c>
      <c r="O152" s="108" t="str">
        <f t="shared" si="170"/>
        <v xml:space="preserve"> </v>
      </c>
      <c r="P152" s="108" t="str">
        <f t="shared" si="170"/>
        <v xml:space="preserve"> </v>
      </c>
      <c r="Q152" s="108" t="str">
        <f t="shared" si="170"/>
        <v xml:space="preserve"> </v>
      </c>
      <c r="R152" s="108" t="str">
        <f t="shared" si="170"/>
        <v xml:space="preserve"> </v>
      </c>
      <c r="S152" s="108" t="str">
        <f t="shared" si="170"/>
        <v xml:space="preserve"> </v>
      </c>
      <c r="T152" s="108" t="str">
        <f t="shared" si="170"/>
        <v xml:space="preserve"> </v>
      </c>
      <c r="U152" s="108" t="str">
        <f t="shared" si="170"/>
        <v xml:space="preserve"> </v>
      </c>
      <c r="V152" s="108" t="str">
        <f t="shared" si="170"/>
        <v xml:space="preserve"> </v>
      </c>
      <c r="W152" s="108" t="str">
        <f t="shared" si="170"/>
        <v xml:space="preserve"> </v>
      </c>
    </row>
    <row r="153" spans="2:23">
      <c r="B153" s="109"/>
      <c r="C153" s="156" t="s">
        <v>732</v>
      </c>
      <c r="D153" s="119"/>
      <c r="E153" s="9"/>
      <c r="F153" s="9"/>
      <c r="G153" s="9"/>
      <c r="H153" s="9"/>
      <c r="I153" s="9"/>
      <c r="J153" s="9"/>
      <c r="K153" s="9"/>
      <c r="L153" s="9"/>
      <c r="M153" s="9"/>
      <c r="N153" s="9"/>
      <c r="O153" s="9"/>
      <c r="P153" s="9"/>
      <c r="Q153" s="9"/>
      <c r="R153" s="9"/>
      <c r="S153" s="9"/>
      <c r="T153" s="9"/>
      <c r="U153" s="9"/>
      <c r="V153" s="9"/>
      <c r="W153" s="9"/>
    </row>
    <row r="154" spans="2:23">
      <c r="B154" s="109"/>
      <c r="C154" s="156" t="s">
        <v>733</v>
      </c>
      <c r="D154" s="119"/>
      <c r="E154" s="9"/>
      <c r="F154" s="9"/>
      <c r="G154" s="9"/>
      <c r="H154" s="9"/>
      <c r="I154" s="9"/>
      <c r="J154" s="9"/>
      <c r="K154" s="9"/>
      <c r="L154" s="9"/>
      <c r="M154" s="9"/>
      <c r="N154" s="9"/>
      <c r="O154" s="9"/>
      <c r="P154" s="9"/>
      <c r="Q154" s="9"/>
      <c r="R154" s="9"/>
      <c r="S154" s="9"/>
      <c r="T154" s="9"/>
      <c r="U154" s="9"/>
      <c r="V154" s="9"/>
      <c r="W154" s="9"/>
    </row>
    <row r="155" spans="2:23">
      <c r="B155" s="109"/>
      <c r="C155" s="156" t="s">
        <v>734</v>
      </c>
      <c r="D155" s="119"/>
      <c r="E155" s="9"/>
      <c r="F155" s="9"/>
      <c r="G155" s="9"/>
      <c r="H155" s="9"/>
      <c r="I155" s="9"/>
      <c r="J155" s="9"/>
      <c r="K155" s="9"/>
      <c r="L155" s="9"/>
      <c r="M155" s="9"/>
      <c r="N155" s="9"/>
      <c r="O155" s="9"/>
      <c r="P155" s="9"/>
      <c r="Q155" s="9"/>
      <c r="R155" s="9"/>
      <c r="S155" s="9"/>
      <c r="T155" s="9"/>
      <c r="U155" s="9"/>
      <c r="V155" s="9"/>
      <c r="W155" s="9"/>
    </row>
    <row r="156" spans="2:23">
      <c r="B156" s="3">
        <v>4</v>
      </c>
      <c r="C156" s="249" t="s">
        <v>744</v>
      </c>
      <c r="D156" s="108" t="str">
        <f t="shared" ref="D156:W156" si="171">IF(COUNTIF(D153:D155,"C")&gt;=1,"A",IF(COUNTIF(D153:D155,"C")&gt;0,"P"," "))</f>
        <v xml:space="preserve"> </v>
      </c>
      <c r="E156" s="108" t="str">
        <f t="shared" si="171"/>
        <v xml:space="preserve"> </v>
      </c>
      <c r="F156" s="108" t="str">
        <f t="shared" si="171"/>
        <v xml:space="preserve"> </v>
      </c>
      <c r="G156" s="108" t="str">
        <f t="shared" si="171"/>
        <v xml:space="preserve"> </v>
      </c>
      <c r="H156" s="108" t="str">
        <f t="shared" si="171"/>
        <v xml:space="preserve"> </v>
      </c>
      <c r="I156" s="108" t="str">
        <f t="shared" si="171"/>
        <v xml:space="preserve"> </v>
      </c>
      <c r="J156" s="108" t="str">
        <f t="shared" si="171"/>
        <v xml:space="preserve"> </v>
      </c>
      <c r="K156" s="108" t="str">
        <f t="shared" si="171"/>
        <v xml:space="preserve"> </v>
      </c>
      <c r="L156" s="108" t="str">
        <f t="shared" si="171"/>
        <v xml:space="preserve"> </v>
      </c>
      <c r="M156" s="108" t="str">
        <f t="shared" si="171"/>
        <v xml:space="preserve"> </v>
      </c>
      <c r="N156" s="108" t="str">
        <f t="shared" si="171"/>
        <v xml:space="preserve"> </v>
      </c>
      <c r="O156" s="108" t="str">
        <f t="shared" si="171"/>
        <v xml:space="preserve"> </v>
      </c>
      <c r="P156" s="108" t="str">
        <f t="shared" si="171"/>
        <v xml:space="preserve"> </v>
      </c>
      <c r="Q156" s="108" t="str">
        <f t="shared" si="171"/>
        <v xml:space="preserve"> </v>
      </c>
      <c r="R156" s="108" t="str">
        <f t="shared" si="171"/>
        <v xml:space="preserve"> </v>
      </c>
      <c r="S156" s="108" t="str">
        <f t="shared" si="171"/>
        <v xml:space="preserve"> </v>
      </c>
      <c r="T156" s="108" t="str">
        <f t="shared" si="171"/>
        <v xml:space="preserve"> </v>
      </c>
      <c r="U156" s="108" t="str">
        <f t="shared" si="171"/>
        <v xml:space="preserve"> </v>
      </c>
      <c r="V156" s="108" t="str">
        <f t="shared" si="171"/>
        <v xml:space="preserve"> </v>
      </c>
      <c r="W156" s="108" t="str">
        <f t="shared" si="171"/>
        <v xml:space="preserve"> </v>
      </c>
    </row>
    <row r="157" spans="2:23">
      <c r="B157" s="109"/>
      <c r="C157" s="156" t="s">
        <v>735</v>
      </c>
      <c r="D157" s="119"/>
      <c r="E157" s="9"/>
      <c r="F157" s="9"/>
      <c r="G157" s="9"/>
      <c r="H157" s="9"/>
      <c r="I157" s="9"/>
      <c r="J157" s="9"/>
      <c r="K157" s="9"/>
      <c r="L157" s="9"/>
      <c r="M157" s="9"/>
      <c r="N157" s="9"/>
      <c r="O157" s="9"/>
      <c r="P157" s="9"/>
      <c r="Q157" s="9"/>
      <c r="R157" s="9"/>
      <c r="S157" s="9"/>
      <c r="T157" s="9"/>
      <c r="U157" s="9"/>
      <c r="V157" s="9"/>
      <c r="W157" s="9"/>
    </row>
    <row r="158" spans="2:23">
      <c r="B158" s="109"/>
      <c r="C158" s="156" t="s">
        <v>736</v>
      </c>
      <c r="D158" s="119"/>
      <c r="E158" s="9"/>
      <c r="F158" s="9"/>
      <c r="G158" s="9"/>
      <c r="H158" s="9"/>
      <c r="I158" s="9"/>
      <c r="J158" s="9"/>
      <c r="K158" s="9"/>
      <c r="L158" s="9"/>
      <c r="M158" s="9"/>
      <c r="N158" s="9"/>
      <c r="O158" s="9"/>
      <c r="P158" s="9"/>
      <c r="Q158" s="9"/>
      <c r="R158" s="9"/>
      <c r="S158" s="9"/>
      <c r="T158" s="9"/>
      <c r="U158" s="9"/>
      <c r="V158" s="9"/>
      <c r="W158" s="9"/>
    </row>
    <row r="159" spans="2:23">
      <c r="B159" s="109"/>
      <c r="C159" s="156" t="s">
        <v>737</v>
      </c>
      <c r="D159" s="119"/>
      <c r="E159" s="9"/>
      <c r="F159" s="9"/>
      <c r="G159" s="9"/>
      <c r="H159" s="9"/>
      <c r="I159" s="9"/>
      <c r="J159" s="9"/>
      <c r="K159" s="9"/>
      <c r="L159" s="9"/>
      <c r="M159" s="9"/>
      <c r="N159" s="9"/>
      <c r="O159" s="9"/>
      <c r="P159" s="9"/>
      <c r="Q159" s="9"/>
      <c r="R159" s="9"/>
      <c r="S159" s="9"/>
      <c r="T159" s="9"/>
      <c r="U159" s="9"/>
      <c r="V159" s="9"/>
      <c r="W159" s="9"/>
    </row>
    <row r="160" spans="2:23">
      <c r="B160" s="3">
        <v>5</v>
      </c>
      <c r="C160" s="249" t="s">
        <v>745</v>
      </c>
      <c r="D160" s="108" t="str">
        <f t="shared" ref="D160:W160" si="172">IF(COUNTIF(D157:D159,"C")&gt;=1,"A",IF(COUNTIF(D157:D159,"C")&gt;0,"P"," "))</f>
        <v xml:space="preserve"> </v>
      </c>
      <c r="E160" s="108" t="str">
        <f t="shared" si="172"/>
        <v xml:space="preserve"> </v>
      </c>
      <c r="F160" s="108" t="str">
        <f t="shared" si="172"/>
        <v xml:space="preserve"> </v>
      </c>
      <c r="G160" s="108" t="str">
        <f t="shared" si="172"/>
        <v xml:space="preserve"> </v>
      </c>
      <c r="H160" s="108" t="str">
        <f t="shared" si="172"/>
        <v xml:space="preserve"> </v>
      </c>
      <c r="I160" s="108" t="str">
        <f t="shared" si="172"/>
        <v xml:space="preserve"> </v>
      </c>
      <c r="J160" s="108" t="str">
        <f t="shared" si="172"/>
        <v xml:space="preserve"> </v>
      </c>
      <c r="K160" s="108" t="str">
        <f t="shared" si="172"/>
        <v xml:space="preserve"> </v>
      </c>
      <c r="L160" s="108" t="str">
        <f t="shared" si="172"/>
        <v xml:space="preserve"> </v>
      </c>
      <c r="M160" s="108" t="str">
        <f t="shared" si="172"/>
        <v xml:space="preserve"> </v>
      </c>
      <c r="N160" s="108" t="str">
        <f t="shared" si="172"/>
        <v xml:space="preserve"> </v>
      </c>
      <c r="O160" s="108" t="str">
        <f t="shared" si="172"/>
        <v xml:space="preserve"> </v>
      </c>
      <c r="P160" s="108" t="str">
        <f t="shared" si="172"/>
        <v xml:space="preserve"> </v>
      </c>
      <c r="Q160" s="108" t="str">
        <f t="shared" si="172"/>
        <v xml:space="preserve"> </v>
      </c>
      <c r="R160" s="108" t="str">
        <f t="shared" si="172"/>
        <v xml:space="preserve"> </v>
      </c>
      <c r="S160" s="108" t="str">
        <f t="shared" si="172"/>
        <v xml:space="preserve"> </v>
      </c>
      <c r="T160" s="108" t="str">
        <f t="shared" si="172"/>
        <v xml:space="preserve"> </v>
      </c>
      <c r="U160" s="108" t="str">
        <f t="shared" si="172"/>
        <v xml:space="preserve"> </v>
      </c>
      <c r="V160" s="108" t="str">
        <f t="shared" si="172"/>
        <v xml:space="preserve"> </v>
      </c>
      <c r="W160" s="108" t="str">
        <f t="shared" si="172"/>
        <v xml:space="preserve"> </v>
      </c>
    </row>
    <row r="161" spans="2:25">
      <c r="B161" s="109"/>
      <c r="C161" s="156" t="s">
        <v>738</v>
      </c>
      <c r="D161" s="119"/>
      <c r="E161" s="9"/>
      <c r="F161" s="9"/>
      <c r="G161" s="9"/>
      <c r="H161" s="9"/>
      <c r="I161" s="9"/>
      <c r="J161" s="9"/>
      <c r="K161" s="9"/>
      <c r="L161" s="9"/>
      <c r="M161" s="9"/>
      <c r="N161" s="9"/>
      <c r="O161" s="9"/>
      <c r="P161" s="9"/>
      <c r="Q161" s="9"/>
      <c r="R161" s="9"/>
      <c r="S161" s="9"/>
      <c r="T161" s="9"/>
      <c r="U161" s="9"/>
      <c r="V161" s="9"/>
      <c r="W161" s="9"/>
    </row>
    <row r="162" spans="2:25">
      <c r="B162" s="109"/>
      <c r="C162" s="156" t="s">
        <v>739</v>
      </c>
      <c r="D162" s="119"/>
      <c r="E162" s="9"/>
      <c r="F162" s="9"/>
      <c r="G162" s="9"/>
      <c r="H162" s="9"/>
      <c r="I162" s="9"/>
      <c r="J162" s="9"/>
      <c r="K162" s="9"/>
      <c r="L162" s="9"/>
      <c r="M162" s="9"/>
      <c r="N162" s="9"/>
      <c r="O162" s="9"/>
      <c r="P162" s="9"/>
      <c r="Q162" s="9"/>
      <c r="R162" s="9"/>
      <c r="S162" s="9"/>
      <c r="T162" s="9"/>
      <c r="U162" s="9"/>
      <c r="V162" s="9"/>
      <c r="W162" s="9"/>
    </row>
    <row r="163" spans="2:25">
      <c r="B163" s="109"/>
      <c r="C163" s="156" t="s">
        <v>740</v>
      </c>
      <c r="D163" s="119"/>
      <c r="E163" s="9"/>
      <c r="F163" s="9"/>
      <c r="G163" s="9"/>
      <c r="H163" s="9"/>
      <c r="I163" s="9"/>
      <c r="J163" s="9"/>
      <c r="K163" s="9"/>
      <c r="L163" s="9"/>
      <c r="M163" s="9"/>
      <c r="N163" s="9"/>
      <c r="O163" s="9"/>
      <c r="P163" s="9"/>
      <c r="Q163" s="9"/>
      <c r="R163" s="9"/>
      <c r="S163" s="9"/>
      <c r="T163" s="9"/>
      <c r="U163" s="9"/>
      <c r="V163" s="9"/>
      <c r="W163" s="9"/>
    </row>
    <row r="164" spans="2:25" ht="1.5" customHeight="1" thickBot="1">
      <c r="D164" s="108" t="str">
        <f t="shared" ref="D164:W164" si="173">IF(COUNTIF(D161:D163,"C")&gt;=1,"A",IF(COUNTIF(D161:D163,"C")&gt;0,"P"," "))</f>
        <v xml:space="preserve"> </v>
      </c>
      <c r="E164" s="108" t="str">
        <f t="shared" si="173"/>
        <v xml:space="preserve"> </v>
      </c>
      <c r="F164" s="108" t="str">
        <f t="shared" si="173"/>
        <v xml:space="preserve"> </v>
      </c>
      <c r="G164" s="108" t="str">
        <f t="shared" si="173"/>
        <v xml:space="preserve"> </v>
      </c>
      <c r="H164" s="108" t="str">
        <f t="shared" si="173"/>
        <v xml:space="preserve"> </v>
      </c>
      <c r="I164" s="108" t="str">
        <f t="shared" si="173"/>
        <v xml:space="preserve"> </v>
      </c>
      <c r="J164" s="108" t="str">
        <f t="shared" si="173"/>
        <v xml:space="preserve"> </v>
      </c>
      <c r="K164" s="108" t="str">
        <f t="shared" si="173"/>
        <v xml:space="preserve"> </v>
      </c>
      <c r="L164" s="108" t="str">
        <f t="shared" si="173"/>
        <v xml:space="preserve"> </v>
      </c>
      <c r="M164" s="108" t="str">
        <f t="shared" si="173"/>
        <v xml:space="preserve"> </v>
      </c>
      <c r="N164" s="108" t="str">
        <f t="shared" si="173"/>
        <v xml:space="preserve"> </v>
      </c>
      <c r="O164" s="108" t="str">
        <f t="shared" si="173"/>
        <v xml:space="preserve"> </v>
      </c>
      <c r="P164" s="108" t="str">
        <f t="shared" si="173"/>
        <v xml:space="preserve"> </v>
      </c>
      <c r="Q164" s="108" t="str">
        <f t="shared" si="173"/>
        <v xml:space="preserve"> </v>
      </c>
      <c r="R164" s="108" t="str">
        <f t="shared" si="173"/>
        <v xml:space="preserve"> </v>
      </c>
      <c r="S164" s="108" t="str">
        <f t="shared" si="173"/>
        <v xml:space="preserve"> </v>
      </c>
      <c r="T164" s="108" t="str">
        <f t="shared" si="173"/>
        <v xml:space="preserve"> </v>
      </c>
      <c r="U164" s="108" t="str">
        <f t="shared" si="173"/>
        <v xml:space="preserve"> </v>
      </c>
      <c r="V164" s="108" t="str">
        <f t="shared" si="173"/>
        <v xml:space="preserve"> </v>
      </c>
      <c r="W164" s="108" t="str">
        <f t="shared" si="173"/>
        <v xml:space="preserve"> </v>
      </c>
    </row>
    <row r="165" spans="2:25" ht="13.5" thickBot="1">
      <c r="C165" s="67" t="s">
        <v>23</v>
      </c>
      <c r="D165" s="82" t="str">
        <f>IF(COUNTIF(D148:D164,"A")&gt;4,"C",IF(COUNTIF(D148:D164,"A")&gt;0,"P"," "))</f>
        <v xml:space="preserve"> </v>
      </c>
      <c r="E165" s="82" t="str">
        <f t="shared" ref="E165" si="174">IF(COUNTIF(E148:E164,"A")&gt;4,"C",IF(COUNTIF(E148:E164,"A")&gt;0,"P"," "))</f>
        <v xml:space="preserve"> </v>
      </c>
      <c r="F165" s="82" t="str">
        <f t="shared" ref="F165" si="175">IF(COUNTIF(F148:F164,"A")&gt;4,"C",IF(COUNTIF(F148:F164,"A")&gt;0,"P"," "))</f>
        <v xml:space="preserve"> </v>
      </c>
      <c r="G165" s="82" t="str">
        <f t="shared" ref="G165" si="176">IF(COUNTIF(G148:G164,"A")&gt;4,"C",IF(COUNTIF(G148:G164,"A")&gt;0,"P"," "))</f>
        <v xml:space="preserve"> </v>
      </c>
      <c r="H165" s="82" t="str">
        <f t="shared" ref="H165" si="177">IF(COUNTIF(H148:H164,"A")&gt;4,"C",IF(COUNTIF(H148:H164,"A")&gt;0,"P"," "))</f>
        <v xml:space="preserve"> </v>
      </c>
      <c r="I165" s="82" t="str">
        <f t="shared" ref="I165" si="178">IF(COUNTIF(I148:I164,"A")&gt;4,"C",IF(COUNTIF(I148:I164,"A")&gt;0,"P"," "))</f>
        <v xml:space="preserve"> </v>
      </c>
      <c r="J165" s="82" t="str">
        <f t="shared" ref="J165" si="179">IF(COUNTIF(J148:J164,"A")&gt;4,"C",IF(COUNTIF(J148:J164,"A")&gt;0,"P"," "))</f>
        <v xml:space="preserve"> </v>
      </c>
      <c r="K165" s="82" t="str">
        <f t="shared" ref="K165" si="180">IF(COUNTIF(K148:K164,"A")&gt;4,"C",IF(COUNTIF(K148:K164,"A")&gt;0,"P"," "))</f>
        <v xml:space="preserve"> </v>
      </c>
      <c r="L165" s="82" t="str">
        <f t="shared" ref="L165" si="181">IF(COUNTIF(L148:L164,"A")&gt;4,"C",IF(COUNTIF(L148:L164,"A")&gt;0,"P"," "))</f>
        <v xml:space="preserve"> </v>
      </c>
      <c r="M165" s="82" t="str">
        <f t="shared" ref="M165" si="182">IF(COUNTIF(M148:M164,"A")&gt;4,"C",IF(COUNTIF(M148:M164,"A")&gt;0,"P"," "))</f>
        <v xml:space="preserve"> </v>
      </c>
      <c r="N165" s="82" t="str">
        <f t="shared" ref="N165" si="183">IF(COUNTIF(N148:N164,"A")&gt;4,"C",IF(COUNTIF(N148:N164,"A")&gt;0,"P"," "))</f>
        <v xml:space="preserve"> </v>
      </c>
      <c r="O165" s="82" t="str">
        <f t="shared" ref="O165" si="184">IF(COUNTIF(O148:O164,"A")&gt;4,"C",IF(COUNTIF(O148:O164,"A")&gt;0,"P"," "))</f>
        <v xml:space="preserve"> </v>
      </c>
      <c r="P165" s="82" t="str">
        <f t="shared" ref="P165" si="185">IF(COUNTIF(P148:P164,"A")&gt;4,"C",IF(COUNTIF(P148:P164,"A")&gt;0,"P"," "))</f>
        <v xml:space="preserve"> </v>
      </c>
      <c r="Q165" s="82" t="str">
        <f t="shared" ref="Q165" si="186">IF(COUNTIF(Q148:Q164,"A")&gt;4,"C",IF(COUNTIF(Q148:Q164,"A")&gt;0,"P"," "))</f>
        <v xml:space="preserve"> </v>
      </c>
      <c r="R165" s="82" t="str">
        <f t="shared" ref="R165" si="187">IF(COUNTIF(R148:R164,"A")&gt;4,"C",IF(COUNTIF(R148:R164,"A")&gt;0,"P"," "))</f>
        <v xml:space="preserve"> </v>
      </c>
      <c r="S165" s="82" t="str">
        <f t="shared" ref="S165" si="188">IF(COUNTIF(S148:S164,"A")&gt;4,"C",IF(COUNTIF(S148:S164,"A")&gt;0,"P"," "))</f>
        <v xml:space="preserve"> </v>
      </c>
      <c r="T165" s="82" t="str">
        <f t="shared" ref="T165" si="189">IF(COUNTIF(T148:T164,"A")&gt;4,"C",IF(COUNTIF(T148:T164,"A")&gt;0,"P"," "))</f>
        <v xml:space="preserve"> </v>
      </c>
      <c r="U165" s="82" t="str">
        <f t="shared" ref="U165" si="190">IF(COUNTIF(U148:U164,"A")&gt;4,"C",IF(COUNTIF(U148:U164,"A")&gt;0,"P"," "))</f>
        <v xml:space="preserve"> </v>
      </c>
      <c r="V165" s="82" t="str">
        <f t="shared" ref="V165" si="191">IF(COUNTIF(V148:V164,"A")&gt;4,"C",IF(COUNTIF(V148:V164,"A")&gt;0,"P"," "))</f>
        <v xml:space="preserve"> </v>
      </c>
      <c r="W165" s="82" t="str">
        <f t="shared" ref="W165" si="192">IF(COUNTIF(W148:W164,"A")&gt;4,"C",IF(COUNTIF(W148:W164,"A")&gt;0,"P"," "))</f>
        <v xml:space="preserve"> </v>
      </c>
      <c r="Y165"/>
    </row>
    <row r="166" spans="2:25" ht="15">
      <c r="B166" s="106" t="s">
        <v>606</v>
      </c>
    </row>
    <row r="167" spans="2:25">
      <c r="B167" s="3">
        <v>1</v>
      </c>
      <c r="C167" s="206" t="s">
        <v>336</v>
      </c>
    </row>
    <row r="168" spans="2:25">
      <c r="B168" s="107"/>
      <c r="C168" s="156" t="s">
        <v>250</v>
      </c>
      <c r="D168" s="119"/>
      <c r="E168" s="9"/>
      <c r="F168" s="119"/>
      <c r="G168" s="9"/>
      <c r="H168" s="9"/>
      <c r="I168" s="9"/>
      <c r="J168" s="9"/>
      <c r="K168" s="9"/>
      <c r="L168" s="9"/>
      <c r="M168" s="9"/>
      <c r="N168" s="9"/>
      <c r="O168" s="9"/>
      <c r="P168" s="9"/>
      <c r="Q168" s="9"/>
      <c r="R168" s="9"/>
      <c r="S168" s="9"/>
      <c r="T168" s="9"/>
      <c r="U168" s="9"/>
      <c r="V168" s="9"/>
      <c r="W168" s="9"/>
    </row>
    <row r="169" spans="2:25">
      <c r="B169" s="107"/>
      <c r="C169" s="156" t="s">
        <v>251</v>
      </c>
      <c r="D169" s="119"/>
      <c r="E169" s="9"/>
      <c r="F169" s="9"/>
      <c r="G169" s="9"/>
      <c r="H169" s="9"/>
      <c r="I169" s="9"/>
      <c r="J169" s="9"/>
      <c r="K169" s="9"/>
      <c r="L169" s="119"/>
      <c r="M169" s="9"/>
      <c r="N169" s="9"/>
      <c r="O169" s="9"/>
      <c r="P169" s="9"/>
      <c r="Q169" s="9"/>
      <c r="R169" s="9"/>
      <c r="S169" s="9"/>
      <c r="T169" s="9"/>
      <c r="U169" s="9"/>
      <c r="V169" s="9"/>
      <c r="W169" s="9"/>
    </row>
    <row r="170" spans="2:25">
      <c r="B170" s="107"/>
      <c r="C170" s="156" t="s">
        <v>252</v>
      </c>
      <c r="D170" s="119"/>
      <c r="E170" s="9"/>
      <c r="F170" s="9"/>
      <c r="G170" s="9"/>
      <c r="H170" s="9"/>
      <c r="I170" s="9"/>
      <c r="J170" s="9"/>
      <c r="K170" s="9"/>
      <c r="L170" s="9"/>
      <c r="M170" s="9"/>
      <c r="N170" s="9"/>
      <c r="O170" s="9"/>
      <c r="P170" s="9"/>
      <c r="Q170" s="9"/>
      <c r="R170" s="9"/>
      <c r="S170" s="9"/>
      <c r="T170" s="9"/>
      <c r="U170" s="9"/>
      <c r="V170" s="9"/>
      <c r="W170" s="9"/>
    </row>
    <row r="171" spans="2:25">
      <c r="B171" s="3">
        <v>2</v>
      </c>
      <c r="C171" s="194" t="s">
        <v>337</v>
      </c>
      <c r="D171" s="108" t="str">
        <f t="shared" ref="D171:W171" si="193">IF(COUNTIF(D168:D170,"C")&gt;=1,"A",IF(COUNTIF(D168:D170,"C")&gt;0,"P"," "))</f>
        <v xml:space="preserve"> </v>
      </c>
      <c r="E171" s="108" t="str">
        <f t="shared" ref="E171:N171" si="194">IF(COUNTIF(E168:E170,"C")&gt;=1,"A",IF(COUNTIF(E168:E170,"C")&gt;0,"P"," "))</f>
        <v xml:space="preserve"> </v>
      </c>
      <c r="F171" s="108" t="str">
        <f t="shared" si="194"/>
        <v xml:space="preserve"> </v>
      </c>
      <c r="G171" s="108" t="str">
        <f t="shared" si="194"/>
        <v xml:space="preserve"> </v>
      </c>
      <c r="H171" s="108" t="str">
        <f t="shared" si="194"/>
        <v xml:space="preserve"> </v>
      </c>
      <c r="I171" s="108" t="str">
        <f t="shared" si="194"/>
        <v xml:space="preserve"> </v>
      </c>
      <c r="J171" s="108" t="str">
        <f t="shared" si="194"/>
        <v xml:space="preserve"> </v>
      </c>
      <c r="K171" s="108" t="str">
        <f t="shared" si="194"/>
        <v xml:space="preserve"> </v>
      </c>
      <c r="L171" s="108" t="str">
        <f t="shared" si="194"/>
        <v xml:space="preserve"> </v>
      </c>
      <c r="M171" s="108" t="str">
        <f t="shared" si="194"/>
        <v xml:space="preserve"> </v>
      </c>
      <c r="N171" s="108" t="str">
        <f t="shared" si="194"/>
        <v xml:space="preserve"> </v>
      </c>
      <c r="O171" s="108" t="str">
        <f t="shared" si="193"/>
        <v xml:space="preserve"> </v>
      </c>
      <c r="P171" s="108" t="str">
        <f t="shared" si="193"/>
        <v xml:space="preserve"> </v>
      </c>
      <c r="Q171" s="108" t="str">
        <f t="shared" si="193"/>
        <v xml:space="preserve"> </v>
      </c>
      <c r="R171" s="108" t="str">
        <f t="shared" si="193"/>
        <v xml:space="preserve"> </v>
      </c>
      <c r="S171" s="108" t="str">
        <f t="shared" si="193"/>
        <v xml:space="preserve"> </v>
      </c>
      <c r="T171" s="108" t="str">
        <f t="shared" si="193"/>
        <v xml:space="preserve"> </v>
      </c>
      <c r="U171" s="108" t="str">
        <f t="shared" si="193"/>
        <v xml:space="preserve"> </v>
      </c>
      <c r="V171" s="108" t="str">
        <f t="shared" si="193"/>
        <v xml:space="preserve"> </v>
      </c>
      <c r="W171" s="108" t="str">
        <f t="shared" si="193"/>
        <v xml:space="preserve"> </v>
      </c>
    </row>
    <row r="172" spans="2:25">
      <c r="B172" s="109"/>
      <c r="C172" s="156" t="s">
        <v>253</v>
      </c>
      <c r="D172" s="119"/>
      <c r="E172" s="9"/>
      <c r="F172" s="119"/>
      <c r="G172" s="9"/>
      <c r="H172" s="9"/>
      <c r="I172" s="9"/>
      <c r="J172" s="9"/>
      <c r="K172" s="9"/>
      <c r="L172" s="9"/>
      <c r="M172" s="9"/>
      <c r="N172" s="9"/>
      <c r="O172" s="9"/>
      <c r="P172" s="9"/>
      <c r="Q172" s="9"/>
      <c r="R172" s="9"/>
      <c r="S172" s="9"/>
      <c r="T172" s="9"/>
      <c r="U172" s="9"/>
      <c r="V172" s="9"/>
      <c r="W172" s="9"/>
    </row>
    <row r="173" spans="2:25">
      <c r="B173" s="109"/>
      <c r="C173" s="156" t="s">
        <v>254</v>
      </c>
      <c r="D173" s="119"/>
      <c r="E173" s="9"/>
      <c r="F173" s="9"/>
      <c r="G173" s="9"/>
      <c r="H173" s="9"/>
      <c r="I173" s="9"/>
      <c r="J173" s="9"/>
      <c r="K173" s="9"/>
      <c r="L173" s="9"/>
      <c r="M173" s="9"/>
      <c r="N173" s="9"/>
      <c r="O173" s="9"/>
      <c r="P173" s="9"/>
      <c r="Q173" s="9"/>
      <c r="R173" s="9"/>
      <c r="S173" s="9"/>
      <c r="T173" s="9"/>
      <c r="U173" s="9"/>
      <c r="V173" s="9"/>
      <c r="W173" s="9"/>
    </row>
    <row r="174" spans="2:25">
      <c r="B174" s="109"/>
      <c r="C174" s="156" t="s">
        <v>255</v>
      </c>
      <c r="D174" s="119"/>
      <c r="E174" s="9"/>
      <c r="F174" s="9"/>
      <c r="G174" s="9"/>
      <c r="H174" s="9"/>
      <c r="I174" s="9"/>
      <c r="J174" s="9"/>
      <c r="K174" s="9"/>
      <c r="L174" s="119"/>
      <c r="M174" s="9"/>
      <c r="N174" s="9"/>
      <c r="O174" s="9"/>
      <c r="P174" s="9"/>
      <c r="Q174" s="9"/>
      <c r="R174" s="9"/>
      <c r="S174" s="9"/>
      <c r="T174" s="9"/>
      <c r="U174" s="9"/>
      <c r="V174" s="9"/>
      <c r="W174" s="9"/>
    </row>
    <row r="175" spans="2:25">
      <c r="B175" s="3">
        <v>3</v>
      </c>
      <c r="C175" s="194" t="s">
        <v>338</v>
      </c>
      <c r="D175" s="108" t="str">
        <f t="shared" ref="D175:W175" si="195">IF(COUNTIF(D172:D174,"C")&gt;=1,"A",IF(COUNTIF(D172:D174,"C")&gt;0,"P"," "))</f>
        <v xml:space="preserve"> </v>
      </c>
      <c r="E175" s="108" t="str">
        <f t="shared" ref="E175:N175" si="196">IF(COUNTIF(E172:E174,"C")&gt;=1,"A",IF(COUNTIF(E172:E174,"C")&gt;0,"P"," "))</f>
        <v xml:space="preserve"> </v>
      </c>
      <c r="F175" s="108" t="str">
        <f t="shared" si="196"/>
        <v xml:space="preserve"> </v>
      </c>
      <c r="G175" s="108" t="str">
        <f t="shared" si="196"/>
        <v xml:space="preserve"> </v>
      </c>
      <c r="H175" s="108" t="str">
        <f t="shared" si="196"/>
        <v xml:space="preserve"> </v>
      </c>
      <c r="I175" s="108" t="str">
        <f t="shared" si="196"/>
        <v xml:space="preserve"> </v>
      </c>
      <c r="J175" s="108" t="str">
        <f t="shared" si="196"/>
        <v xml:space="preserve"> </v>
      </c>
      <c r="K175" s="108" t="str">
        <f t="shared" si="196"/>
        <v xml:space="preserve"> </v>
      </c>
      <c r="L175" s="108" t="str">
        <f t="shared" si="196"/>
        <v xml:space="preserve"> </v>
      </c>
      <c r="M175" s="108" t="str">
        <f t="shared" si="196"/>
        <v xml:space="preserve"> </v>
      </c>
      <c r="N175" s="108" t="str">
        <f t="shared" si="196"/>
        <v xml:space="preserve"> </v>
      </c>
      <c r="O175" s="108" t="str">
        <f t="shared" si="195"/>
        <v xml:space="preserve"> </v>
      </c>
      <c r="P175" s="108" t="str">
        <f t="shared" si="195"/>
        <v xml:space="preserve"> </v>
      </c>
      <c r="Q175" s="108" t="str">
        <f t="shared" si="195"/>
        <v xml:space="preserve"> </v>
      </c>
      <c r="R175" s="108" t="str">
        <f t="shared" si="195"/>
        <v xml:space="preserve"> </v>
      </c>
      <c r="S175" s="108" t="str">
        <f t="shared" si="195"/>
        <v xml:space="preserve"> </v>
      </c>
      <c r="T175" s="108" t="str">
        <f t="shared" si="195"/>
        <v xml:space="preserve"> </v>
      </c>
      <c r="U175" s="108" t="str">
        <f t="shared" si="195"/>
        <v xml:space="preserve"> </v>
      </c>
      <c r="V175" s="108" t="str">
        <f t="shared" si="195"/>
        <v xml:space="preserve"> </v>
      </c>
      <c r="W175" s="108" t="str">
        <f t="shared" si="195"/>
        <v xml:space="preserve"> </v>
      </c>
    </row>
    <row r="176" spans="2:25">
      <c r="B176" s="109"/>
      <c r="C176" s="156" t="s">
        <v>256</v>
      </c>
      <c r="D176" s="119"/>
      <c r="E176" s="9"/>
      <c r="F176" s="9"/>
      <c r="G176" s="9"/>
      <c r="H176" s="9"/>
      <c r="I176" s="9"/>
      <c r="J176" s="9"/>
      <c r="K176" s="9"/>
      <c r="L176" s="9"/>
      <c r="M176" s="9"/>
      <c r="N176" s="9"/>
      <c r="O176" s="9"/>
      <c r="P176" s="9"/>
      <c r="Q176" s="9"/>
      <c r="R176" s="9"/>
      <c r="S176" s="9"/>
      <c r="T176" s="9"/>
      <c r="U176" s="9"/>
      <c r="V176" s="9"/>
      <c r="W176" s="9"/>
    </row>
    <row r="177" spans="2:26">
      <c r="B177" s="109"/>
      <c r="C177" s="156" t="s">
        <v>257</v>
      </c>
      <c r="D177" s="119"/>
      <c r="E177" s="9"/>
      <c r="F177" s="119"/>
      <c r="G177" s="9"/>
      <c r="H177" s="9"/>
      <c r="I177" s="9"/>
      <c r="J177" s="9"/>
      <c r="K177" s="9"/>
      <c r="L177" s="119"/>
      <c r="M177" s="9"/>
      <c r="N177" s="9"/>
      <c r="O177" s="9"/>
      <c r="P177" s="9"/>
      <c r="Q177" s="9"/>
      <c r="R177" s="9"/>
      <c r="S177" s="9"/>
      <c r="T177" s="9"/>
      <c r="U177" s="9"/>
      <c r="V177" s="9"/>
      <c r="W177" s="9"/>
    </row>
    <row r="178" spans="2:26">
      <c r="B178" s="109"/>
      <c r="C178" s="156" t="s">
        <v>258</v>
      </c>
      <c r="D178" s="119"/>
      <c r="E178" s="9"/>
      <c r="F178" s="9"/>
      <c r="G178" s="9"/>
      <c r="H178" s="9"/>
      <c r="I178" s="9"/>
      <c r="J178" s="9"/>
      <c r="K178" s="9"/>
      <c r="L178" s="9"/>
      <c r="M178" s="9"/>
      <c r="N178" s="9"/>
      <c r="O178" s="9"/>
      <c r="P178" s="9"/>
      <c r="Q178" s="9"/>
      <c r="R178" s="9"/>
      <c r="S178" s="9"/>
      <c r="T178" s="9"/>
      <c r="U178" s="9"/>
      <c r="V178" s="9"/>
      <c r="W178" s="9"/>
    </row>
    <row r="179" spans="2:26">
      <c r="B179" s="3">
        <v>4</v>
      </c>
      <c r="C179" s="194" t="s">
        <v>191</v>
      </c>
      <c r="D179" s="108" t="str">
        <f t="shared" ref="D179:W179" si="197">IF(COUNTIF(D176:D178,"C")&gt;=1,"A",IF(COUNTIF(D176:D178,"C")&gt;0,"P"," "))</f>
        <v xml:space="preserve"> </v>
      </c>
      <c r="E179" s="108" t="str">
        <f t="shared" ref="E179:N179" si="198">IF(COUNTIF(E176:E178,"C")&gt;=1,"A",IF(COUNTIF(E176:E178,"C")&gt;0,"P"," "))</f>
        <v xml:space="preserve"> </v>
      </c>
      <c r="F179" s="108" t="str">
        <f t="shared" si="198"/>
        <v xml:space="preserve"> </v>
      </c>
      <c r="G179" s="108" t="str">
        <f t="shared" si="198"/>
        <v xml:space="preserve"> </v>
      </c>
      <c r="H179" s="108" t="str">
        <f t="shared" si="198"/>
        <v xml:space="preserve"> </v>
      </c>
      <c r="I179" s="108" t="str">
        <f t="shared" si="198"/>
        <v xml:space="preserve"> </v>
      </c>
      <c r="J179" s="108" t="str">
        <f t="shared" si="198"/>
        <v xml:space="preserve"> </v>
      </c>
      <c r="K179" s="108" t="str">
        <f t="shared" si="198"/>
        <v xml:space="preserve"> </v>
      </c>
      <c r="L179" s="108" t="str">
        <f t="shared" si="198"/>
        <v xml:space="preserve"> </v>
      </c>
      <c r="M179" s="108" t="str">
        <f t="shared" si="198"/>
        <v xml:space="preserve"> </v>
      </c>
      <c r="N179" s="108" t="str">
        <f t="shared" si="198"/>
        <v xml:space="preserve"> </v>
      </c>
      <c r="O179" s="108" t="str">
        <f t="shared" si="197"/>
        <v xml:space="preserve"> </v>
      </c>
      <c r="P179" s="108" t="str">
        <f t="shared" si="197"/>
        <v xml:space="preserve"> </v>
      </c>
      <c r="Q179" s="108" t="str">
        <f t="shared" si="197"/>
        <v xml:space="preserve"> </v>
      </c>
      <c r="R179" s="108" t="str">
        <f t="shared" si="197"/>
        <v xml:space="preserve"> </v>
      </c>
      <c r="S179" s="108" t="str">
        <f t="shared" si="197"/>
        <v xml:space="preserve"> </v>
      </c>
      <c r="T179" s="108" t="str">
        <f t="shared" si="197"/>
        <v xml:space="preserve"> </v>
      </c>
      <c r="U179" s="108" t="str">
        <f t="shared" si="197"/>
        <v xml:space="preserve"> </v>
      </c>
      <c r="V179" s="108" t="str">
        <f t="shared" si="197"/>
        <v xml:space="preserve"> </v>
      </c>
      <c r="W179" s="108" t="str">
        <f t="shared" si="197"/>
        <v xml:space="preserve"> </v>
      </c>
    </row>
    <row r="180" spans="2:26">
      <c r="B180" s="109"/>
      <c r="C180" s="156" t="s">
        <v>259</v>
      </c>
      <c r="D180" s="119"/>
      <c r="E180" s="9"/>
      <c r="F180" s="9"/>
      <c r="G180" s="9"/>
      <c r="H180" s="9"/>
      <c r="I180" s="9"/>
      <c r="J180" s="9"/>
      <c r="K180" s="9"/>
      <c r="L180" s="9"/>
      <c r="M180" s="9"/>
      <c r="N180" s="9"/>
      <c r="O180" s="9"/>
      <c r="P180" s="9"/>
      <c r="Q180" s="9"/>
      <c r="R180" s="9"/>
      <c r="S180" s="9"/>
      <c r="T180" s="9"/>
      <c r="U180" s="9"/>
      <c r="V180" s="9"/>
      <c r="W180" s="9"/>
    </row>
    <row r="181" spans="2:26">
      <c r="B181" s="109"/>
      <c r="C181" s="156" t="s">
        <v>256</v>
      </c>
      <c r="D181" s="119"/>
      <c r="E181" s="9"/>
      <c r="F181" s="119"/>
      <c r="G181" s="9"/>
      <c r="H181" s="9"/>
      <c r="I181" s="9"/>
      <c r="J181" s="9"/>
      <c r="K181" s="9"/>
      <c r="L181" s="119"/>
      <c r="M181" s="9"/>
      <c r="N181" s="9"/>
      <c r="O181" s="9"/>
      <c r="P181" s="9"/>
      <c r="Q181" s="9"/>
      <c r="R181" s="9"/>
      <c r="S181" s="9"/>
      <c r="T181" s="9"/>
      <c r="U181" s="9"/>
      <c r="V181" s="9"/>
      <c r="W181" s="9"/>
    </row>
    <row r="182" spans="2:26">
      <c r="B182" s="109"/>
      <c r="C182" s="156" t="s">
        <v>260</v>
      </c>
      <c r="D182" s="119"/>
      <c r="E182" s="9"/>
      <c r="F182" s="9"/>
      <c r="G182" s="9"/>
      <c r="H182" s="9"/>
      <c r="I182" s="9"/>
      <c r="J182" s="9"/>
      <c r="K182" s="9"/>
      <c r="L182" s="9"/>
      <c r="M182" s="9"/>
      <c r="N182" s="9"/>
      <c r="O182" s="9"/>
      <c r="P182" s="9"/>
      <c r="Q182" s="9"/>
      <c r="R182" s="9"/>
      <c r="S182" s="9"/>
      <c r="T182" s="9"/>
      <c r="U182" s="9"/>
      <c r="V182" s="9"/>
      <c r="W182" s="9"/>
    </row>
    <row r="183" spans="2:26">
      <c r="B183" s="3">
        <v>5</v>
      </c>
      <c r="C183" s="194" t="s">
        <v>339</v>
      </c>
      <c r="D183" s="108" t="str">
        <f t="shared" ref="D183:W183" si="199">IF(COUNTIF(D180:D182,"C")&gt;=1,"A",IF(COUNTIF(D180:D182,"C")&gt;0,"P"," "))</f>
        <v xml:space="preserve"> </v>
      </c>
      <c r="E183" s="108" t="str">
        <f t="shared" ref="E183:N183" si="200">IF(COUNTIF(E180:E182,"C")&gt;=1,"A",IF(COUNTIF(E180:E182,"C")&gt;0,"P"," "))</f>
        <v xml:space="preserve"> </v>
      </c>
      <c r="F183" s="108" t="str">
        <f t="shared" si="200"/>
        <v xml:space="preserve"> </v>
      </c>
      <c r="G183" s="108" t="str">
        <f t="shared" si="200"/>
        <v xml:space="preserve"> </v>
      </c>
      <c r="H183" s="108" t="str">
        <f t="shared" si="200"/>
        <v xml:space="preserve"> </v>
      </c>
      <c r="I183" s="108" t="str">
        <f t="shared" si="200"/>
        <v xml:space="preserve"> </v>
      </c>
      <c r="J183" s="108" t="str">
        <f t="shared" si="200"/>
        <v xml:space="preserve"> </v>
      </c>
      <c r="K183" s="108" t="str">
        <f t="shared" si="200"/>
        <v xml:space="preserve"> </v>
      </c>
      <c r="L183" s="108" t="str">
        <f t="shared" si="200"/>
        <v xml:space="preserve"> </v>
      </c>
      <c r="M183" s="108" t="str">
        <f t="shared" si="200"/>
        <v xml:space="preserve"> </v>
      </c>
      <c r="N183" s="108" t="str">
        <f t="shared" si="200"/>
        <v xml:space="preserve"> </v>
      </c>
      <c r="O183" s="108" t="str">
        <f t="shared" si="199"/>
        <v xml:space="preserve"> </v>
      </c>
      <c r="P183" s="108" t="str">
        <f t="shared" si="199"/>
        <v xml:space="preserve"> </v>
      </c>
      <c r="Q183" s="108" t="str">
        <f t="shared" si="199"/>
        <v xml:space="preserve"> </v>
      </c>
      <c r="R183" s="108" t="str">
        <f t="shared" si="199"/>
        <v xml:space="preserve"> </v>
      </c>
      <c r="S183" s="108" t="str">
        <f t="shared" si="199"/>
        <v xml:space="preserve"> </v>
      </c>
      <c r="T183" s="108" t="str">
        <f t="shared" si="199"/>
        <v xml:space="preserve"> </v>
      </c>
      <c r="U183" s="108" t="str">
        <f t="shared" si="199"/>
        <v xml:space="preserve"> </v>
      </c>
      <c r="V183" s="108" t="str">
        <f t="shared" si="199"/>
        <v xml:space="preserve"> </v>
      </c>
      <c r="W183" s="108" t="str">
        <f t="shared" si="199"/>
        <v xml:space="preserve"> </v>
      </c>
    </row>
    <row r="184" spans="2:26">
      <c r="B184" s="109"/>
      <c r="C184" s="156" t="s">
        <v>261</v>
      </c>
      <c r="D184" s="119"/>
      <c r="E184" s="9"/>
      <c r="F184" s="9"/>
      <c r="G184" s="9"/>
      <c r="H184" s="9"/>
      <c r="I184" s="9"/>
      <c r="J184" s="9"/>
      <c r="K184" s="9"/>
      <c r="L184" s="9"/>
      <c r="M184" s="9"/>
      <c r="N184" s="9"/>
      <c r="O184" s="9"/>
      <c r="P184" s="9"/>
      <c r="Q184" s="9"/>
      <c r="R184" s="9"/>
      <c r="S184" s="9"/>
      <c r="T184" s="9"/>
      <c r="U184" s="9"/>
      <c r="V184" s="9"/>
      <c r="W184" s="9"/>
    </row>
    <row r="185" spans="2:26">
      <c r="B185" s="109"/>
      <c r="C185" s="156" t="s">
        <v>262</v>
      </c>
      <c r="D185" s="119"/>
      <c r="E185" s="9"/>
      <c r="F185" s="119"/>
      <c r="G185" s="9"/>
      <c r="H185" s="9"/>
      <c r="I185" s="9"/>
      <c r="J185" s="9"/>
      <c r="K185" s="9"/>
      <c r="L185" s="119"/>
      <c r="M185" s="9"/>
      <c r="N185" s="9"/>
      <c r="O185" s="9"/>
      <c r="P185" s="9"/>
      <c r="Q185" s="9"/>
      <c r="R185" s="9"/>
      <c r="S185" s="9"/>
      <c r="T185" s="9"/>
      <c r="U185" s="9"/>
      <c r="V185" s="9"/>
      <c r="W185" s="9"/>
    </row>
    <row r="186" spans="2:26">
      <c r="B186" s="109"/>
      <c r="C186" s="156" t="s">
        <v>263</v>
      </c>
      <c r="D186" s="119"/>
      <c r="E186" s="9"/>
      <c r="F186" s="9"/>
      <c r="G186" s="9"/>
      <c r="H186" s="9"/>
      <c r="I186" s="9"/>
      <c r="J186" s="9"/>
      <c r="K186" s="9"/>
      <c r="L186" s="9"/>
      <c r="M186" s="9"/>
      <c r="N186" s="9"/>
      <c r="O186" s="9"/>
      <c r="P186" s="9"/>
      <c r="Q186" s="9"/>
      <c r="R186" s="9"/>
      <c r="S186" s="9"/>
      <c r="T186" s="9"/>
      <c r="U186" s="9"/>
      <c r="V186" s="9"/>
      <c r="W186" s="9"/>
    </row>
    <row r="187" spans="2:26" ht="1.5" customHeight="1" thickBot="1">
      <c r="D187" s="108" t="str">
        <f t="shared" ref="D187:W187" si="201">IF(COUNTIF(D184:D186,"C")&gt;=1,"A",IF(COUNTIF(D184:D186,"C")&gt;0,"P"," "))</f>
        <v xml:space="preserve"> </v>
      </c>
      <c r="E187" s="108" t="str">
        <f t="shared" ref="E187:N187" si="202">IF(COUNTIF(E184:E186,"C")&gt;=1,"A",IF(COUNTIF(E184:E186,"C")&gt;0,"P"," "))</f>
        <v xml:space="preserve"> </v>
      </c>
      <c r="F187" s="108" t="str">
        <f t="shared" si="202"/>
        <v xml:space="preserve"> </v>
      </c>
      <c r="G187" s="108" t="str">
        <f t="shared" si="202"/>
        <v xml:space="preserve"> </v>
      </c>
      <c r="H187" s="108" t="str">
        <f t="shared" si="202"/>
        <v xml:space="preserve"> </v>
      </c>
      <c r="I187" s="108" t="str">
        <f t="shared" si="202"/>
        <v xml:space="preserve"> </v>
      </c>
      <c r="J187" s="108" t="str">
        <f t="shared" si="202"/>
        <v xml:space="preserve"> </v>
      </c>
      <c r="K187" s="108" t="str">
        <f t="shared" si="202"/>
        <v xml:space="preserve"> </v>
      </c>
      <c r="L187" s="108" t="str">
        <f t="shared" si="202"/>
        <v xml:space="preserve"> </v>
      </c>
      <c r="M187" s="108" t="str">
        <f t="shared" si="202"/>
        <v xml:space="preserve"> </v>
      </c>
      <c r="N187" s="108" t="str">
        <f t="shared" si="202"/>
        <v xml:space="preserve"> </v>
      </c>
      <c r="O187" s="108" t="str">
        <f t="shared" si="201"/>
        <v xml:space="preserve"> </v>
      </c>
      <c r="P187" s="108" t="str">
        <f t="shared" si="201"/>
        <v xml:space="preserve"> </v>
      </c>
      <c r="Q187" s="108" t="str">
        <f t="shared" si="201"/>
        <v xml:space="preserve"> </v>
      </c>
      <c r="R187" s="108" t="str">
        <f t="shared" si="201"/>
        <v xml:space="preserve"> </v>
      </c>
      <c r="S187" s="108" t="str">
        <f t="shared" si="201"/>
        <v xml:space="preserve"> </v>
      </c>
      <c r="T187" s="108" t="str">
        <f t="shared" si="201"/>
        <v xml:space="preserve"> </v>
      </c>
      <c r="U187" s="108" t="str">
        <f t="shared" si="201"/>
        <v xml:space="preserve"> </v>
      </c>
      <c r="V187" s="108" t="str">
        <f t="shared" si="201"/>
        <v xml:space="preserve"> </v>
      </c>
      <c r="W187" s="108" t="str">
        <f t="shared" si="201"/>
        <v xml:space="preserve"> </v>
      </c>
    </row>
    <row r="188" spans="2:26" ht="13.5" thickBot="1">
      <c r="C188" s="67" t="s">
        <v>23</v>
      </c>
      <c r="D188" s="82" t="str">
        <f>IF(COUNTIF(D171:D187,"A")&gt;4,"C",IF(COUNTIF(D171:D187,"A")&gt;0,"P"," "))</f>
        <v xml:space="preserve"> </v>
      </c>
      <c r="E188" s="82" t="str">
        <f t="shared" ref="E188" si="203">IF(COUNTIF(E171:E187,"A")&gt;4,"C",IF(COUNTIF(E171:E187,"A")&gt;0,"P"," "))</f>
        <v xml:space="preserve"> </v>
      </c>
      <c r="F188" s="82" t="str">
        <f t="shared" ref="F188" si="204">IF(COUNTIF(F171:F187,"A")&gt;4,"C",IF(COUNTIF(F171:F187,"A")&gt;0,"P"," "))</f>
        <v xml:space="preserve"> </v>
      </c>
      <c r="G188" s="82" t="str">
        <f t="shared" ref="G188" si="205">IF(COUNTIF(G171:G187,"A")&gt;4,"C",IF(COUNTIF(G171:G187,"A")&gt;0,"P"," "))</f>
        <v xml:space="preserve"> </v>
      </c>
      <c r="H188" s="82" t="str">
        <f t="shared" ref="H188" si="206">IF(COUNTIF(H171:H187,"A")&gt;4,"C",IF(COUNTIF(H171:H187,"A")&gt;0,"P"," "))</f>
        <v xml:space="preserve"> </v>
      </c>
      <c r="I188" s="82" t="str">
        <f t="shared" ref="I188" si="207">IF(COUNTIF(I171:I187,"A")&gt;4,"C",IF(COUNTIF(I171:I187,"A")&gt;0,"P"," "))</f>
        <v xml:space="preserve"> </v>
      </c>
      <c r="J188" s="82" t="str">
        <f t="shared" ref="J188" si="208">IF(COUNTIF(J171:J187,"A")&gt;4,"C",IF(COUNTIF(J171:J187,"A")&gt;0,"P"," "))</f>
        <v xml:space="preserve"> </v>
      </c>
      <c r="K188" s="82" t="str">
        <f t="shared" ref="K188" si="209">IF(COUNTIF(K171:K187,"A")&gt;4,"C",IF(COUNTIF(K171:K187,"A")&gt;0,"P"," "))</f>
        <v xml:space="preserve"> </v>
      </c>
      <c r="L188" s="82" t="str">
        <f t="shared" ref="L188" si="210">IF(COUNTIF(L171:L187,"A")&gt;4,"C",IF(COUNTIF(L171:L187,"A")&gt;0,"P"," "))</f>
        <v xml:space="preserve"> </v>
      </c>
      <c r="M188" s="82" t="str">
        <f t="shared" ref="M188" si="211">IF(COUNTIF(M171:M187,"A")&gt;4,"C",IF(COUNTIF(M171:M187,"A")&gt;0,"P"," "))</f>
        <v xml:space="preserve"> </v>
      </c>
      <c r="N188" s="82" t="str">
        <f t="shared" ref="N188" si="212">IF(COUNTIF(N171:N187,"A")&gt;4,"C",IF(COUNTIF(N171:N187,"A")&gt;0,"P"," "))</f>
        <v xml:space="preserve"> </v>
      </c>
      <c r="O188" s="82" t="str">
        <f t="shared" ref="O188" si="213">IF(COUNTIF(O171:O187,"A")&gt;4,"C",IF(COUNTIF(O171:O187,"A")&gt;0,"P"," "))</f>
        <v xml:space="preserve"> </v>
      </c>
      <c r="P188" s="82" t="str">
        <f t="shared" ref="P188" si="214">IF(COUNTIF(P171:P187,"A")&gt;4,"C",IF(COUNTIF(P171:P187,"A")&gt;0,"P"," "))</f>
        <v xml:space="preserve"> </v>
      </c>
      <c r="Q188" s="82" t="str">
        <f t="shared" ref="Q188" si="215">IF(COUNTIF(Q171:Q187,"A")&gt;4,"C",IF(COUNTIF(Q171:Q187,"A")&gt;0,"P"," "))</f>
        <v xml:space="preserve"> </v>
      </c>
      <c r="R188" s="82" t="str">
        <f t="shared" ref="R188" si="216">IF(COUNTIF(R171:R187,"A")&gt;4,"C",IF(COUNTIF(R171:R187,"A")&gt;0,"P"," "))</f>
        <v xml:space="preserve"> </v>
      </c>
      <c r="S188" s="82" t="str">
        <f t="shared" ref="S188" si="217">IF(COUNTIF(S171:S187,"A")&gt;4,"C",IF(COUNTIF(S171:S187,"A")&gt;0,"P"," "))</f>
        <v xml:space="preserve"> </v>
      </c>
      <c r="T188" s="82" t="str">
        <f t="shared" ref="T188" si="218">IF(COUNTIF(T171:T187,"A")&gt;4,"C",IF(COUNTIF(T171:T187,"A")&gt;0,"P"," "))</f>
        <v xml:space="preserve"> </v>
      </c>
      <c r="U188" s="82" t="str">
        <f t="shared" ref="U188" si="219">IF(COUNTIF(U171:U187,"A")&gt;4,"C",IF(COUNTIF(U171:U187,"A")&gt;0,"P"," "))</f>
        <v xml:space="preserve"> </v>
      </c>
      <c r="V188" s="82" t="str">
        <f t="shared" ref="V188" si="220">IF(COUNTIF(V171:V187,"A")&gt;4,"C",IF(COUNTIF(V171:V187,"A")&gt;0,"P"," "))</f>
        <v xml:space="preserve"> </v>
      </c>
      <c r="W188" s="82" t="str">
        <f t="shared" ref="W188" si="221">IF(COUNTIF(W171:W187,"A")&gt;4,"C",IF(COUNTIF(W171:W187,"A")&gt;0,"P"," "))</f>
        <v xml:space="preserve"> </v>
      </c>
      <c r="X188" s="261"/>
      <c r="Y188" s="262"/>
      <c r="Z188" s="262"/>
    </row>
    <row r="189" spans="2:26" ht="15">
      <c r="B189" s="106" t="s">
        <v>607</v>
      </c>
    </row>
    <row r="190" spans="2:26">
      <c r="B190" s="3">
        <v>1</v>
      </c>
      <c r="C190" s="206" t="s">
        <v>340</v>
      </c>
    </row>
    <row r="191" spans="2:26">
      <c r="B191" s="107"/>
      <c r="C191" s="156" t="s">
        <v>279</v>
      </c>
      <c r="D191" s="119"/>
      <c r="E191" s="9"/>
      <c r="F191" s="9"/>
      <c r="G191" s="9"/>
      <c r="H191" s="9"/>
      <c r="I191" s="9"/>
      <c r="J191" s="9"/>
      <c r="K191" s="9"/>
      <c r="L191" s="9"/>
      <c r="M191" s="9"/>
      <c r="N191" s="9"/>
      <c r="O191" s="9"/>
      <c r="P191" s="9"/>
      <c r="Q191" s="9"/>
      <c r="R191" s="9"/>
      <c r="S191" s="9"/>
      <c r="T191" s="9"/>
      <c r="U191" s="9"/>
      <c r="V191" s="9"/>
      <c r="W191" s="9"/>
    </row>
    <row r="192" spans="2:26">
      <c r="B192" s="107"/>
      <c r="C192" s="156" t="s">
        <v>561</v>
      </c>
      <c r="D192" s="119"/>
      <c r="E192" s="9"/>
      <c r="F192" s="9"/>
      <c r="G192" s="9"/>
      <c r="H192" s="9"/>
      <c r="I192" s="9"/>
      <c r="J192" s="9"/>
      <c r="K192" s="9"/>
      <c r="L192" s="9"/>
      <c r="M192" s="9"/>
      <c r="N192" s="9"/>
      <c r="O192" s="9"/>
      <c r="P192" s="9"/>
      <c r="Q192" s="9"/>
      <c r="R192" s="9"/>
      <c r="S192" s="9"/>
      <c r="T192" s="9"/>
      <c r="U192" s="9"/>
      <c r="V192" s="9"/>
      <c r="W192" s="9"/>
    </row>
    <row r="193" spans="2:23">
      <c r="B193" s="107"/>
      <c r="C193" s="156" t="s">
        <v>280</v>
      </c>
      <c r="D193" s="119"/>
      <c r="E193" s="9"/>
      <c r="F193" s="9"/>
      <c r="G193" s="9"/>
      <c r="H193" s="9"/>
      <c r="I193" s="9"/>
      <c r="J193" s="9"/>
      <c r="K193" s="9"/>
      <c r="L193" s="9"/>
      <c r="M193" s="9"/>
      <c r="N193" s="9"/>
      <c r="O193" s="9"/>
      <c r="P193" s="9"/>
      <c r="Q193" s="9"/>
      <c r="R193" s="9"/>
      <c r="S193" s="9"/>
      <c r="T193" s="9"/>
      <c r="U193" s="9"/>
      <c r="V193" s="9"/>
      <c r="W193" s="9"/>
    </row>
    <row r="194" spans="2:23">
      <c r="B194" s="3">
        <v>2</v>
      </c>
      <c r="C194" s="194" t="s">
        <v>192</v>
      </c>
      <c r="D194" s="108" t="str">
        <f t="shared" ref="D194:W194" si="222">IF(COUNTIF(D191:D193,"C")&gt;=1,"A",IF(COUNTIF(D191:D193,"C")&gt;0,"P"," "))</f>
        <v xml:space="preserve"> </v>
      </c>
      <c r="E194" s="108" t="str">
        <f t="shared" ref="E194:N194" si="223">IF(COUNTIF(E191:E193,"C")&gt;=1,"A",IF(COUNTIF(E191:E193,"C")&gt;0,"P"," "))</f>
        <v xml:space="preserve"> </v>
      </c>
      <c r="F194" s="108" t="str">
        <f t="shared" si="223"/>
        <v xml:space="preserve"> </v>
      </c>
      <c r="G194" s="108" t="str">
        <f t="shared" si="223"/>
        <v xml:space="preserve"> </v>
      </c>
      <c r="H194" s="108" t="str">
        <f t="shared" si="223"/>
        <v xml:space="preserve"> </v>
      </c>
      <c r="I194" s="108" t="str">
        <f t="shared" si="223"/>
        <v xml:space="preserve"> </v>
      </c>
      <c r="J194" s="108" t="str">
        <f t="shared" si="223"/>
        <v xml:space="preserve"> </v>
      </c>
      <c r="K194" s="108" t="str">
        <f t="shared" si="223"/>
        <v xml:space="preserve"> </v>
      </c>
      <c r="L194" s="108" t="str">
        <f t="shared" si="223"/>
        <v xml:space="preserve"> </v>
      </c>
      <c r="M194" s="108" t="str">
        <f t="shared" si="223"/>
        <v xml:space="preserve"> </v>
      </c>
      <c r="N194" s="108" t="str">
        <f t="shared" si="223"/>
        <v xml:space="preserve"> </v>
      </c>
      <c r="O194" s="108" t="str">
        <f t="shared" si="222"/>
        <v xml:space="preserve"> </v>
      </c>
      <c r="P194" s="108" t="str">
        <f t="shared" si="222"/>
        <v xml:space="preserve"> </v>
      </c>
      <c r="Q194" s="108" t="str">
        <f t="shared" si="222"/>
        <v xml:space="preserve"> </v>
      </c>
      <c r="R194" s="108" t="str">
        <f t="shared" si="222"/>
        <v xml:space="preserve"> </v>
      </c>
      <c r="S194" s="108" t="str">
        <f t="shared" si="222"/>
        <v xml:space="preserve"> </v>
      </c>
      <c r="T194" s="108" t="str">
        <f t="shared" si="222"/>
        <v xml:space="preserve"> </v>
      </c>
      <c r="U194" s="108" t="str">
        <f t="shared" si="222"/>
        <v xml:space="preserve"> </v>
      </c>
      <c r="V194" s="108" t="str">
        <f t="shared" si="222"/>
        <v xml:space="preserve"> </v>
      </c>
      <c r="W194" s="108" t="str">
        <f t="shared" si="222"/>
        <v xml:space="preserve"> </v>
      </c>
    </row>
    <row r="195" spans="2:23">
      <c r="B195" s="109"/>
      <c r="C195" s="156" t="s">
        <v>281</v>
      </c>
      <c r="D195" s="119"/>
      <c r="E195" s="9"/>
      <c r="F195" s="9"/>
      <c r="G195" s="9"/>
      <c r="H195" s="9"/>
      <c r="I195" s="9"/>
      <c r="J195" s="9"/>
      <c r="K195" s="9"/>
      <c r="L195" s="9"/>
      <c r="M195" s="9"/>
      <c r="N195" s="9"/>
      <c r="O195" s="9"/>
      <c r="P195" s="9"/>
      <c r="Q195" s="9"/>
      <c r="R195" s="9"/>
      <c r="S195" s="9"/>
      <c r="T195" s="9"/>
      <c r="U195" s="9"/>
      <c r="V195" s="9"/>
      <c r="W195" s="9"/>
    </row>
    <row r="196" spans="2:23">
      <c r="B196" s="109"/>
      <c r="C196" s="156" t="s">
        <v>283</v>
      </c>
      <c r="D196" s="119"/>
      <c r="E196" s="9"/>
      <c r="F196" s="9"/>
      <c r="G196" s="9"/>
      <c r="H196" s="9"/>
      <c r="I196" s="9"/>
      <c r="J196" s="9"/>
      <c r="K196" s="9"/>
      <c r="L196" s="9"/>
      <c r="M196" s="9"/>
      <c r="N196" s="9"/>
      <c r="O196" s="9"/>
      <c r="P196" s="9"/>
      <c r="Q196" s="9"/>
      <c r="R196" s="9"/>
      <c r="S196" s="9"/>
      <c r="T196" s="9"/>
      <c r="U196" s="9"/>
      <c r="V196" s="9"/>
      <c r="W196" s="9"/>
    </row>
    <row r="197" spans="2:23">
      <c r="B197" s="109"/>
      <c r="C197" s="156" t="s">
        <v>282</v>
      </c>
      <c r="D197" s="119"/>
      <c r="E197" s="9"/>
      <c r="F197" s="9"/>
      <c r="G197" s="9"/>
      <c r="H197" s="9"/>
      <c r="I197" s="9"/>
      <c r="J197" s="9"/>
      <c r="K197" s="9"/>
      <c r="L197" s="9"/>
      <c r="M197" s="9"/>
      <c r="N197" s="9"/>
      <c r="O197" s="9"/>
      <c r="P197" s="9"/>
      <c r="Q197" s="9"/>
      <c r="R197" s="9"/>
      <c r="S197" s="9"/>
      <c r="T197" s="9"/>
      <c r="U197" s="9"/>
      <c r="V197" s="9"/>
      <c r="W197" s="9"/>
    </row>
    <row r="198" spans="2:23">
      <c r="B198" s="3">
        <v>3</v>
      </c>
      <c r="C198" s="194" t="s">
        <v>193</v>
      </c>
      <c r="D198" s="108" t="str">
        <f t="shared" ref="D198:W198" si="224">IF(COUNTIF(D195:D197,"C")&gt;=1,"A",IF(COUNTIF(D195:D197,"C")&gt;0,"P"," "))</f>
        <v xml:space="preserve"> </v>
      </c>
      <c r="E198" s="108" t="str">
        <f t="shared" ref="E198:N198" si="225">IF(COUNTIF(E195:E197,"C")&gt;=1,"A",IF(COUNTIF(E195:E197,"C")&gt;0,"P"," "))</f>
        <v xml:space="preserve"> </v>
      </c>
      <c r="F198" s="108" t="str">
        <f t="shared" si="225"/>
        <v xml:space="preserve"> </v>
      </c>
      <c r="G198" s="108" t="str">
        <f t="shared" si="225"/>
        <v xml:space="preserve"> </v>
      </c>
      <c r="H198" s="108" t="str">
        <f t="shared" si="225"/>
        <v xml:space="preserve"> </v>
      </c>
      <c r="I198" s="108" t="str">
        <f t="shared" si="225"/>
        <v xml:space="preserve"> </v>
      </c>
      <c r="J198" s="108" t="str">
        <f t="shared" si="225"/>
        <v xml:space="preserve"> </v>
      </c>
      <c r="K198" s="108" t="str">
        <f t="shared" si="225"/>
        <v xml:space="preserve"> </v>
      </c>
      <c r="L198" s="108" t="str">
        <f t="shared" si="225"/>
        <v xml:space="preserve"> </v>
      </c>
      <c r="M198" s="108" t="str">
        <f t="shared" si="225"/>
        <v xml:space="preserve"> </v>
      </c>
      <c r="N198" s="108" t="str">
        <f t="shared" si="225"/>
        <v xml:space="preserve"> </v>
      </c>
      <c r="O198" s="108" t="str">
        <f t="shared" si="224"/>
        <v xml:space="preserve"> </v>
      </c>
      <c r="P198" s="108" t="str">
        <f t="shared" si="224"/>
        <v xml:space="preserve"> </v>
      </c>
      <c r="Q198" s="108" t="str">
        <f t="shared" si="224"/>
        <v xml:space="preserve"> </v>
      </c>
      <c r="R198" s="108" t="str">
        <f t="shared" si="224"/>
        <v xml:space="preserve"> </v>
      </c>
      <c r="S198" s="108" t="str">
        <f t="shared" si="224"/>
        <v xml:space="preserve"> </v>
      </c>
      <c r="T198" s="108" t="str">
        <f t="shared" si="224"/>
        <v xml:space="preserve"> </v>
      </c>
      <c r="U198" s="108" t="str">
        <f t="shared" si="224"/>
        <v xml:space="preserve"> </v>
      </c>
      <c r="V198" s="108" t="str">
        <f t="shared" si="224"/>
        <v xml:space="preserve"> </v>
      </c>
      <c r="W198" s="108" t="str">
        <f t="shared" si="224"/>
        <v xml:space="preserve"> </v>
      </c>
    </row>
    <row r="199" spans="2:23">
      <c r="B199" s="109"/>
      <c r="C199" s="156" t="s">
        <v>284</v>
      </c>
      <c r="D199" s="119"/>
      <c r="E199" s="9"/>
      <c r="F199" s="9"/>
      <c r="G199" s="9"/>
      <c r="H199" s="9"/>
      <c r="I199" s="9"/>
      <c r="J199" s="9"/>
      <c r="K199" s="9"/>
      <c r="L199" s="9"/>
      <c r="M199" s="9"/>
      <c r="N199" s="9"/>
      <c r="O199" s="9"/>
      <c r="P199" s="9"/>
      <c r="Q199" s="9"/>
      <c r="R199" s="9"/>
      <c r="S199" s="9"/>
      <c r="T199" s="9"/>
      <c r="U199" s="9"/>
      <c r="V199" s="9"/>
      <c r="W199" s="9"/>
    </row>
    <row r="200" spans="2:23">
      <c r="B200" s="109"/>
      <c r="C200" s="156" t="s">
        <v>285</v>
      </c>
      <c r="D200" s="119"/>
      <c r="E200" s="9"/>
      <c r="F200" s="9"/>
      <c r="G200" s="9"/>
      <c r="H200" s="9"/>
      <c r="I200" s="9"/>
      <c r="J200" s="9"/>
      <c r="K200" s="9"/>
      <c r="L200" s="9"/>
      <c r="M200" s="9"/>
      <c r="N200" s="9"/>
      <c r="O200" s="9"/>
      <c r="P200" s="9"/>
      <c r="Q200" s="9"/>
      <c r="R200" s="9"/>
      <c r="S200" s="9"/>
      <c r="T200" s="9"/>
      <c r="U200" s="9"/>
      <c r="V200" s="9"/>
      <c r="W200" s="9"/>
    </row>
    <row r="201" spans="2:23">
      <c r="B201" s="109"/>
      <c r="C201" s="156" t="s">
        <v>291</v>
      </c>
      <c r="D201" s="119"/>
      <c r="E201" s="9"/>
      <c r="F201" s="9"/>
      <c r="G201" s="9"/>
      <c r="H201" s="9"/>
      <c r="I201" s="9"/>
      <c r="J201" s="9"/>
      <c r="K201" s="9"/>
      <c r="L201" s="9"/>
      <c r="M201" s="9"/>
      <c r="N201" s="9"/>
      <c r="O201" s="9"/>
      <c r="P201" s="9"/>
      <c r="Q201" s="9"/>
      <c r="R201" s="9"/>
      <c r="S201" s="9"/>
      <c r="T201" s="9"/>
      <c r="U201" s="9"/>
      <c r="V201" s="9"/>
      <c r="W201" s="9"/>
    </row>
    <row r="202" spans="2:23">
      <c r="B202" s="3">
        <v>4</v>
      </c>
      <c r="C202" s="194" t="s">
        <v>562</v>
      </c>
      <c r="D202" s="108" t="str">
        <f t="shared" ref="D202:W202" si="226">IF(COUNTIF(D199:D201,"C")&gt;=1,"A",IF(COUNTIF(D199:D201,"C")&gt;0,"P"," "))</f>
        <v xml:space="preserve"> </v>
      </c>
      <c r="E202" s="108" t="str">
        <f t="shared" ref="E202:N202" si="227">IF(COUNTIF(E199:E201,"C")&gt;=1,"A",IF(COUNTIF(E199:E201,"C")&gt;0,"P"," "))</f>
        <v xml:space="preserve"> </v>
      </c>
      <c r="F202" s="108" t="str">
        <f t="shared" si="227"/>
        <v xml:space="preserve"> </v>
      </c>
      <c r="G202" s="108" t="str">
        <f t="shared" si="227"/>
        <v xml:space="preserve"> </v>
      </c>
      <c r="H202" s="108" t="str">
        <f t="shared" si="227"/>
        <v xml:space="preserve"> </v>
      </c>
      <c r="I202" s="108" t="str">
        <f t="shared" si="227"/>
        <v xml:space="preserve"> </v>
      </c>
      <c r="J202" s="108" t="str">
        <f t="shared" si="227"/>
        <v xml:space="preserve"> </v>
      </c>
      <c r="K202" s="108" t="str">
        <f t="shared" si="227"/>
        <v xml:space="preserve"> </v>
      </c>
      <c r="L202" s="108" t="str">
        <f t="shared" si="227"/>
        <v xml:space="preserve"> </v>
      </c>
      <c r="M202" s="108" t="str">
        <f t="shared" si="227"/>
        <v xml:space="preserve"> </v>
      </c>
      <c r="N202" s="108" t="str">
        <f t="shared" si="227"/>
        <v xml:space="preserve"> </v>
      </c>
      <c r="O202" s="108" t="str">
        <f t="shared" si="226"/>
        <v xml:space="preserve"> </v>
      </c>
      <c r="P202" s="108" t="str">
        <f t="shared" si="226"/>
        <v xml:space="preserve"> </v>
      </c>
      <c r="Q202" s="108" t="str">
        <f t="shared" si="226"/>
        <v xml:space="preserve"> </v>
      </c>
      <c r="R202" s="108" t="str">
        <f t="shared" si="226"/>
        <v xml:space="preserve"> </v>
      </c>
      <c r="S202" s="108" t="str">
        <f t="shared" si="226"/>
        <v xml:space="preserve"> </v>
      </c>
      <c r="T202" s="108" t="str">
        <f t="shared" si="226"/>
        <v xml:space="preserve"> </v>
      </c>
      <c r="U202" s="108" t="str">
        <f t="shared" si="226"/>
        <v xml:space="preserve"> </v>
      </c>
      <c r="V202" s="108" t="str">
        <f t="shared" si="226"/>
        <v xml:space="preserve"> </v>
      </c>
      <c r="W202" s="108" t="str">
        <f t="shared" si="226"/>
        <v xml:space="preserve"> </v>
      </c>
    </row>
    <row r="203" spans="2:23">
      <c r="B203" s="109"/>
      <c r="C203" s="156" t="s">
        <v>563</v>
      </c>
      <c r="D203" s="119"/>
      <c r="E203" s="9"/>
      <c r="F203" s="9"/>
      <c r="G203" s="9"/>
      <c r="H203" s="9"/>
      <c r="I203" s="9" t="s">
        <v>22</v>
      </c>
      <c r="J203" s="9"/>
      <c r="K203" s="9"/>
      <c r="L203" s="9"/>
      <c r="M203" s="9"/>
      <c r="N203" s="9"/>
      <c r="O203" s="9"/>
      <c r="P203" s="9"/>
      <c r="Q203" s="9"/>
      <c r="R203" s="9" t="s">
        <v>22</v>
      </c>
      <c r="S203" s="9"/>
      <c r="T203" s="9"/>
      <c r="U203" s="9"/>
      <c r="V203" s="9"/>
      <c r="W203" s="9"/>
    </row>
    <row r="204" spans="2:23">
      <c r="B204" s="109"/>
      <c r="C204" s="156" t="s">
        <v>286</v>
      </c>
      <c r="D204" s="119"/>
      <c r="E204" s="9"/>
      <c r="F204" s="9"/>
      <c r="G204" s="9"/>
      <c r="H204" s="9"/>
      <c r="I204" s="9"/>
      <c r="J204" s="9"/>
      <c r="K204" s="9"/>
      <c r="L204" s="9"/>
      <c r="M204" s="9"/>
      <c r="N204" s="9"/>
      <c r="O204" s="9"/>
      <c r="P204" s="9"/>
      <c r="Q204" s="9"/>
      <c r="R204" s="9"/>
      <c r="S204" s="9"/>
      <c r="T204" s="9"/>
      <c r="U204" s="9"/>
      <c r="V204" s="9"/>
      <c r="W204" s="9"/>
    </row>
    <row r="205" spans="2:23">
      <c r="B205" s="109"/>
      <c r="C205" s="156" t="s">
        <v>287</v>
      </c>
      <c r="D205" s="119"/>
      <c r="E205" s="9"/>
      <c r="F205" s="9"/>
      <c r="G205" s="9"/>
      <c r="H205" s="9"/>
      <c r="I205" s="9"/>
      <c r="J205" s="9"/>
      <c r="K205" s="9"/>
      <c r="L205" s="9"/>
      <c r="M205" s="9"/>
      <c r="N205" s="9"/>
      <c r="O205" s="9"/>
      <c r="P205" s="9"/>
      <c r="Q205" s="9"/>
      <c r="R205" s="9"/>
      <c r="S205" s="9"/>
      <c r="T205" s="9"/>
      <c r="U205" s="9"/>
      <c r="V205" s="9"/>
      <c r="W205" s="9"/>
    </row>
    <row r="206" spans="2:23">
      <c r="B206" s="3">
        <v>5</v>
      </c>
      <c r="C206" s="194" t="s">
        <v>194</v>
      </c>
      <c r="D206" s="108" t="str">
        <f t="shared" ref="D206:W206" si="228">IF(COUNTIF(D203:D205,"C")&gt;=1,"A",IF(COUNTIF(D203:D205,"C")&gt;0,"P"," "))</f>
        <v xml:space="preserve"> </v>
      </c>
      <c r="E206" s="108" t="str">
        <f t="shared" ref="E206:N206" si="229">IF(COUNTIF(E203:E205,"C")&gt;=1,"A",IF(COUNTIF(E203:E205,"C")&gt;0,"P"," "))</f>
        <v xml:space="preserve"> </v>
      </c>
      <c r="F206" s="108" t="str">
        <f t="shared" si="229"/>
        <v xml:space="preserve"> </v>
      </c>
      <c r="G206" s="108" t="str">
        <f t="shared" si="229"/>
        <v xml:space="preserve"> </v>
      </c>
      <c r="H206" s="108" t="str">
        <f t="shared" si="229"/>
        <v xml:space="preserve"> </v>
      </c>
      <c r="I206" s="108" t="str">
        <f t="shared" si="229"/>
        <v xml:space="preserve"> </v>
      </c>
      <c r="J206" s="108" t="str">
        <f t="shared" si="229"/>
        <v xml:space="preserve"> </v>
      </c>
      <c r="K206" s="108" t="str">
        <f t="shared" si="229"/>
        <v xml:space="preserve"> </v>
      </c>
      <c r="L206" s="108" t="str">
        <f t="shared" si="229"/>
        <v xml:space="preserve"> </v>
      </c>
      <c r="M206" s="108" t="str">
        <f t="shared" si="229"/>
        <v xml:space="preserve"> </v>
      </c>
      <c r="N206" s="108" t="str">
        <f t="shared" si="229"/>
        <v xml:space="preserve"> </v>
      </c>
      <c r="O206" s="108" t="str">
        <f t="shared" si="228"/>
        <v xml:space="preserve"> </v>
      </c>
      <c r="P206" s="108" t="str">
        <f t="shared" si="228"/>
        <v xml:space="preserve"> </v>
      </c>
      <c r="Q206" s="108" t="str">
        <f t="shared" si="228"/>
        <v xml:space="preserve"> </v>
      </c>
      <c r="R206" s="108" t="str">
        <f t="shared" si="228"/>
        <v xml:space="preserve"> </v>
      </c>
      <c r="S206" s="108" t="str">
        <f t="shared" si="228"/>
        <v xml:space="preserve"> </v>
      </c>
      <c r="T206" s="108" t="str">
        <f t="shared" si="228"/>
        <v xml:space="preserve"> </v>
      </c>
      <c r="U206" s="108" t="str">
        <f t="shared" si="228"/>
        <v xml:space="preserve"> </v>
      </c>
      <c r="V206" s="108" t="str">
        <f t="shared" si="228"/>
        <v xml:space="preserve"> </v>
      </c>
      <c r="W206" s="108" t="str">
        <f t="shared" si="228"/>
        <v xml:space="preserve"> </v>
      </c>
    </row>
    <row r="207" spans="2:23">
      <c r="B207" s="109"/>
      <c r="C207" s="156" t="s">
        <v>288</v>
      </c>
      <c r="D207" s="119"/>
      <c r="E207" s="9"/>
      <c r="F207" s="9"/>
      <c r="G207" s="9"/>
      <c r="H207" s="9"/>
      <c r="I207" s="9"/>
      <c r="J207" s="9"/>
      <c r="K207" s="9"/>
      <c r="L207" s="9"/>
      <c r="M207" s="9"/>
      <c r="N207" s="9"/>
      <c r="O207" s="9"/>
      <c r="P207" s="9"/>
      <c r="Q207" s="9"/>
      <c r="R207" s="9"/>
      <c r="S207" s="9"/>
      <c r="T207" s="9"/>
      <c r="U207" s="9"/>
      <c r="V207" s="9"/>
      <c r="W207" s="9"/>
    </row>
    <row r="208" spans="2:23">
      <c r="B208" s="109"/>
      <c r="C208" s="156" t="s">
        <v>289</v>
      </c>
      <c r="D208" s="119"/>
      <c r="E208" s="9"/>
      <c r="F208" s="9"/>
      <c r="G208" s="9"/>
      <c r="H208" s="9"/>
      <c r="I208" s="9"/>
      <c r="J208" s="9"/>
      <c r="K208" s="9"/>
      <c r="L208" s="9"/>
      <c r="M208" s="9"/>
      <c r="N208" s="9"/>
      <c r="O208" s="9"/>
      <c r="P208" s="9"/>
      <c r="Q208" s="9"/>
      <c r="R208" s="9"/>
      <c r="S208" s="9"/>
      <c r="T208" s="9"/>
      <c r="U208" s="9"/>
      <c r="V208" s="9"/>
      <c r="W208" s="9"/>
    </row>
    <row r="209" spans="2:23">
      <c r="B209" s="109"/>
      <c r="C209" s="156" t="s">
        <v>290</v>
      </c>
      <c r="D209" s="119"/>
      <c r="E209" s="9"/>
      <c r="F209" s="9"/>
      <c r="G209" s="9"/>
      <c r="H209" s="9"/>
      <c r="I209" s="9"/>
      <c r="J209" s="9"/>
      <c r="K209" s="9"/>
      <c r="L209" s="9"/>
      <c r="M209" s="9"/>
      <c r="N209" s="9"/>
      <c r="O209" s="9"/>
      <c r="P209" s="9"/>
      <c r="Q209" s="9"/>
      <c r="R209" s="9"/>
      <c r="S209" s="9"/>
      <c r="T209" s="9"/>
      <c r="U209" s="9"/>
      <c r="V209" s="9"/>
      <c r="W209" s="9"/>
    </row>
    <row r="210" spans="2:23" ht="1.5" customHeight="1" thickBot="1">
      <c r="D210" s="108" t="str">
        <f t="shared" ref="D210:W210" si="230">IF(COUNTIF(D207:D209,"C")&gt;=1,"A",IF(COUNTIF(D207:D209,"C")&gt;0,"P"," "))</f>
        <v xml:space="preserve"> </v>
      </c>
      <c r="E210" s="108" t="str">
        <f t="shared" ref="E210:N210" si="231">IF(COUNTIF(E207:E209,"C")&gt;=1,"A",IF(COUNTIF(E207:E209,"C")&gt;0,"P"," "))</f>
        <v xml:space="preserve"> </v>
      </c>
      <c r="F210" s="108" t="str">
        <f t="shared" si="231"/>
        <v xml:space="preserve"> </v>
      </c>
      <c r="G210" s="108" t="str">
        <f t="shared" si="231"/>
        <v xml:space="preserve"> </v>
      </c>
      <c r="H210" s="108" t="str">
        <f t="shared" si="231"/>
        <v xml:space="preserve"> </v>
      </c>
      <c r="I210" s="108" t="str">
        <f t="shared" si="231"/>
        <v xml:space="preserve"> </v>
      </c>
      <c r="J210" s="108" t="str">
        <f t="shared" si="231"/>
        <v xml:space="preserve"> </v>
      </c>
      <c r="K210" s="108" t="str">
        <f t="shared" si="231"/>
        <v xml:space="preserve"> </v>
      </c>
      <c r="L210" s="108" t="str">
        <f t="shared" si="231"/>
        <v xml:space="preserve"> </v>
      </c>
      <c r="M210" s="108" t="str">
        <f t="shared" si="231"/>
        <v xml:space="preserve"> </v>
      </c>
      <c r="N210" s="108" t="str">
        <f t="shared" si="231"/>
        <v xml:space="preserve"> </v>
      </c>
      <c r="O210" s="108" t="str">
        <f t="shared" si="230"/>
        <v xml:space="preserve"> </v>
      </c>
      <c r="P210" s="108" t="str">
        <f t="shared" si="230"/>
        <v xml:space="preserve"> </v>
      </c>
      <c r="Q210" s="108" t="str">
        <f t="shared" si="230"/>
        <v xml:space="preserve"> </v>
      </c>
      <c r="R210" s="108" t="str">
        <f t="shared" si="230"/>
        <v xml:space="preserve"> </v>
      </c>
      <c r="S210" s="108" t="str">
        <f t="shared" si="230"/>
        <v xml:space="preserve"> </v>
      </c>
      <c r="T210" s="108" t="str">
        <f t="shared" si="230"/>
        <v xml:space="preserve"> </v>
      </c>
      <c r="U210" s="108" t="str">
        <f t="shared" si="230"/>
        <v xml:space="preserve"> </v>
      </c>
      <c r="V210" s="108" t="str">
        <f t="shared" si="230"/>
        <v xml:space="preserve"> </v>
      </c>
      <c r="W210" s="108" t="str">
        <f t="shared" si="230"/>
        <v xml:space="preserve"> </v>
      </c>
    </row>
    <row r="211" spans="2:23" ht="13.5" thickBot="1">
      <c r="C211" s="67" t="s">
        <v>23</v>
      </c>
      <c r="D211" s="82" t="str">
        <f>IF(COUNTIF(D194:D210,"A")&gt;4,"C",IF(COUNTIF(D194:D210,"A")&gt;0,"P"," "))</f>
        <v xml:space="preserve"> </v>
      </c>
      <c r="E211" s="82" t="str">
        <f t="shared" ref="E211" si="232">IF(COUNTIF(E194:E210,"A")&gt;4,"C",IF(COUNTIF(E194:E210,"A")&gt;0,"P"," "))</f>
        <v xml:space="preserve"> </v>
      </c>
      <c r="F211" s="82" t="str">
        <f t="shared" ref="F211" si="233">IF(COUNTIF(F194:F210,"A")&gt;4,"C",IF(COUNTIF(F194:F210,"A")&gt;0,"P"," "))</f>
        <v xml:space="preserve"> </v>
      </c>
      <c r="G211" s="82" t="str">
        <f t="shared" ref="G211" si="234">IF(COUNTIF(G194:G210,"A")&gt;4,"C",IF(COUNTIF(G194:G210,"A")&gt;0,"P"," "))</f>
        <v xml:space="preserve"> </v>
      </c>
      <c r="H211" s="82" t="str">
        <f t="shared" ref="H211" si="235">IF(COUNTIF(H194:H210,"A")&gt;4,"C",IF(COUNTIF(H194:H210,"A")&gt;0,"P"," "))</f>
        <v xml:space="preserve"> </v>
      </c>
      <c r="I211" s="82" t="str">
        <f t="shared" ref="I211" si="236">IF(COUNTIF(I194:I210,"A")&gt;4,"C",IF(COUNTIF(I194:I210,"A")&gt;0,"P"," "))</f>
        <v xml:space="preserve"> </v>
      </c>
      <c r="J211" s="82" t="str">
        <f t="shared" ref="J211" si="237">IF(COUNTIF(J194:J210,"A")&gt;4,"C",IF(COUNTIF(J194:J210,"A")&gt;0,"P"," "))</f>
        <v xml:space="preserve"> </v>
      </c>
      <c r="K211" s="82" t="str">
        <f t="shared" ref="K211" si="238">IF(COUNTIF(K194:K210,"A")&gt;4,"C",IF(COUNTIF(K194:K210,"A")&gt;0,"P"," "))</f>
        <v xml:space="preserve"> </v>
      </c>
      <c r="L211" s="82" t="str">
        <f t="shared" ref="L211" si="239">IF(COUNTIF(L194:L210,"A")&gt;4,"C",IF(COUNTIF(L194:L210,"A")&gt;0,"P"," "))</f>
        <v xml:space="preserve"> </v>
      </c>
      <c r="M211" s="82" t="str">
        <f t="shared" ref="M211" si="240">IF(COUNTIF(M194:M210,"A")&gt;4,"C",IF(COUNTIF(M194:M210,"A")&gt;0,"P"," "))</f>
        <v xml:space="preserve"> </v>
      </c>
      <c r="N211" s="82" t="str">
        <f t="shared" ref="N211" si="241">IF(COUNTIF(N194:N210,"A")&gt;4,"C",IF(COUNTIF(N194:N210,"A")&gt;0,"P"," "))</f>
        <v xml:space="preserve"> </v>
      </c>
      <c r="O211" s="82" t="str">
        <f t="shared" ref="O211" si="242">IF(COUNTIF(O194:O210,"A")&gt;4,"C",IF(COUNTIF(O194:O210,"A")&gt;0,"P"," "))</f>
        <v xml:space="preserve"> </v>
      </c>
      <c r="P211" s="82" t="str">
        <f t="shared" ref="P211" si="243">IF(COUNTIF(P194:P210,"A")&gt;4,"C",IF(COUNTIF(P194:P210,"A")&gt;0,"P"," "))</f>
        <v xml:space="preserve"> </v>
      </c>
      <c r="Q211" s="82" t="str">
        <f t="shared" ref="Q211" si="244">IF(COUNTIF(Q194:Q210,"A")&gt;4,"C",IF(COUNTIF(Q194:Q210,"A")&gt;0,"P"," "))</f>
        <v xml:space="preserve"> </v>
      </c>
      <c r="R211" s="82" t="str">
        <f t="shared" ref="R211" si="245">IF(COUNTIF(R194:R210,"A")&gt;4,"C",IF(COUNTIF(R194:R210,"A")&gt;0,"P"," "))</f>
        <v xml:space="preserve"> </v>
      </c>
      <c r="S211" s="82" t="str">
        <f t="shared" ref="S211" si="246">IF(COUNTIF(S194:S210,"A")&gt;4,"C",IF(COUNTIF(S194:S210,"A")&gt;0,"P"," "))</f>
        <v xml:space="preserve"> </v>
      </c>
      <c r="T211" s="82" t="str">
        <f t="shared" ref="T211" si="247">IF(COUNTIF(T194:T210,"A")&gt;4,"C",IF(COUNTIF(T194:T210,"A")&gt;0,"P"," "))</f>
        <v xml:space="preserve"> </v>
      </c>
      <c r="U211" s="82" t="str">
        <f t="shared" ref="U211" si="248">IF(COUNTIF(U194:U210,"A")&gt;4,"C",IF(COUNTIF(U194:U210,"A")&gt;0,"P"," "))</f>
        <v xml:space="preserve"> </v>
      </c>
      <c r="V211" s="82" t="str">
        <f t="shared" ref="V211" si="249">IF(COUNTIF(V194:V210,"A")&gt;4,"C",IF(COUNTIF(V194:V210,"A")&gt;0,"P"," "))</f>
        <v xml:space="preserve"> </v>
      </c>
      <c r="W211" s="82" t="str">
        <f t="shared" ref="W211" si="250">IF(COUNTIF(W194:W210,"A")&gt;4,"C",IF(COUNTIF(W194:W210,"A")&gt;0,"P"," "))</f>
        <v xml:space="preserve"> </v>
      </c>
    </row>
    <row r="212" spans="2:23" ht="15">
      <c r="B212" s="106" t="s">
        <v>107</v>
      </c>
      <c r="D212" s="158"/>
      <c r="O212" s="158"/>
      <c r="P212" s="158"/>
      <c r="Q212" s="158"/>
      <c r="R212" s="158"/>
      <c r="S212" s="158"/>
      <c r="T212" s="158"/>
      <c r="U212" s="158"/>
      <c r="V212" s="158"/>
      <c r="W212" s="158"/>
    </row>
    <row r="213" spans="2:23">
      <c r="B213" s="3">
        <v>1</v>
      </c>
      <c r="C213" s="206" t="s">
        <v>203</v>
      </c>
      <c r="D213" s="158"/>
      <c r="O213" s="158"/>
      <c r="P213" s="158"/>
      <c r="Q213" s="158"/>
      <c r="R213" s="158"/>
      <c r="S213" s="158"/>
      <c r="T213" s="158"/>
      <c r="U213" s="158"/>
      <c r="V213" s="158"/>
      <c r="W213" s="158"/>
    </row>
    <row r="214" spans="2:23">
      <c r="B214" s="107"/>
      <c r="C214" s="156" t="s">
        <v>308</v>
      </c>
      <c r="D214" s="119"/>
      <c r="E214" s="9"/>
      <c r="F214" s="9"/>
      <c r="G214" s="9"/>
      <c r="H214" s="9"/>
      <c r="I214" s="9"/>
      <c r="J214" s="9"/>
      <c r="K214" s="9"/>
      <c r="L214" s="9"/>
      <c r="M214" s="9"/>
      <c r="N214" s="9"/>
      <c r="O214" s="9"/>
      <c r="P214" s="9"/>
      <c r="Q214" s="9"/>
      <c r="R214" s="9"/>
      <c r="S214" s="9"/>
      <c r="T214" s="9"/>
      <c r="U214" s="9"/>
      <c r="V214" s="9"/>
      <c r="W214" s="9"/>
    </row>
    <row r="215" spans="2:23">
      <c r="B215" s="107"/>
      <c r="C215" s="156" t="s">
        <v>309</v>
      </c>
      <c r="D215" s="119"/>
      <c r="E215" s="9"/>
      <c r="F215" s="9"/>
      <c r="G215" s="9"/>
      <c r="H215" s="9"/>
      <c r="I215" s="9"/>
      <c r="J215" s="9"/>
      <c r="K215" s="9"/>
      <c r="L215" s="9"/>
      <c r="M215" s="9"/>
      <c r="N215" s="9"/>
      <c r="O215" s="9"/>
      <c r="P215" s="9"/>
      <c r="Q215" s="9"/>
      <c r="R215" s="9"/>
      <c r="S215" s="9"/>
      <c r="T215" s="9"/>
      <c r="U215" s="9"/>
      <c r="V215" s="9"/>
      <c r="W215" s="9"/>
    </row>
    <row r="216" spans="2:23">
      <c r="B216" s="107"/>
      <c r="C216" s="156" t="s">
        <v>310</v>
      </c>
      <c r="D216" s="119"/>
      <c r="E216" s="9"/>
      <c r="F216" s="9"/>
      <c r="G216" s="9"/>
      <c r="H216" s="9"/>
      <c r="I216" s="9"/>
      <c r="J216" s="9"/>
      <c r="K216" s="9"/>
      <c r="L216" s="9"/>
      <c r="M216" s="9"/>
      <c r="N216" s="9"/>
      <c r="O216" s="9"/>
      <c r="P216" s="9"/>
      <c r="Q216" s="9"/>
      <c r="R216" s="9"/>
      <c r="S216" s="9"/>
      <c r="T216" s="9"/>
      <c r="U216" s="9"/>
      <c r="V216" s="9"/>
      <c r="W216" s="9"/>
    </row>
    <row r="217" spans="2:23">
      <c r="B217" s="3">
        <v>2</v>
      </c>
      <c r="C217" s="194" t="s">
        <v>204</v>
      </c>
      <c r="D217" s="108" t="str">
        <f t="shared" ref="D217:W217" si="251">IF(COUNTIF(D214:D216,"C")&gt;=1,"A",IF(COUNTIF(D214:D216,"C")&gt;0,"P"," "))</f>
        <v xml:space="preserve"> </v>
      </c>
      <c r="E217" s="108" t="str">
        <f t="shared" ref="E217:N217" si="252">IF(COUNTIF(E214:E216,"C")&gt;=1,"A",IF(COUNTIF(E214:E216,"C")&gt;0,"P"," "))</f>
        <v xml:space="preserve"> </v>
      </c>
      <c r="F217" s="108" t="str">
        <f t="shared" si="252"/>
        <v xml:space="preserve"> </v>
      </c>
      <c r="G217" s="108" t="str">
        <f t="shared" si="252"/>
        <v xml:space="preserve"> </v>
      </c>
      <c r="H217" s="108" t="str">
        <f t="shared" si="252"/>
        <v xml:space="preserve"> </v>
      </c>
      <c r="I217" s="108" t="str">
        <f t="shared" si="252"/>
        <v xml:space="preserve"> </v>
      </c>
      <c r="J217" s="108" t="str">
        <f t="shared" si="252"/>
        <v xml:space="preserve"> </v>
      </c>
      <c r="K217" s="108" t="str">
        <f t="shared" si="252"/>
        <v xml:space="preserve"> </v>
      </c>
      <c r="L217" s="108" t="str">
        <f t="shared" si="252"/>
        <v xml:space="preserve"> </v>
      </c>
      <c r="M217" s="108" t="str">
        <f t="shared" si="252"/>
        <v xml:space="preserve"> </v>
      </c>
      <c r="N217" s="108" t="str">
        <f t="shared" si="252"/>
        <v xml:space="preserve"> </v>
      </c>
      <c r="O217" s="108" t="str">
        <f t="shared" si="251"/>
        <v xml:space="preserve"> </v>
      </c>
      <c r="P217" s="108" t="str">
        <f t="shared" si="251"/>
        <v xml:space="preserve"> </v>
      </c>
      <c r="Q217" s="108" t="str">
        <f t="shared" si="251"/>
        <v xml:space="preserve"> </v>
      </c>
      <c r="R217" s="108" t="str">
        <f t="shared" si="251"/>
        <v xml:space="preserve"> </v>
      </c>
      <c r="S217" s="108" t="str">
        <f t="shared" si="251"/>
        <v xml:space="preserve"> </v>
      </c>
      <c r="T217" s="108" t="str">
        <f t="shared" si="251"/>
        <v xml:space="preserve"> </v>
      </c>
      <c r="U217" s="108" t="str">
        <f t="shared" si="251"/>
        <v xml:space="preserve"> </v>
      </c>
      <c r="V217" s="108" t="str">
        <f t="shared" si="251"/>
        <v xml:space="preserve"> </v>
      </c>
      <c r="W217" s="108" t="str">
        <f t="shared" si="251"/>
        <v xml:space="preserve"> </v>
      </c>
    </row>
    <row r="218" spans="2:23">
      <c r="B218" s="109"/>
      <c r="C218" s="156" t="s">
        <v>311</v>
      </c>
      <c r="D218" s="119"/>
      <c r="E218" s="9"/>
      <c r="F218" s="9"/>
      <c r="G218" s="9"/>
      <c r="H218" s="9"/>
      <c r="I218" s="9"/>
      <c r="J218" s="9"/>
      <c r="K218" s="9"/>
      <c r="L218" s="9"/>
      <c r="M218" s="9"/>
      <c r="N218" s="9"/>
      <c r="O218" s="9"/>
      <c r="P218" s="9"/>
      <c r="Q218" s="9"/>
      <c r="R218" s="9"/>
      <c r="S218" s="9"/>
      <c r="T218" s="9"/>
      <c r="U218" s="9"/>
      <c r="V218" s="9"/>
      <c r="W218" s="9"/>
    </row>
    <row r="219" spans="2:23">
      <c r="B219" s="109"/>
      <c r="C219" s="156" t="s">
        <v>312</v>
      </c>
      <c r="D219" s="119"/>
      <c r="E219" s="9"/>
      <c r="F219" s="9"/>
      <c r="G219" s="9"/>
      <c r="H219" s="9"/>
      <c r="I219" s="9"/>
      <c r="J219" s="9"/>
      <c r="K219" s="9"/>
      <c r="L219" s="9"/>
      <c r="M219" s="9"/>
      <c r="N219" s="9"/>
      <c r="O219" s="9"/>
      <c r="P219" s="9"/>
      <c r="Q219" s="9"/>
      <c r="R219" s="9"/>
      <c r="S219" s="9"/>
      <c r="T219" s="9"/>
      <c r="U219" s="9"/>
      <c r="V219" s="9"/>
      <c r="W219" s="9"/>
    </row>
    <row r="220" spans="2:23">
      <c r="B220" s="109"/>
      <c r="C220" s="156" t="s">
        <v>313</v>
      </c>
      <c r="D220" s="119"/>
      <c r="E220" s="9"/>
      <c r="F220" s="9"/>
      <c r="G220" s="9"/>
      <c r="H220" s="9"/>
      <c r="I220" s="9"/>
      <c r="J220" s="9"/>
      <c r="K220" s="9"/>
      <c r="L220" s="9"/>
      <c r="M220" s="9"/>
      <c r="N220" s="9"/>
      <c r="O220" s="9"/>
      <c r="P220" s="9"/>
      <c r="Q220" s="9"/>
      <c r="R220" s="9"/>
      <c r="S220" s="9"/>
      <c r="T220" s="9"/>
      <c r="U220" s="9"/>
      <c r="V220" s="9"/>
      <c r="W220" s="9"/>
    </row>
    <row r="221" spans="2:23">
      <c r="B221" s="3">
        <v>3</v>
      </c>
      <c r="C221" s="194" t="s">
        <v>205</v>
      </c>
      <c r="D221" s="108" t="str">
        <f t="shared" ref="D221:W221" si="253">IF(COUNTIF(D218:D220,"C")&gt;=1,"A",IF(COUNTIF(D218:D220,"C")&gt;0,"P"," "))</f>
        <v xml:space="preserve"> </v>
      </c>
      <c r="E221" s="108" t="str">
        <f t="shared" ref="E221:N221" si="254">IF(COUNTIF(E218:E220,"C")&gt;=1,"A",IF(COUNTIF(E218:E220,"C")&gt;0,"P"," "))</f>
        <v xml:space="preserve"> </v>
      </c>
      <c r="F221" s="108" t="str">
        <f t="shared" si="254"/>
        <v xml:space="preserve"> </v>
      </c>
      <c r="G221" s="108" t="str">
        <f t="shared" si="254"/>
        <v xml:space="preserve"> </v>
      </c>
      <c r="H221" s="108" t="str">
        <f t="shared" si="254"/>
        <v xml:space="preserve"> </v>
      </c>
      <c r="I221" s="108" t="str">
        <f t="shared" si="254"/>
        <v xml:space="preserve"> </v>
      </c>
      <c r="J221" s="108" t="str">
        <f t="shared" si="254"/>
        <v xml:space="preserve"> </v>
      </c>
      <c r="K221" s="108" t="str">
        <f t="shared" si="254"/>
        <v xml:space="preserve"> </v>
      </c>
      <c r="L221" s="108" t="str">
        <f t="shared" si="254"/>
        <v xml:space="preserve"> </v>
      </c>
      <c r="M221" s="108" t="str">
        <f t="shared" si="254"/>
        <v xml:space="preserve"> </v>
      </c>
      <c r="N221" s="108" t="str">
        <f t="shared" si="254"/>
        <v xml:space="preserve"> </v>
      </c>
      <c r="O221" s="108" t="str">
        <f t="shared" si="253"/>
        <v xml:space="preserve"> </v>
      </c>
      <c r="P221" s="108" t="str">
        <f t="shared" si="253"/>
        <v xml:space="preserve"> </v>
      </c>
      <c r="Q221" s="108" t="str">
        <f t="shared" si="253"/>
        <v xml:space="preserve"> </v>
      </c>
      <c r="R221" s="108" t="str">
        <f t="shared" si="253"/>
        <v xml:space="preserve"> </v>
      </c>
      <c r="S221" s="108" t="str">
        <f t="shared" si="253"/>
        <v xml:space="preserve"> </v>
      </c>
      <c r="T221" s="108" t="str">
        <f t="shared" si="253"/>
        <v xml:space="preserve"> </v>
      </c>
      <c r="U221" s="108" t="str">
        <f t="shared" si="253"/>
        <v xml:space="preserve"> </v>
      </c>
      <c r="V221" s="108" t="str">
        <f t="shared" si="253"/>
        <v xml:space="preserve"> </v>
      </c>
      <c r="W221" s="108" t="str">
        <f t="shared" si="253"/>
        <v xml:space="preserve"> </v>
      </c>
    </row>
    <row r="222" spans="2:23">
      <c r="B222" s="109"/>
      <c r="C222" s="156" t="s">
        <v>314</v>
      </c>
      <c r="D222" s="119"/>
      <c r="E222" s="9"/>
      <c r="F222" s="9"/>
      <c r="G222" s="9"/>
      <c r="H222" s="9"/>
      <c r="I222" s="9"/>
      <c r="J222" s="9"/>
      <c r="K222" s="9"/>
      <c r="L222" s="9"/>
      <c r="M222" s="9"/>
      <c r="N222" s="9"/>
      <c r="O222" s="9"/>
      <c r="P222" s="9"/>
      <c r="Q222" s="9"/>
      <c r="R222" s="9"/>
      <c r="S222" s="9"/>
      <c r="T222" s="9"/>
      <c r="U222" s="9"/>
      <c r="V222" s="9"/>
      <c r="W222" s="9"/>
    </row>
    <row r="223" spans="2:23">
      <c r="B223" s="109"/>
      <c r="C223" s="156" t="s">
        <v>315</v>
      </c>
      <c r="D223" s="119"/>
      <c r="E223" s="9"/>
      <c r="F223" s="9"/>
      <c r="G223" s="9"/>
      <c r="H223" s="9"/>
      <c r="I223" s="9"/>
      <c r="J223" s="9"/>
      <c r="K223" s="9"/>
      <c r="L223" s="9"/>
      <c r="M223" s="9"/>
      <c r="N223" s="9"/>
      <c r="O223" s="9"/>
      <c r="P223" s="9"/>
      <c r="Q223" s="9"/>
      <c r="R223" s="9"/>
      <c r="S223" s="9"/>
      <c r="T223" s="9"/>
      <c r="U223" s="9"/>
      <c r="V223" s="9"/>
      <c r="W223" s="9"/>
    </row>
    <row r="224" spans="2:23">
      <c r="B224" s="109"/>
      <c r="C224" s="156" t="s">
        <v>316</v>
      </c>
      <c r="D224" s="119"/>
      <c r="E224" s="9"/>
      <c r="F224" s="9"/>
      <c r="G224" s="9"/>
      <c r="H224" s="9"/>
      <c r="I224" s="9"/>
      <c r="J224" s="9"/>
      <c r="K224" s="9"/>
      <c r="L224" s="9"/>
      <c r="M224" s="9"/>
      <c r="N224" s="9"/>
      <c r="O224" s="9"/>
      <c r="P224" s="9"/>
      <c r="Q224" s="9"/>
      <c r="R224" s="9"/>
      <c r="S224" s="9"/>
      <c r="T224" s="9"/>
      <c r="U224" s="9"/>
      <c r="V224" s="9"/>
      <c r="W224" s="9"/>
    </row>
    <row r="225" spans="2:23">
      <c r="B225" s="3">
        <v>4</v>
      </c>
      <c r="C225" s="194" t="s">
        <v>206</v>
      </c>
      <c r="D225" s="108" t="str">
        <f t="shared" ref="D225:W225" si="255">IF(COUNTIF(D222:D224,"C")&gt;=1,"A",IF(COUNTIF(D222:D224,"C")&gt;0,"P"," "))</f>
        <v xml:space="preserve"> </v>
      </c>
      <c r="E225" s="108" t="str">
        <f t="shared" ref="E225:N225" si="256">IF(COUNTIF(E222:E224,"C")&gt;=1,"A",IF(COUNTIF(E222:E224,"C")&gt;0,"P"," "))</f>
        <v xml:space="preserve"> </v>
      </c>
      <c r="F225" s="108" t="str">
        <f t="shared" si="256"/>
        <v xml:space="preserve"> </v>
      </c>
      <c r="G225" s="108" t="str">
        <f t="shared" si="256"/>
        <v xml:space="preserve"> </v>
      </c>
      <c r="H225" s="108" t="str">
        <f t="shared" si="256"/>
        <v xml:space="preserve"> </v>
      </c>
      <c r="I225" s="108" t="str">
        <f t="shared" si="256"/>
        <v xml:space="preserve"> </v>
      </c>
      <c r="J225" s="108" t="str">
        <f t="shared" si="256"/>
        <v xml:space="preserve"> </v>
      </c>
      <c r="K225" s="108" t="str">
        <f t="shared" si="256"/>
        <v xml:space="preserve"> </v>
      </c>
      <c r="L225" s="108" t="str">
        <f t="shared" si="256"/>
        <v xml:space="preserve"> </v>
      </c>
      <c r="M225" s="108" t="str">
        <f t="shared" si="256"/>
        <v xml:space="preserve"> </v>
      </c>
      <c r="N225" s="108" t="str">
        <f t="shared" si="256"/>
        <v xml:space="preserve"> </v>
      </c>
      <c r="O225" s="108" t="str">
        <f t="shared" si="255"/>
        <v xml:space="preserve"> </v>
      </c>
      <c r="P225" s="108" t="str">
        <f t="shared" si="255"/>
        <v xml:space="preserve"> </v>
      </c>
      <c r="Q225" s="108" t="str">
        <f t="shared" si="255"/>
        <v xml:space="preserve"> </v>
      </c>
      <c r="R225" s="108" t="str">
        <f t="shared" si="255"/>
        <v xml:space="preserve"> </v>
      </c>
      <c r="S225" s="108" t="str">
        <f t="shared" si="255"/>
        <v xml:space="preserve"> </v>
      </c>
      <c r="T225" s="108" t="str">
        <f t="shared" si="255"/>
        <v xml:space="preserve"> </v>
      </c>
      <c r="U225" s="108" t="str">
        <f t="shared" si="255"/>
        <v xml:space="preserve"> </v>
      </c>
      <c r="V225" s="108" t="str">
        <f t="shared" si="255"/>
        <v xml:space="preserve"> </v>
      </c>
      <c r="W225" s="108" t="str">
        <f t="shared" si="255"/>
        <v xml:space="preserve"> </v>
      </c>
    </row>
    <row r="226" spans="2:23">
      <c r="B226" s="109"/>
      <c r="C226" s="156" t="s">
        <v>317</v>
      </c>
      <c r="D226" s="119"/>
      <c r="E226" s="9"/>
      <c r="F226" s="9"/>
      <c r="G226" s="9"/>
      <c r="H226" s="9"/>
      <c r="I226" s="9"/>
      <c r="J226" s="9"/>
      <c r="K226" s="9"/>
      <c r="L226" s="9"/>
      <c r="M226" s="9"/>
      <c r="N226" s="9"/>
      <c r="O226" s="9"/>
      <c r="P226" s="9"/>
      <c r="Q226" s="9"/>
      <c r="R226" s="9"/>
      <c r="S226" s="9"/>
      <c r="T226" s="9"/>
      <c r="U226" s="9"/>
      <c r="V226" s="9"/>
      <c r="W226" s="9"/>
    </row>
    <row r="227" spans="2:23">
      <c r="B227" s="109"/>
      <c r="C227" s="156" t="s">
        <v>318</v>
      </c>
      <c r="D227" s="119"/>
      <c r="E227" s="9"/>
      <c r="F227" s="9"/>
      <c r="G227" s="9"/>
      <c r="H227" s="9"/>
      <c r="I227" s="9"/>
      <c r="J227" s="9"/>
      <c r="K227" s="9"/>
      <c r="L227" s="9"/>
      <c r="M227" s="9"/>
      <c r="N227" s="9"/>
      <c r="O227" s="9"/>
      <c r="P227" s="9"/>
      <c r="Q227" s="9"/>
      <c r="R227" s="9"/>
      <c r="S227" s="9"/>
      <c r="T227" s="9"/>
      <c r="U227" s="9"/>
      <c r="V227" s="9"/>
      <c r="W227" s="9"/>
    </row>
    <row r="228" spans="2:23">
      <c r="B228" s="109"/>
      <c r="C228" s="156" t="s">
        <v>319</v>
      </c>
      <c r="D228" s="119"/>
      <c r="E228" s="9"/>
      <c r="F228" s="9"/>
      <c r="G228" s="9"/>
      <c r="H228" s="9"/>
      <c r="I228" s="9"/>
      <c r="J228" s="9"/>
      <c r="K228" s="9"/>
      <c r="L228" s="9"/>
      <c r="M228" s="9"/>
      <c r="N228" s="9"/>
      <c r="O228" s="9"/>
      <c r="P228" s="9"/>
      <c r="Q228" s="9"/>
      <c r="R228" s="9"/>
      <c r="S228" s="9"/>
      <c r="T228" s="9"/>
      <c r="U228" s="9"/>
      <c r="V228" s="9"/>
      <c r="W228" s="9"/>
    </row>
    <row r="229" spans="2:23">
      <c r="B229" s="3">
        <v>5</v>
      </c>
      <c r="C229" s="194" t="s">
        <v>207</v>
      </c>
      <c r="D229" s="108" t="str">
        <f t="shared" ref="D229:W229" si="257">IF(COUNTIF(D226:D228,"C")&gt;=1,"A",IF(COUNTIF(D226:D228,"C")&gt;0,"P"," "))</f>
        <v xml:space="preserve"> </v>
      </c>
      <c r="E229" s="108" t="str">
        <f t="shared" ref="E229:N229" si="258">IF(COUNTIF(E226:E228,"C")&gt;=1,"A",IF(COUNTIF(E226:E228,"C")&gt;0,"P"," "))</f>
        <v xml:space="preserve"> </v>
      </c>
      <c r="F229" s="108" t="str">
        <f t="shared" si="258"/>
        <v xml:space="preserve"> </v>
      </c>
      <c r="G229" s="108" t="str">
        <f t="shared" si="258"/>
        <v xml:space="preserve"> </v>
      </c>
      <c r="H229" s="108" t="str">
        <f t="shared" si="258"/>
        <v xml:space="preserve"> </v>
      </c>
      <c r="I229" s="108" t="str">
        <f t="shared" si="258"/>
        <v xml:space="preserve"> </v>
      </c>
      <c r="J229" s="108" t="str">
        <f t="shared" si="258"/>
        <v xml:space="preserve"> </v>
      </c>
      <c r="K229" s="108" t="str">
        <f t="shared" si="258"/>
        <v xml:space="preserve"> </v>
      </c>
      <c r="L229" s="108" t="str">
        <f t="shared" si="258"/>
        <v xml:space="preserve"> </v>
      </c>
      <c r="M229" s="108" t="str">
        <f t="shared" si="258"/>
        <v xml:space="preserve"> </v>
      </c>
      <c r="N229" s="108" t="str">
        <f t="shared" si="258"/>
        <v xml:space="preserve"> </v>
      </c>
      <c r="O229" s="108" t="str">
        <f t="shared" si="257"/>
        <v xml:space="preserve"> </v>
      </c>
      <c r="P229" s="108" t="str">
        <f t="shared" si="257"/>
        <v xml:space="preserve"> </v>
      </c>
      <c r="Q229" s="108" t="str">
        <f t="shared" si="257"/>
        <v xml:space="preserve"> </v>
      </c>
      <c r="R229" s="108" t="str">
        <f t="shared" si="257"/>
        <v xml:space="preserve"> </v>
      </c>
      <c r="S229" s="108" t="str">
        <f t="shared" si="257"/>
        <v xml:space="preserve"> </v>
      </c>
      <c r="T229" s="108" t="str">
        <f t="shared" si="257"/>
        <v xml:space="preserve"> </v>
      </c>
      <c r="U229" s="108" t="str">
        <f t="shared" si="257"/>
        <v xml:space="preserve"> </v>
      </c>
      <c r="V229" s="108" t="str">
        <f t="shared" si="257"/>
        <v xml:space="preserve"> </v>
      </c>
      <c r="W229" s="108" t="str">
        <f t="shared" si="257"/>
        <v xml:space="preserve"> </v>
      </c>
    </row>
    <row r="230" spans="2:23">
      <c r="B230" s="109"/>
      <c r="C230" s="156" t="s">
        <v>320</v>
      </c>
      <c r="D230" s="119"/>
      <c r="E230" s="9"/>
      <c r="F230" s="9"/>
      <c r="G230" s="9"/>
      <c r="H230" s="9"/>
      <c r="I230" s="9"/>
      <c r="J230" s="9"/>
      <c r="K230" s="9"/>
      <c r="L230" s="9"/>
      <c r="M230" s="9"/>
      <c r="N230" s="9"/>
      <c r="O230" s="9"/>
      <c r="P230" s="9"/>
      <c r="Q230" s="9"/>
      <c r="R230" s="9"/>
      <c r="S230" s="9"/>
      <c r="T230" s="9"/>
      <c r="U230" s="9"/>
      <c r="V230" s="9"/>
      <c r="W230" s="9"/>
    </row>
    <row r="231" spans="2:23">
      <c r="B231" s="109"/>
      <c r="C231" s="156" t="s">
        <v>321</v>
      </c>
      <c r="D231" s="119"/>
      <c r="E231" s="9"/>
      <c r="F231" s="9"/>
      <c r="G231" s="9"/>
      <c r="H231" s="9"/>
      <c r="I231" s="9"/>
      <c r="J231" s="9"/>
      <c r="K231" s="9"/>
      <c r="L231" s="9"/>
      <c r="M231" s="9"/>
      <c r="N231" s="9"/>
      <c r="O231" s="9"/>
      <c r="P231" s="9"/>
      <c r="Q231" s="9"/>
      <c r="R231" s="9"/>
      <c r="S231" s="9"/>
      <c r="T231" s="9"/>
      <c r="U231" s="9"/>
      <c r="V231" s="9"/>
      <c r="W231" s="9"/>
    </row>
    <row r="232" spans="2:23">
      <c r="B232" s="109"/>
      <c r="C232" s="156" t="s">
        <v>322</v>
      </c>
      <c r="D232" s="119"/>
      <c r="E232" s="9"/>
      <c r="F232" s="9"/>
      <c r="G232" s="9"/>
      <c r="H232" s="9"/>
      <c r="I232" s="9"/>
      <c r="J232" s="9"/>
      <c r="K232" s="9"/>
      <c r="L232" s="9"/>
      <c r="M232" s="9"/>
      <c r="N232" s="9"/>
      <c r="O232" s="9"/>
      <c r="P232" s="9"/>
      <c r="Q232" s="9"/>
      <c r="R232" s="9"/>
      <c r="S232" s="9"/>
      <c r="T232" s="9"/>
      <c r="U232" s="9"/>
      <c r="V232" s="9"/>
      <c r="W232" s="9"/>
    </row>
    <row r="233" spans="2:23" ht="1.5" customHeight="1" thickBot="1">
      <c r="D233" s="108" t="str">
        <f t="shared" ref="D233:W233" si="259">IF(COUNTIF(D230:D232,"C")&gt;=1,"A",IF(COUNTIF(D230:D232,"C")&gt;0,"P"," "))</f>
        <v xml:space="preserve"> </v>
      </c>
      <c r="E233" s="108" t="str">
        <f t="shared" ref="E233:N233" si="260">IF(COUNTIF(E230:E232,"C")&gt;=1,"A",IF(COUNTIF(E230:E232,"C")&gt;0,"P"," "))</f>
        <v xml:space="preserve"> </v>
      </c>
      <c r="F233" s="108" t="str">
        <f t="shared" si="260"/>
        <v xml:space="preserve"> </v>
      </c>
      <c r="G233" s="108" t="str">
        <f t="shared" si="260"/>
        <v xml:space="preserve"> </v>
      </c>
      <c r="H233" s="108" t="str">
        <f t="shared" si="260"/>
        <v xml:space="preserve"> </v>
      </c>
      <c r="I233" s="108" t="str">
        <f t="shared" si="260"/>
        <v xml:space="preserve"> </v>
      </c>
      <c r="J233" s="108" t="str">
        <f t="shared" si="260"/>
        <v xml:space="preserve"> </v>
      </c>
      <c r="K233" s="108" t="str">
        <f t="shared" si="260"/>
        <v xml:space="preserve"> </v>
      </c>
      <c r="L233" s="108" t="str">
        <f t="shared" si="260"/>
        <v xml:space="preserve"> </v>
      </c>
      <c r="M233" s="108" t="str">
        <f t="shared" si="260"/>
        <v xml:space="preserve"> </v>
      </c>
      <c r="N233" s="108" t="str">
        <f t="shared" si="260"/>
        <v xml:space="preserve"> </v>
      </c>
      <c r="O233" s="108" t="str">
        <f t="shared" si="259"/>
        <v xml:space="preserve"> </v>
      </c>
      <c r="P233" s="108" t="str">
        <f t="shared" si="259"/>
        <v xml:space="preserve"> </v>
      </c>
      <c r="Q233" s="108" t="str">
        <f t="shared" si="259"/>
        <v xml:space="preserve"> </v>
      </c>
      <c r="R233" s="108" t="str">
        <f t="shared" si="259"/>
        <v xml:space="preserve"> </v>
      </c>
      <c r="S233" s="108" t="str">
        <f t="shared" si="259"/>
        <v xml:space="preserve"> </v>
      </c>
      <c r="T233" s="108" t="str">
        <f t="shared" si="259"/>
        <v xml:space="preserve"> </v>
      </c>
      <c r="U233" s="108" t="str">
        <f t="shared" si="259"/>
        <v xml:space="preserve"> </v>
      </c>
      <c r="V233" s="108" t="str">
        <f t="shared" si="259"/>
        <v xml:space="preserve"> </v>
      </c>
      <c r="W233" s="108" t="str">
        <f t="shared" si="259"/>
        <v xml:space="preserve"> </v>
      </c>
    </row>
    <row r="234" spans="2:23" ht="13.5" thickBot="1">
      <c r="C234" s="67" t="s">
        <v>23</v>
      </c>
      <c r="D234" s="82" t="str">
        <f>IF(COUNTIF(D217:D233,"A")&gt;4,"C",IF(COUNTIF(D217:D233,"A")&gt;0,"P"," "))</f>
        <v xml:space="preserve"> </v>
      </c>
      <c r="E234" s="82" t="str">
        <f t="shared" ref="E234" si="261">IF(COUNTIF(E217:E233,"A")&gt;4,"C",IF(COUNTIF(E217:E233,"A")&gt;0,"P"," "))</f>
        <v xml:space="preserve"> </v>
      </c>
      <c r="F234" s="82" t="str">
        <f t="shared" ref="F234" si="262">IF(COUNTIF(F217:F233,"A")&gt;4,"C",IF(COUNTIF(F217:F233,"A")&gt;0,"P"," "))</f>
        <v xml:space="preserve"> </v>
      </c>
      <c r="G234" s="82" t="str">
        <f t="shared" ref="G234" si="263">IF(COUNTIF(G217:G233,"A")&gt;4,"C",IF(COUNTIF(G217:G233,"A")&gt;0,"P"," "))</f>
        <v xml:space="preserve"> </v>
      </c>
      <c r="H234" s="82" t="str">
        <f t="shared" ref="H234" si="264">IF(COUNTIF(H217:H233,"A")&gt;4,"C",IF(COUNTIF(H217:H233,"A")&gt;0,"P"," "))</f>
        <v xml:space="preserve"> </v>
      </c>
      <c r="I234" s="82" t="str">
        <f t="shared" ref="I234" si="265">IF(COUNTIF(I217:I233,"A")&gt;4,"C",IF(COUNTIF(I217:I233,"A")&gt;0,"P"," "))</f>
        <v xml:space="preserve"> </v>
      </c>
      <c r="J234" s="82" t="str">
        <f t="shared" ref="J234" si="266">IF(COUNTIF(J217:J233,"A")&gt;4,"C",IF(COUNTIF(J217:J233,"A")&gt;0,"P"," "))</f>
        <v xml:space="preserve"> </v>
      </c>
      <c r="K234" s="82" t="str">
        <f t="shared" ref="K234" si="267">IF(COUNTIF(K217:K233,"A")&gt;4,"C",IF(COUNTIF(K217:K233,"A")&gt;0,"P"," "))</f>
        <v xml:space="preserve"> </v>
      </c>
      <c r="L234" s="82" t="str">
        <f t="shared" ref="L234" si="268">IF(COUNTIF(L217:L233,"A")&gt;4,"C",IF(COUNTIF(L217:L233,"A")&gt;0,"P"," "))</f>
        <v xml:space="preserve"> </v>
      </c>
      <c r="M234" s="82" t="str">
        <f t="shared" ref="M234" si="269">IF(COUNTIF(M217:M233,"A")&gt;4,"C",IF(COUNTIF(M217:M233,"A")&gt;0,"P"," "))</f>
        <v xml:space="preserve"> </v>
      </c>
      <c r="N234" s="82" t="str">
        <f t="shared" ref="N234" si="270">IF(COUNTIF(N217:N233,"A")&gt;4,"C",IF(COUNTIF(N217:N233,"A")&gt;0,"P"," "))</f>
        <v xml:space="preserve"> </v>
      </c>
      <c r="O234" s="82" t="str">
        <f t="shared" ref="O234" si="271">IF(COUNTIF(O217:O233,"A")&gt;4,"C",IF(COUNTIF(O217:O233,"A")&gt;0,"P"," "))</f>
        <v xml:space="preserve"> </v>
      </c>
      <c r="P234" s="82" t="str">
        <f t="shared" ref="P234" si="272">IF(COUNTIF(P217:P233,"A")&gt;4,"C",IF(COUNTIF(P217:P233,"A")&gt;0,"P"," "))</f>
        <v xml:space="preserve"> </v>
      </c>
      <c r="Q234" s="82" t="str">
        <f t="shared" ref="Q234" si="273">IF(COUNTIF(Q217:Q233,"A")&gt;4,"C",IF(COUNTIF(Q217:Q233,"A")&gt;0,"P"," "))</f>
        <v xml:space="preserve"> </v>
      </c>
      <c r="R234" s="82" t="str">
        <f t="shared" ref="R234" si="274">IF(COUNTIF(R217:R233,"A")&gt;4,"C",IF(COUNTIF(R217:R233,"A")&gt;0,"P"," "))</f>
        <v xml:space="preserve"> </v>
      </c>
      <c r="S234" s="82" t="str">
        <f t="shared" ref="S234" si="275">IF(COUNTIF(S217:S233,"A")&gt;4,"C",IF(COUNTIF(S217:S233,"A")&gt;0,"P"," "))</f>
        <v xml:space="preserve"> </v>
      </c>
      <c r="T234" s="82" t="str">
        <f t="shared" ref="T234" si="276">IF(COUNTIF(T217:T233,"A")&gt;4,"C",IF(COUNTIF(T217:T233,"A")&gt;0,"P"," "))</f>
        <v xml:space="preserve"> </v>
      </c>
      <c r="U234" s="82" t="str">
        <f t="shared" ref="U234" si="277">IF(COUNTIF(U217:U233,"A")&gt;4,"C",IF(COUNTIF(U217:U233,"A")&gt;0,"P"," "))</f>
        <v xml:space="preserve"> </v>
      </c>
      <c r="V234" s="82" t="str">
        <f t="shared" ref="V234" si="278">IF(COUNTIF(V217:V233,"A")&gt;4,"C",IF(COUNTIF(V217:V233,"A")&gt;0,"P"," "))</f>
        <v xml:space="preserve"> </v>
      </c>
      <c r="W234" s="82" t="str">
        <f t="shared" ref="W234" si="279">IF(COUNTIF(W217:W233,"A")&gt;4,"C",IF(COUNTIF(W217:W233,"A")&gt;0,"P"," "))</f>
        <v xml:space="preserve"> </v>
      </c>
    </row>
    <row r="235" spans="2:23" ht="15">
      <c r="B235" s="106" t="s">
        <v>106</v>
      </c>
    </row>
    <row r="236" spans="2:23">
      <c r="B236" s="3">
        <v>1</v>
      </c>
      <c r="C236" s="200" t="s">
        <v>198</v>
      </c>
    </row>
    <row r="237" spans="2:23">
      <c r="B237" s="107"/>
      <c r="C237" s="156" t="s">
        <v>264</v>
      </c>
      <c r="D237" s="119"/>
      <c r="E237" s="9"/>
      <c r="F237" s="9"/>
      <c r="G237" s="9"/>
      <c r="H237" s="9"/>
      <c r="I237" s="9"/>
      <c r="J237" s="9"/>
      <c r="K237" s="9"/>
      <c r="L237" s="9"/>
      <c r="M237" s="9"/>
      <c r="N237" s="9"/>
      <c r="O237" s="9"/>
      <c r="P237" s="9"/>
      <c r="Q237" s="9"/>
      <c r="R237" s="9"/>
      <c r="S237" s="9"/>
      <c r="T237" s="9"/>
      <c r="U237" s="9"/>
      <c r="V237" s="9"/>
      <c r="W237" s="9"/>
    </row>
    <row r="238" spans="2:23">
      <c r="B238" s="107"/>
      <c r="C238" s="156" t="s">
        <v>265</v>
      </c>
      <c r="D238" s="119"/>
      <c r="E238" s="9"/>
      <c r="F238" s="9"/>
      <c r="G238" s="9"/>
      <c r="H238" s="9"/>
      <c r="I238" s="9"/>
      <c r="J238" s="9"/>
      <c r="K238" s="9"/>
      <c r="L238" s="9"/>
      <c r="M238" s="9"/>
      <c r="N238" s="9"/>
      <c r="O238" s="9"/>
      <c r="P238" s="9"/>
      <c r="Q238" s="9"/>
      <c r="R238" s="9"/>
      <c r="S238" s="9"/>
      <c r="T238" s="9"/>
      <c r="U238" s="9"/>
      <c r="V238" s="9"/>
      <c r="W238" s="9"/>
    </row>
    <row r="239" spans="2:23">
      <c r="B239" s="107"/>
      <c r="C239" s="156" t="s">
        <v>266</v>
      </c>
      <c r="D239" s="119"/>
      <c r="E239" s="9"/>
      <c r="F239" s="9"/>
      <c r="G239" s="9"/>
      <c r="H239" s="9"/>
      <c r="I239" s="9"/>
      <c r="J239" s="9"/>
      <c r="K239" s="9"/>
      <c r="L239" s="9"/>
      <c r="M239" s="9"/>
      <c r="N239" s="9"/>
      <c r="O239" s="9"/>
      <c r="P239" s="9"/>
      <c r="Q239" s="9"/>
      <c r="R239" s="9"/>
      <c r="S239" s="9"/>
      <c r="T239" s="9"/>
      <c r="U239" s="9"/>
      <c r="V239" s="9"/>
      <c r="W239" s="9"/>
    </row>
    <row r="240" spans="2:23">
      <c r="B240" s="3">
        <v>2</v>
      </c>
      <c r="C240" s="194" t="s">
        <v>199</v>
      </c>
      <c r="D240" s="108" t="str">
        <f t="shared" ref="D240:W240" si="280">IF(COUNTIF(D237:D239,"C")&gt;=1,"A",IF(COUNTIF(D237:D239,"C")&gt;0,"P"," "))</f>
        <v xml:space="preserve"> </v>
      </c>
      <c r="E240" s="108" t="str">
        <f t="shared" ref="E240:N240" si="281">IF(COUNTIF(E237:E239,"C")&gt;=1,"A",IF(COUNTIF(E237:E239,"C")&gt;0,"P"," "))</f>
        <v xml:space="preserve"> </v>
      </c>
      <c r="F240" s="108" t="str">
        <f t="shared" si="281"/>
        <v xml:space="preserve"> </v>
      </c>
      <c r="G240" s="108" t="str">
        <f t="shared" si="281"/>
        <v xml:space="preserve"> </v>
      </c>
      <c r="H240" s="108" t="str">
        <f t="shared" si="281"/>
        <v xml:space="preserve"> </v>
      </c>
      <c r="I240" s="108" t="str">
        <f t="shared" si="281"/>
        <v xml:space="preserve"> </v>
      </c>
      <c r="J240" s="108" t="str">
        <f t="shared" si="281"/>
        <v xml:space="preserve"> </v>
      </c>
      <c r="K240" s="108" t="str">
        <f t="shared" si="281"/>
        <v xml:space="preserve"> </v>
      </c>
      <c r="L240" s="108" t="str">
        <f t="shared" si="281"/>
        <v xml:space="preserve"> </v>
      </c>
      <c r="M240" s="108" t="str">
        <f t="shared" si="281"/>
        <v xml:space="preserve"> </v>
      </c>
      <c r="N240" s="108" t="str">
        <f t="shared" si="281"/>
        <v xml:space="preserve"> </v>
      </c>
      <c r="O240" s="108" t="str">
        <f t="shared" si="280"/>
        <v xml:space="preserve"> </v>
      </c>
      <c r="P240" s="108" t="str">
        <f t="shared" si="280"/>
        <v xml:space="preserve"> </v>
      </c>
      <c r="Q240" s="108" t="str">
        <f t="shared" si="280"/>
        <v xml:space="preserve"> </v>
      </c>
      <c r="R240" s="108" t="str">
        <f t="shared" si="280"/>
        <v xml:space="preserve"> </v>
      </c>
      <c r="S240" s="108" t="str">
        <f t="shared" si="280"/>
        <v xml:space="preserve"> </v>
      </c>
      <c r="T240" s="108" t="str">
        <f t="shared" si="280"/>
        <v xml:space="preserve"> </v>
      </c>
      <c r="U240" s="108" t="str">
        <f t="shared" si="280"/>
        <v xml:space="preserve"> </v>
      </c>
      <c r="V240" s="108" t="str">
        <f t="shared" si="280"/>
        <v xml:space="preserve"> </v>
      </c>
      <c r="W240" s="108" t="str">
        <f t="shared" si="280"/>
        <v xml:space="preserve"> </v>
      </c>
    </row>
    <row r="241" spans="2:23">
      <c r="B241" s="109"/>
      <c r="C241" s="156" t="s">
        <v>267</v>
      </c>
      <c r="D241" s="119"/>
      <c r="E241" s="9"/>
      <c r="F241" s="9"/>
      <c r="G241" s="9"/>
      <c r="H241" s="9"/>
      <c r="I241" s="9"/>
      <c r="J241" s="9"/>
      <c r="K241" s="9"/>
      <c r="L241" s="9"/>
      <c r="M241" s="9"/>
      <c r="N241" s="9"/>
      <c r="O241" s="9"/>
      <c r="P241" s="9"/>
      <c r="Q241" s="9"/>
      <c r="R241" s="9"/>
      <c r="S241" s="9"/>
      <c r="T241" s="9"/>
      <c r="U241" s="9"/>
      <c r="V241" s="9"/>
      <c r="W241" s="9"/>
    </row>
    <row r="242" spans="2:23">
      <c r="B242" s="109"/>
      <c r="C242" s="156" t="s">
        <v>268</v>
      </c>
      <c r="D242" s="119"/>
      <c r="E242" s="9"/>
      <c r="F242" s="9"/>
      <c r="G242" s="9"/>
      <c r="H242" s="9"/>
      <c r="I242" s="9"/>
      <c r="J242" s="9"/>
      <c r="K242" s="9"/>
      <c r="L242" s="9"/>
      <c r="M242" s="9"/>
      <c r="N242" s="9"/>
      <c r="O242" s="9"/>
      <c r="P242" s="9"/>
      <c r="Q242" s="9"/>
      <c r="R242" s="9"/>
      <c r="S242" s="9"/>
      <c r="T242" s="9"/>
      <c r="U242" s="9"/>
      <c r="V242" s="9"/>
      <c r="W242" s="9"/>
    </row>
    <row r="243" spans="2:23">
      <c r="B243" s="109"/>
      <c r="C243" s="156" t="s">
        <v>269</v>
      </c>
      <c r="D243" s="119"/>
      <c r="E243" s="9"/>
      <c r="F243" s="9"/>
      <c r="G243" s="9"/>
      <c r="H243" s="9"/>
      <c r="I243" s="9"/>
      <c r="J243" s="9"/>
      <c r="K243" s="9"/>
      <c r="L243" s="9"/>
      <c r="M243" s="9"/>
      <c r="N243" s="9"/>
      <c r="O243" s="9"/>
      <c r="P243" s="9"/>
      <c r="Q243" s="9"/>
      <c r="R243" s="9"/>
      <c r="S243" s="9"/>
      <c r="T243" s="9"/>
      <c r="U243" s="9"/>
      <c r="V243" s="9"/>
      <c r="W243" s="9"/>
    </row>
    <row r="244" spans="2:23">
      <c r="B244" s="3">
        <v>3</v>
      </c>
      <c r="C244" s="208" t="s">
        <v>200</v>
      </c>
      <c r="D244" s="108" t="str">
        <f t="shared" ref="D244:W244" si="282">IF(COUNTIF(D241:D243,"C")&gt;=1,"A",IF(COUNTIF(D241:D243,"C")&gt;0,"P"," "))</f>
        <v xml:space="preserve"> </v>
      </c>
      <c r="E244" s="108" t="str">
        <f t="shared" ref="E244:N244" si="283">IF(COUNTIF(E241:E243,"C")&gt;=1,"A",IF(COUNTIF(E241:E243,"C")&gt;0,"P"," "))</f>
        <v xml:space="preserve"> </v>
      </c>
      <c r="F244" s="108" t="str">
        <f t="shared" si="283"/>
        <v xml:space="preserve"> </v>
      </c>
      <c r="G244" s="108" t="str">
        <f t="shared" si="283"/>
        <v xml:space="preserve"> </v>
      </c>
      <c r="H244" s="108" t="str">
        <f t="shared" si="283"/>
        <v xml:space="preserve"> </v>
      </c>
      <c r="I244" s="108" t="str">
        <f t="shared" si="283"/>
        <v xml:space="preserve"> </v>
      </c>
      <c r="J244" s="108" t="str">
        <f t="shared" si="283"/>
        <v xml:space="preserve"> </v>
      </c>
      <c r="K244" s="108" t="str">
        <f t="shared" si="283"/>
        <v xml:space="preserve"> </v>
      </c>
      <c r="L244" s="108" t="str">
        <f t="shared" si="283"/>
        <v xml:space="preserve"> </v>
      </c>
      <c r="M244" s="108" t="str">
        <f t="shared" si="283"/>
        <v xml:space="preserve"> </v>
      </c>
      <c r="N244" s="108" t="str">
        <f t="shared" si="283"/>
        <v xml:space="preserve"> </v>
      </c>
      <c r="O244" s="108" t="str">
        <f t="shared" si="282"/>
        <v xml:space="preserve"> </v>
      </c>
      <c r="P244" s="108" t="str">
        <f t="shared" si="282"/>
        <v xml:space="preserve"> </v>
      </c>
      <c r="Q244" s="108" t="str">
        <f t="shared" si="282"/>
        <v xml:space="preserve"> </v>
      </c>
      <c r="R244" s="108" t="str">
        <f t="shared" si="282"/>
        <v xml:space="preserve"> </v>
      </c>
      <c r="S244" s="108" t="str">
        <f t="shared" si="282"/>
        <v xml:space="preserve"> </v>
      </c>
      <c r="T244" s="108" t="str">
        <f t="shared" si="282"/>
        <v xml:space="preserve"> </v>
      </c>
      <c r="U244" s="108" t="str">
        <f t="shared" si="282"/>
        <v xml:space="preserve"> </v>
      </c>
      <c r="V244" s="108" t="str">
        <f t="shared" si="282"/>
        <v xml:space="preserve"> </v>
      </c>
      <c r="W244" s="108" t="str">
        <f t="shared" si="282"/>
        <v xml:space="preserve"> </v>
      </c>
    </row>
    <row r="245" spans="2:23">
      <c r="B245" s="109"/>
      <c r="C245" s="156" t="s">
        <v>270</v>
      </c>
      <c r="D245" s="119"/>
      <c r="E245" s="9"/>
      <c r="F245" s="9"/>
      <c r="G245" s="9"/>
      <c r="H245" s="9"/>
      <c r="I245" s="9"/>
      <c r="J245" s="9"/>
      <c r="K245" s="9"/>
      <c r="L245" s="9"/>
      <c r="M245" s="9"/>
      <c r="N245" s="9"/>
      <c r="O245" s="9"/>
      <c r="P245" s="9"/>
      <c r="Q245" s="9"/>
      <c r="R245" s="9"/>
      <c r="S245" s="9"/>
      <c r="T245" s="9"/>
      <c r="U245" s="9"/>
      <c r="V245" s="9"/>
      <c r="W245" s="9"/>
    </row>
    <row r="246" spans="2:23">
      <c r="B246" s="109"/>
      <c r="C246" s="156" t="s">
        <v>271</v>
      </c>
      <c r="D246" s="119"/>
      <c r="E246" s="9"/>
      <c r="F246" s="9"/>
      <c r="G246" s="9"/>
      <c r="H246" s="9"/>
      <c r="I246" s="9"/>
      <c r="J246" s="9"/>
      <c r="K246" s="9"/>
      <c r="L246" s="9"/>
      <c r="M246" s="9"/>
      <c r="N246" s="9"/>
      <c r="O246" s="9"/>
      <c r="P246" s="9"/>
      <c r="Q246" s="9"/>
      <c r="R246" s="9"/>
      <c r="S246" s="9"/>
      <c r="T246" s="9"/>
      <c r="U246" s="9"/>
      <c r="V246" s="9"/>
      <c r="W246" s="9"/>
    </row>
    <row r="247" spans="2:23">
      <c r="B247" s="109"/>
      <c r="C247" s="156" t="s">
        <v>272</v>
      </c>
      <c r="D247" s="119"/>
      <c r="E247" s="9"/>
      <c r="F247" s="9"/>
      <c r="G247" s="9"/>
      <c r="H247" s="9"/>
      <c r="I247" s="9"/>
      <c r="J247" s="9"/>
      <c r="K247" s="9"/>
      <c r="L247" s="9"/>
      <c r="M247" s="9"/>
      <c r="N247" s="9"/>
      <c r="O247" s="9"/>
      <c r="P247" s="9"/>
      <c r="Q247" s="9"/>
      <c r="R247" s="9"/>
      <c r="S247" s="9"/>
      <c r="T247" s="9"/>
      <c r="U247" s="9"/>
      <c r="V247" s="9"/>
      <c r="W247" s="9"/>
    </row>
    <row r="248" spans="2:23">
      <c r="B248" s="3">
        <v>4</v>
      </c>
      <c r="C248" s="194" t="s">
        <v>201</v>
      </c>
      <c r="D248" s="108" t="str">
        <f t="shared" ref="D248:W248" si="284">IF(COUNTIF(D245:D247,"C")&gt;=1,"A",IF(COUNTIF(D245:D247,"C")&gt;0,"P"," "))</f>
        <v xml:space="preserve"> </v>
      </c>
      <c r="E248" s="108" t="str">
        <f t="shared" ref="E248:N248" si="285">IF(COUNTIF(E245:E247,"C")&gt;=1,"A",IF(COUNTIF(E245:E247,"C")&gt;0,"P"," "))</f>
        <v xml:space="preserve"> </v>
      </c>
      <c r="F248" s="108" t="str">
        <f t="shared" si="285"/>
        <v xml:space="preserve"> </v>
      </c>
      <c r="G248" s="108" t="str">
        <f t="shared" si="285"/>
        <v xml:space="preserve"> </v>
      </c>
      <c r="H248" s="108" t="str">
        <f t="shared" si="285"/>
        <v xml:space="preserve"> </v>
      </c>
      <c r="I248" s="108" t="str">
        <f t="shared" si="285"/>
        <v xml:space="preserve"> </v>
      </c>
      <c r="J248" s="108" t="str">
        <f t="shared" si="285"/>
        <v xml:space="preserve"> </v>
      </c>
      <c r="K248" s="108" t="str">
        <f t="shared" si="285"/>
        <v xml:space="preserve"> </v>
      </c>
      <c r="L248" s="108" t="str">
        <f t="shared" si="285"/>
        <v xml:space="preserve"> </v>
      </c>
      <c r="M248" s="108" t="str">
        <f t="shared" si="285"/>
        <v xml:space="preserve"> </v>
      </c>
      <c r="N248" s="108" t="str">
        <f t="shared" si="285"/>
        <v xml:space="preserve"> </v>
      </c>
      <c r="O248" s="108" t="str">
        <f t="shared" si="284"/>
        <v xml:space="preserve"> </v>
      </c>
      <c r="P248" s="108" t="str">
        <f t="shared" si="284"/>
        <v xml:space="preserve"> </v>
      </c>
      <c r="Q248" s="108" t="str">
        <f t="shared" si="284"/>
        <v xml:space="preserve"> </v>
      </c>
      <c r="R248" s="108" t="str">
        <f t="shared" si="284"/>
        <v xml:space="preserve"> </v>
      </c>
      <c r="S248" s="108" t="str">
        <f t="shared" si="284"/>
        <v xml:space="preserve"> </v>
      </c>
      <c r="T248" s="108" t="str">
        <f t="shared" si="284"/>
        <v xml:space="preserve"> </v>
      </c>
      <c r="U248" s="108" t="str">
        <f t="shared" si="284"/>
        <v xml:space="preserve"> </v>
      </c>
      <c r="V248" s="108" t="str">
        <f t="shared" si="284"/>
        <v xml:space="preserve"> </v>
      </c>
      <c r="W248" s="108" t="str">
        <f t="shared" si="284"/>
        <v xml:space="preserve"> </v>
      </c>
    </row>
    <row r="249" spans="2:23">
      <c r="B249" s="109"/>
      <c r="C249" s="156" t="s">
        <v>273</v>
      </c>
      <c r="D249" s="119"/>
      <c r="E249" s="9"/>
      <c r="F249" s="9"/>
      <c r="G249" s="9"/>
      <c r="H249" s="9"/>
      <c r="I249" s="9"/>
      <c r="J249" s="9"/>
      <c r="K249" s="9"/>
      <c r="L249" s="9"/>
      <c r="M249" s="9"/>
      <c r="N249" s="9"/>
      <c r="O249" s="9"/>
      <c r="P249" s="9"/>
      <c r="Q249" s="9"/>
      <c r="R249" s="9"/>
      <c r="S249" s="9"/>
      <c r="T249" s="9"/>
      <c r="U249" s="9"/>
      <c r="V249" s="9"/>
      <c r="W249" s="9"/>
    </row>
    <row r="250" spans="2:23">
      <c r="B250" s="109"/>
      <c r="C250" s="156" t="s">
        <v>274</v>
      </c>
      <c r="D250" s="119"/>
      <c r="E250" s="9"/>
      <c r="F250" s="9"/>
      <c r="G250" s="9"/>
      <c r="H250" s="9"/>
      <c r="I250" s="9"/>
      <c r="J250" s="9"/>
      <c r="K250" s="9"/>
      <c r="L250" s="9"/>
      <c r="M250" s="9"/>
      <c r="N250" s="9"/>
      <c r="O250" s="9"/>
      <c r="P250" s="9"/>
      <c r="Q250" s="9"/>
      <c r="R250" s="9"/>
      <c r="S250" s="9"/>
      <c r="T250" s="9"/>
      <c r="U250" s="9"/>
      <c r="V250" s="9"/>
      <c r="W250" s="9"/>
    </row>
    <row r="251" spans="2:23">
      <c r="B251" s="109"/>
      <c r="C251" s="156" t="s">
        <v>275</v>
      </c>
      <c r="D251" s="119"/>
      <c r="E251" s="9"/>
      <c r="F251" s="9"/>
      <c r="G251" s="9"/>
      <c r="H251" s="9"/>
      <c r="I251" s="9"/>
      <c r="J251" s="9"/>
      <c r="K251" s="9"/>
      <c r="L251" s="9"/>
      <c r="M251" s="9"/>
      <c r="N251" s="9"/>
      <c r="O251" s="9"/>
      <c r="P251" s="9"/>
      <c r="Q251" s="9"/>
      <c r="R251" s="9"/>
      <c r="S251" s="9"/>
      <c r="T251" s="9"/>
      <c r="U251" s="9"/>
      <c r="V251" s="9"/>
      <c r="W251" s="9"/>
    </row>
    <row r="252" spans="2:23">
      <c r="B252" s="3">
        <v>5</v>
      </c>
      <c r="C252" s="194" t="s">
        <v>202</v>
      </c>
      <c r="D252" s="108" t="str">
        <f t="shared" ref="D252:W252" si="286">IF(COUNTIF(D249:D251,"C")&gt;=1,"A",IF(COUNTIF(D249:D251,"C")&gt;0,"P"," "))</f>
        <v xml:space="preserve"> </v>
      </c>
      <c r="E252" s="108" t="str">
        <f t="shared" ref="E252:N252" si="287">IF(COUNTIF(E249:E251,"C")&gt;=1,"A",IF(COUNTIF(E249:E251,"C")&gt;0,"P"," "))</f>
        <v xml:space="preserve"> </v>
      </c>
      <c r="F252" s="108" t="str">
        <f t="shared" si="287"/>
        <v xml:space="preserve"> </v>
      </c>
      <c r="G252" s="108" t="str">
        <f t="shared" si="287"/>
        <v xml:space="preserve"> </v>
      </c>
      <c r="H252" s="108" t="str">
        <f t="shared" si="287"/>
        <v xml:space="preserve"> </v>
      </c>
      <c r="I252" s="108" t="str">
        <f t="shared" si="287"/>
        <v xml:space="preserve"> </v>
      </c>
      <c r="J252" s="108" t="str">
        <f t="shared" si="287"/>
        <v xml:space="preserve"> </v>
      </c>
      <c r="K252" s="108" t="str">
        <f t="shared" si="287"/>
        <v xml:space="preserve"> </v>
      </c>
      <c r="L252" s="108" t="str">
        <f t="shared" si="287"/>
        <v xml:space="preserve"> </v>
      </c>
      <c r="M252" s="108" t="str">
        <f t="shared" si="287"/>
        <v xml:space="preserve"> </v>
      </c>
      <c r="N252" s="108" t="str">
        <f t="shared" si="287"/>
        <v xml:space="preserve"> </v>
      </c>
      <c r="O252" s="108" t="str">
        <f t="shared" si="286"/>
        <v xml:space="preserve"> </v>
      </c>
      <c r="P252" s="108" t="str">
        <f t="shared" si="286"/>
        <v xml:space="preserve"> </v>
      </c>
      <c r="Q252" s="108" t="str">
        <f t="shared" si="286"/>
        <v xml:space="preserve"> </v>
      </c>
      <c r="R252" s="108" t="str">
        <f t="shared" si="286"/>
        <v xml:space="preserve"> </v>
      </c>
      <c r="S252" s="108" t="str">
        <f t="shared" si="286"/>
        <v xml:space="preserve"> </v>
      </c>
      <c r="T252" s="108" t="str">
        <f t="shared" si="286"/>
        <v xml:space="preserve"> </v>
      </c>
      <c r="U252" s="108" t="str">
        <f t="shared" si="286"/>
        <v xml:space="preserve"> </v>
      </c>
      <c r="V252" s="108" t="str">
        <f t="shared" si="286"/>
        <v xml:space="preserve"> </v>
      </c>
      <c r="W252" s="108" t="str">
        <f t="shared" si="286"/>
        <v xml:space="preserve"> </v>
      </c>
    </row>
    <row r="253" spans="2:23">
      <c r="B253" s="109"/>
      <c r="C253" s="156" t="s">
        <v>276</v>
      </c>
      <c r="D253" s="119"/>
      <c r="E253" s="9"/>
      <c r="F253" s="9"/>
      <c r="G253" s="9"/>
      <c r="H253" s="9"/>
      <c r="I253" s="9"/>
      <c r="J253" s="9"/>
      <c r="K253" s="9"/>
      <c r="L253" s="9"/>
      <c r="M253" s="9"/>
      <c r="N253" s="9"/>
      <c r="O253" s="9"/>
      <c r="P253" s="9"/>
      <c r="Q253" s="9"/>
      <c r="R253" s="9"/>
      <c r="S253" s="9"/>
      <c r="T253" s="9"/>
      <c r="U253" s="9"/>
      <c r="V253" s="9"/>
      <c r="W253" s="9"/>
    </row>
    <row r="254" spans="2:23">
      <c r="B254" s="109"/>
      <c r="C254" s="156" t="s">
        <v>277</v>
      </c>
      <c r="D254" s="119"/>
      <c r="E254" s="9"/>
      <c r="F254" s="9"/>
      <c r="G254" s="9"/>
      <c r="H254" s="9"/>
      <c r="I254" s="9"/>
      <c r="J254" s="9"/>
      <c r="K254" s="9"/>
      <c r="L254" s="9"/>
      <c r="M254" s="9"/>
      <c r="N254" s="9"/>
      <c r="O254" s="9"/>
      <c r="P254" s="9"/>
      <c r="Q254" s="9"/>
      <c r="R254" s="9"/>
      <c r="S254" s="9"/>
      <c r="T254" s="9"/>
      <c r="U254" s="9"/>
      <c r="V254" s="9"/>
      <c r="W254" s="9"/>
    </row>
    <row r="255" spans="2:23">
      <c r="B255" s="109"/>
      <c r="C255" s="156" t="s">
        <v>278</v>
      </c>
      <c r="D255" s="119"/>
      <c r="E255" s="9"/>
      <c r="F255" s="9"/>
      <c r="G255" s="9"/>
      <c r="H255" s="9"/>
      <c r="I255" s="9"/>
      <c r="J255" s="9"/>
      <c r="K255" s="9"/>
      <c r="L255" s="9"/>
      <c r="M255" s="9"/>
      <c r="N255" s="9"/>
      <c r="O255" s="9"/>
      <c r="P255" s="9"/>
      <c r="Q255" s="9"/>
      <c r="R255" s="9"/>
      <c r="S255" s="9"/>
      <c r="T255" s="9"/>
      <c r="U255" s="9"/>
      <c r="V255" s="9"/>
      <c r="W255" s="9"/>
    </row>
    <row r="256" spans="2:23" ht="1.5" customHeight="1" thickBot="1">
      <c r="D256" s="108" t="str">
        <f t="shared" ref="D256:W256" si="288">IF(COUNTIF(D253:D255,"C")&gt;=1,"A",IF(COUNTIF(D253:D255,"C")&gt;0,"P"," "))</f>
        <v xml:space="preserve"> </v>
      </c>
      <c r="E256" s="108" t="str">
        <f t="shared" ref="E256:N256" si="289">IF(COUNTIF(E253:E255,"C")&gt;=1,"A",IF(COUNTIF(E253:E255,"C")&gt;0,"P"," "))</f>
        <v xml:space="preserve"> </v>
      </c>
      <c r="F256" s="108" t="str">
        <f t="shared" si="289"/>
        <v xml:space="preserve"> </v>
      </c>
      <c r="G256" s="108" t="str">
        <f t="shared" si="289"/>
        <v xml:space="preserve"> </v>
      </c>
      <c r="H256" s="108" t="str">
        <f t="shared" si="289"/>
        <v xml:space="preserve"> </v>
      </c>
      <c r="I256" s="108" t="str">
        <f t="shared" si="289"/>
        <v xml:space="preserve"> </v>
      </c>
      <c r="J256" s="108" t="str">
        <f t="shared" si="289"/>
        <v xml:space="preserve"> </v>
      </c>
      <c r="K256" s="108" t="str">
        <f t="shared" si="289"/>
        <v xml:space="preserve"> </v>
      </c>
      <c r="L256" s="108" t="str">
        <f t="shared" si="289"/>
        <v xml:space="preserve"> </v>
      </c>
      <c r="M256" s="108" t="str">
        <f t="shared" si="289"/>
        <v xml:space="preserve"> </v>
      </c>
      <c r="N256" s="108" t="str">
        <f t="shared" si="289"/>
        <v xml:space="preserve"> </v>
      </c>
      <c r="O256" s="108" t="str">
        <f t="shared" si="288"/>
        <v xml:space="preserve"> </v>
      </c>
      <c r="P256" s="108" t="str">
        <f t="shared" si="288"/>
        <v xml:space="preserve"> </v>
      </c>
      <c r="Q256" s="108" t="str">
        <f t="shared" si="288"/>
        <v xml:space="preserve"> </v>
      </c>
      <c r="R256" s="108" t="str">
        <f t="shared" si="288"/>
        <v xml:space="preserve"> </v>
      </c>
      <c r="S256" s="108" t="str">
        <f t="shared" si="288"/>
        <v xml:space="preserve"> </v>
      </c>
      <c r="T256" s="108" t="str">
        <f t="shared" si="288"/>
        <v xml:space="preserve"> </v>
      </c>
      <c r="U256" s="108" t="str">
        <f t="shared" si="288"/>
        <v xml:space="preserve"> </v>
      </c>
      <c r="V256" s="108" t="str">
        <f t="shared" si="288"/>
        <v xml:space="preserve"> </v>
      </c>
      <c r="W256" s="108" t="str">
        <f t="shared" si="288"/>
        <v xml:space="preserve"> </v>
      </c>
    </row>
    <row r="257" spans="1:23" ht="13.5" thickBot="1">
      <c r="C257" s="67" t="s">
        <v>23</v>
      </c>
      <c r="D257" s="82" t="str">
        <f>IF(COUNTIF(D240:D256,"A")&gt;4,"C",IF(COUNTIF(D240:D256,"A")&gt;0,"P"," "))</f>
        <v xml:space="preserve"> </v>
      </c>
      <c r="E257" s="82" t="str">
        <f t="shared" ref="E257" si="290">IF(COUNTIF(E240:E256,"A")&gt;4,"C",IF(COUNTIF(E240:E256,"A")&gt;0,"P"," "))</f>
        <v xml:space="preserve"> </v>
      </c>
      <c r="F257" s="82" t="str">
        <f t="shared" ref="F257" si="291">IF(COUNTIF(F240:F256,"A")&gt;4,"C",IF(COUNTIF(F240:F256,"A")&gt;0,"P"," "))</f>
        <v xml:space="preserve"> </v>
      </c>
      <c r="G257" s="82" t="str">
        <f t="shared" ref="G257" si="292">IF(COUNTIF(G240:G256,"A")&gt;4,"C",IF(COUNTIF(G240:G256,"A")&gt;0,"P"," "))</f>
        <v xml:space="preserve"> </v>
      </c>
      <c r="H257" s="82" t="str">
        <f t="shared" ref="H257" si="293">IF(COUNTIF(H240:H256,"A")&gt;4,"C",IF(COUNTIF(H240:H256,"A")&gt;0,"P"," "))</f>
        <v xml:space="preserve"> </v>
      </c>
      <c r="I257" s="82" t="str">
        <f t="shared" ref="I257" si="294">IF(COUNTIF(I240:I256,"A")&gt;4,"C",IF(COUNTIF(I240:I256,"A")&gt;0,"P"," "))</f>
        <v xml:space="preserve"> </v>
      </c>
      <c r="J257" s="82" t="str">
        <f t="shared" ref="J257" si="295">IF(COUNTIF(J240:J256,"A")&gt;4,"C",IF(COUNTIF(J240:J256,"A")&gt;0,"P"," "))</f>
        <v xml:space="preserve"> </v>
      </c>
      <c r="K257" s="82" t="str">
        <f t="shared" ref="K257" si="296">IF(COUNTIF(K240:K256,"A")&gt;4,"C",IF(COUNTIF(K240:K256,"A")&gt;0,"P"," "))</f>
        <v xml:space="preserve"> </v>
      </c>
      <c r="L257" s="82" t="str">
        <f t="shared" ref="L257" si="297">IF(COUNTIF(L240:L256,"A")&gt;4,"C",IF(COUNTIF(L240:L256,"A")&gt;0,"P"," "))</f>
        <v xml:space="preserve"> </v>
      </c>
      <c r="M257" s="82" t="str">
        <f t="shared" ref="M257" si="298">IF(COUNTIF(M240:M256,"A")&gt;4,"C",IF(COUNTIF(M240:M256,"A")&gt;0,"P"," "))</f>
        <v xml:space="preserve"> </v>
      </c>
      <c r="N257" s="82" t="str">
        <f t="shared" ref="N257" si="299">IF(COUNTIF(N240:N256,"A")&gt;4,"C",IF(COUNTIF(N240:N256,"A")&gt;0,"P"," "))</f>
        <v xml:space="preserve"> </v>
      </c>
      <c r="O257" s="82" t="str">
        <f t="shared" ref="O257" si="300">IF(COUNTIF(O240:O256,"A")&gt;4,"C",IF(COUNTIF(O240:O256,"A")&gt;0,"P"," "))</f>
        <v xml:space="preserve"> </v>
      </c>
      <c r="P257" s="82" t="str">
        <f t="shared" ref="P257" si="301">IF(COUNTIF(P240:P256,"A")&gt;4,"C",IF(COUNTIF(P240:P256,"A")&gt;0,"P"," "))</f>
        <v xml:space="preserve"> </v>
      </c>
      <c r="Q257" s="82" t="str">
        <f t="shared" ref="Q257" si="302">IF(COUNTIF(Q240:Q256,"A")&gt;4,"C",IF(COUNTIF(Q240:Q256,"A")&gt;0,"P"," "))</f>
        <v xml:space="preserve"> </v>
      </c>
      <c r="R257" s="82" t="str">
        <f t="shared" ref="R257" si="303">IF(COUNTIF(R240:R256,"A")&gt;4,"C",IF(COUNTIF(R240:R256,"A")&gt;0,"P"," "))</f>
        <v xml:space="preserve"> </v>
      </c>
      <c r="S257" s="82" t="str">
        <f t="shared" ref="S257" si="304">IF(COUNTIF(S240:S256,"A")&gt;4,"C",IF(COUNTIF(S240:S256,"A")&gt;0,"P"," "))</f>
        <v xml:space="preserve"> </v>
      </c>
      <c r="T257" s="82" t="str">
        <f t="shared" ref="T257" si="305">IF(COUNTIF(T240:T256,"A")&gt;4,"C",IF(COUNTIF(T240:T256,"A")&gt;0,"P"," "))</f>
        <v xml:space="preserve"> </v>
      </c>
      <c r="U257" s="82" t="str">
        <f t="shared" ref="U257" si="306">IF(COUNTIF(U240:U256,"A")&gt;4,"C",IF(COUNTIF(U240:U256,"A")&gt;0,"P"," "))</f>
        <v xml:space="preserve"> </v>
      </c>
      <c r="V257" s="82" t="str">
        <f t="shared" ref="V257" si="307">IF(COUNTIF(V240:V256,"A")&gt;4,"C",IF(COUNTIF(V240:V256,"A")&gt;0,"P"," "))</f>
        <v xml:space="preserve"> </v>
      </c>
      <c r="W257" s="82" t="str">
        <f t="shared" ref="W257" si="308">IF(COUNTIF(W240:W256,"A")&gt;4,"C",IF(COUNTIF(W240:W256,"A")&gt;0,"P"," "))</f>
        <v xml:space="preserve"> </v>
      </c>
    </row>
    <row r="258" spans="1:23" ht="15">
      <c r="B258" s="106" t="s">
        <v>345</v>
      </c>
      <c r="D258" s="253"/>
      <c r="O258" s="253"/>
      <c r="P258" s="253"/>
      <c r="Q258" s="253"/>
      <c r="R258" s="253"/>
      <c r="S258" s="253"/>
      <c r="T258" s="253"/>
      <c r="U258" s="253"/>
      <c r="V258" s="253"/>
      <c r="W258" s="253"/>
    </row>
    <row r="259" spans="1:23">
      <c r="A259"/>
      <c r="B259" s="3">
        <v>1</v>
      </c>
      <c r="C259" s="200" t="s">
        <v>346</v>
      </c>
      <c r="D259" s="253"/>
      <c r="O259" s="253"/>
      <c r="P259" s="253"/>
      <c r="Q259" s="253"/>
      <c r="R259" s="253"/>
      <c r="S259" s="253"/>
      <c r="T259" s="253"/>
      <c r="U259" s="253"/>
      <c r="V259" s="253"/>
      <c r="W259" s="253"/>
    </row>
    <row r="260" spans="1:23">
      <c r="B260" s="107"/>
      <c r="C260" s="156" t="s">
        <v>347</v>
      </c>
      <c r="D260" s="119"/>
      <c r="E260" s="9"/>
      <c r="F260" s="9"/>
      <c r="G260" s="9"/>
      <c r="H260" s="9"/>
      <c r="I260" s="9"/>
      <c r="J260" s="9"/>
      <c r="K260" s="9"/>
      <c r="L260" s="9"/>
      <c r="M260" s="9"/>
      <c r="N260" s="9"/>
      <c r="O260" s="9"/>
      <c r="P260" s="9"/>
      <c r="Q260" s="9"/>
      <c r="R260" s="9"/>
      <c r="S260" s="9"/>
      <c r="T260" s="9"/>
      <c r="U260" s="9"/>
      <c r="V260" s="9"/>
      <c r="W260" s="9"/>
    </row>
    <row r="261" spans="1:23">
      <c r="B261" s="107"/>
      <c r="C261" s="156" t="s">
        <v>348</v>
      </c>
      <c r="D261" s="119"/>
      <c r="E261" s="9"/>
      <c r="F261" s="9"/>
      <c r="G261" s="9"/>
      <c r="H261" s="9"/>
      <c r="I261" s="9"/>
      <c r="J261" s="9"/>
      <c r="K261" s="9"/>
      <c r="L261" s="9"/>
      <c r="M261" s="9"/>
      <c r="N261" s="9"/>
      <c r="O261" s="9"/>
      <c r="P261" s="9"/>
      <c r="Q261" s="9"/>
      <c r="R261" s="9"/>
      <c r="S261" s="9"/>
      <c r="T261" s="9"/>
      <c r="U261" s="9"/>
      <c r="V261" s="9"/>
      <c r="W261" s="9"/>
    </row>
    <row r="262" spans="1:23">
      <c r="B262" s="107"/>
      <c r="C262" s="156" t="s">
        <v>349</v>
      </c>
      <c r="D262" s="119"/>
      <c r="E262" s="9"/>
      <c r="F262" s="9"/>
      <c r="G262" s="9"/>
      <c r="H262" s="9"/>
      <c r="I262" s="9"/>
      <c r="J262" s="9"/>
      <c r="K262" s="9"/>
      <c r="L262" s="9"/>
      <c r="M262" s="9"/>
      <c r="N262" s="9"/>
      <c r="O262" s="9"/>
      <c r="P262" s="9"/>
      <c r="Q262" s="9"/>
      <c r="R262" s="9"/>
      <c r="S262" s="9"/>
      <c r="T262" s="9"/>
      <c r="U262" s="9"/>
      <c r="V262" s="9"/>
      <c r="W262" s="9"/>
    </row>
    <row r="263" spans="1:23">
      <c r="B263" s="3">
        <v>2</v>
      </c>
      <c r="C263" s="249" t="s">
        <v>350</v>
      </c>
      <c r="D263" s="108" t="str">
        <f t="shared" ref="D263:W263" si="309">IF(COUNTIF(D260:D262,"C")&gt;=1,"A",IF(COUNTIF(D260:D262,"C")&gt;0,"P"," "))</f>
        <v xml:space="preserve"> </v>
      </c>
      <c r="E263" s="108" t="str">
        <f t="shared" ref="E263:N263" si="310">IF(COUNTIF(E260:E262,"C")&gt;=1,"A",IF(COUNTIF(E260:E262,"C")&gt;0,"P"," "))</f>
        <v xml:space="preserve"> </v>
      </c>
      <c r="F263" s="108" t="str">
        <f t="shared" si="310"/>
        <v xml:space="preserve"> </v>
      </c>
      <c r="G263" s="108" t="str">
        <f t="shared" si="310"/>
        <v xml:space="preserve"> </v>
      </c>
      <c r="H263" s="108" t="str">
        <f t="shared" si="310"/>
        <v xml:space="preserve"> </v>
      </c>
      <c r="I263" s="108" t="str">
        <f t="shared" si="310"/>
        <v xml:space="preserve"> </v>
      </c>
      <c r="J263" s="108" t="str">
        <f t="shared" si="310"/>
        <v xml:space="preserve"> </v>
      </c>
      <c r="K263" s="108" t="str">
        <f t="shared" si="310"/>
        <v xml:space="preserve"> </v>
      </c>
      <c r="L263" s="108" t="str">
        <f t="shared" si="310"/>
        <v xml:space="preserve"> </v>
      </c>
      <c r="M263" s="108" t="str">
        <f t="shared" si="310"/>
        <v xml:space="preserve"> </v>
      </c>
      <c r="N263" s="108" t="str">
        <f t="shared" si="310"/>
        <v xml:space="preserve"> </v>
      </c>
      <c r="O263" s="108" t="str">
        <f t="shared" si="309"/>
        <v xml:space="preserve"> </v>
      </c>
      <c r="P263" s="108" t="str">
        <f t="shared" si="309"/>
        <v xml:space="preserve"> </v>
      </c>
      <c r="Q263" s="108" t="str">
        <f t="shared" si="309"/>
        <v xml:space="preserve"> </v>
      </c>
      <c r="R263" s="108" t="str">
        <f t="shared" si="309"/>
        <v xml:space="preserve"> </v>
      </c>
      <c r="S263" s="108" t="str">
        <f t="shared" si="309"/>
        <v xml:space="preserve"> </v>
      </c>
      <c r="T263" s="108" t="str">
        <f t="shared" si="309"/>
        <v xml:space="preserve"> </v>
      </c>
      <c r="U263" s="108" t="str">
        <f t="shared" si="309"/>
        <v xml:space="preserve"> </v>
      </c>
      <c r="V263" s="108" t="str">
        <f t="shared" si="309"/>
        <v xml:space="preserve"> </v>
      </c>
      <c r="W263" s="108" t="str">
        <f t="shared" si="309"/>
        <v xml:space="preserve"> </v>
      </c>
    </row>
    <row r="264" spans="1:23">
      <c r="B264" s="109"/>
      <c r="C264" s="156" t="s">
        <v>351</v>
      </c>
      <c r="D264" s="119"/>
      <c r="E264" s="9"/>
      <c r="F264" s="9"/>
      <c r="G264" s="9"/>
      <c r="H264" s="9"/>
      <c r="I264" s="9"/>
      <c r="J264" s="9"/>
      <c r="K264" s="9"/>
      <c r="L264" s="9"/>
      <c r="M264" s="9"/>
      <c r="N264" s="9"/>
      <c r="O264" s="9"/>
      <c r="P264" s="9"/>
      <c r="Q264" s="9"/>
      <c r="R264" s="9"/>
      <c r="S264" s="9"/>
      <c r="T264" s="9"/>
      <c r="U264" s="9"/>
      <c r="V264" s="9"/>
      <c r="W264" s="9"/>
    </row>
    <row r="265" spans="1:23">
      <c r="B265" s="109"/>
      <c r="C265" s="156" t="s">
        <v>352</v>
      </c>
      <c r="D265" s="119"/>
      <c r="E265" s="9"/>
      <c r="F265" s="9"/>
      <c r="G265" s="9"/>
      <c r="H265" s="9"/>
      <c r="I265" s="9"/>
      <c r="J265" s="9"/>
      <c r="K265" s="9"/>
      <c r="L265" s="9"/>
      <c r="M265" s="9"/>
      <c r="N265" s="9"/>
      <c r="O265" s="9"/>
      <c r="P265" s="9"/>
      <c r="Q265" s="9"/>
      <c r="R265" s="9"/>
      <c r="S265" s="9"/>
      <c r="T265" s="9"/>
      <c r="U265" s="9"/>
      <c r="V265" s="9"/>
      <c r="W265" s="9"/>
    </row>
    <row r="266" spans="1:23">
      <c r="B266" s="109"/>
      <c r="C266" s="156" t="s">
        <v>353</v>
      </c>
      <c r="D266" s="119"/>
      <c r="E266" s="9"/>
      <c r="F266" s="9"/>
      <c r="G266" s="9"/>
      <c r="H266" s="9"/>
      <c r="I266" s="9"/>
      <c r="J266" s="9"/>
      <c r="K266" s="9"/>
      <c r="L266" s="9"/>
      <c r="M266" s="9"/>
      <c r="N266" s="9"/>
      <c r="O266" s="9"/>
      <c r="P266" s="9"/>
      <c r="Q266" s="9"/>
      <c r="R266" s="9"/>
      <c r="S266" s="9"/>
      <c r="T266" s="9"/>
      <c r="U266" s="9"/>
      <c r="V266" s="9"/>
      <c r="W266" s="9"/>
    </row>
    <row r="267" spans="1:23">
      <c r="B267" s="3">
        <v>3</v>
      </c>
      <c r="C267" s="208" t="s">
        <v>354</v>
      </c>
      <c r="D267" s="108" t="str">
        <f t="shared" ref="D267:W267" si="311">IF(COUNTIF(D264:D266,"C")&gt;=1,"A",IF(COUNTIF(D264:D266,"C")&gt;0,"P"," "))</f>
        <v xml:space="preserve"> </v>
      </c>
      <c r="E267" s="108" t="str">
        <f t="shared" ref="E267:N267" si="312">IF(COUNTIF(E264:E266,"C")&gt;=1,"A",IF(COUNTIF(E264:E266,"C")&gt;0,"P"," "))</f>
        <v xml:space="preserve"> </v>
      </c>
      <c r="F267" s="108" t="str">
        <f t="shared" si="312"/>
        <v xml:space="preserve"> </v>
      </c>
      <c r="G267" s="108" t="str">
        <f t="shared" si="312"/>
        <v xml:space="preserve"> </v>
      </c>
      <c r="H267" s="108" t="str">
        <f t="shared" si="312"/>
        <v xml:space="preserve"> </v>
      </c>
      <c r="I267" s="108" t="str">
        <f t="shared" si="312"/>
        <v xml:space="preserve"> </v>
      </c>
      <c r="J267" s="108" t="str">
        <f t="shared" si="312"/>
        <v xml:space="preserve"> </v>
      </c>
      <c r="K267" s="108" t="str">
        <f t="shared" si="312"/>
        <v xml:space="preserve"> </v>
      </c>
      <c r="L267" s="108" t="str">
        <f t="shared" si="312"/>
        <v xml:space="preserve"> </v>
      </c>
      <c r="M267" s="108" t="str">
        <f t="shared" si="312"/>
        <v xml:space="preserve"> </v>
      </c>
      <c r="N267" s="108" t="str">
        <f t="shared" si="312"/>
        <v xml:space="preserve"> </v>
      </c>
      <c r="O267" s="108" t="str">
        <f t="shared" si="311"/>
        <v xml:space="preserve"> </v>
      </c>
      <c r="P267" s="108" t="str">
        <f t="shared" si="311"/>
        <v xml:space="preserve"> </v>
      </c>
      <c r="Q267" s="108" t="str">
        <f t="shared" si="311"/>
        <v xml:space="preserve"> </v>
      </c>
      <c r="R267" s="108" t="str">
        <f t="shared" si="311"/>
        <v xml:space="preserve"> </v>
      </c>
      <c r="S267" s="108" t="str">
        <f t="shared" si="311"/>
        <v xml:space="preserve"> </v>
      </c>
      <c r="T267" s="108" t="str">
        <f t="shared" si="311"/>
        <v xml:space="preserve"> </v>
      </c>
      <c r="U267" s="108" t="str">
        <f t="shared" si="311"/>
        <v xml:space="preserve"> </v>
      </c>
      <c r="V267" s="108" t="str">
        <f t="shared" si="311"/>
        <v xml:space="preserve"> </v>
      </c>
      <c r="W267" s="108" t="str">
        <f t="shared" si="311"/>
        <v xml:space="preserve"> </v>
      </c>
    </row>
    <row r="268" spans="1:23">
      <c r="B268" s="109"/>
      <c r="C268" s="156" t="s">
        <v>355</v>
      </c>
      <c r="D268" s="119"/>
      <c r="E268" s="9"/>
      <c r="F268" s="9"/>
      <c r="G268" s="9"/>
      <c r="H268" s="9"/>
      <c r="I268" s="9"/>
      <c r="J268" s="9"/>
      <c r="K268" s="9"/>
      <c r="L268" s="9"/>
      <c r="M268" s="9"/>
      <c r="N268" s="9"/>
      <c r="O268" s="9"/>
      <c r="P268" s="9"/>
      <c r="Q268" s="9"/>
      <c r="R268" s="9"/>
      <c r="S268" s="9"/>
      <c r="T268" s="9"/>
      <c r="U268" s="9"/>
      <c r="V268" s="9"/>
      <c r="W268" s="9"/>
    </row>
    <row r="269" spans="1:23">
      <c r="B269" s="109"/>
      <c r="C269" s="156" t="s">
        <v>356</v>
      </c>
      <c r="D269" s="119"/>
      <c r="E269" s="9"/>
      <c r="F269" s="9"/>
      <c r="G269" s="9"/>
      <c r="H269" s="9"/>
      <c r="I269" s="9"/>
      <c r="J269" s="9"/>
      <c r="K269" s="9"/>
      <c r="L269" s="9"/>
      <c r="M269" s="9"/>
      <c r="N269" s="9"/>
      <c r="O269" s="9"/>
      <c r="P269" s="9"/>
      <c r="Q269" s="9"/>
      <c r="R269" s="9"/>
      <c r="S269" s="9"/>
      <c r="T269" s="9"/>
      <c r="U269" s="9"/>
      <c r="V269" s="9"/>
      <c r="W269" s="9"/>
    </row>
    <row r="270" spans="1:23">
      <c r="B270" s="109"/>
      <c r="C270" s="156" t="s">
        <v>357</v>
      </c>
      <c r="D270" s="119"/>
      <c r="E270" s="9"/>
      <c r="F270" s="9"/>
      <c r="G270" s="9"/>
      <c r="H270" s="9"/>
      <c r="I270" s="9"/>
      <c r="J270" s="9"/>
      <c r="K270" s="9"/>
      <c r="L270" s="9"/>
      <c r="M270" s="9"/>
      <c r="N270" s="9"/>
      <c r="O270" s="9"/>
      <c r="P270" s="9"/>
      <c r="Q270" s="9"/>
      <c r="R270" s="9"/>
      <c r="S270" s="9"/>
      <c r="T270" s="9"/>
      <c r="U270" s="9"/>
      <c r="V270" s="9"/>
      <c r="W270" s="9"/>
    </row>
    <row r="271" spans="1:23">
      <c r="B271" s="3">
        <v>4</v>
      </c>
      <c r="C271" s="249" t="s">
        <v>358</v>
      </c>
      <c r="D271" s="108" t="str">
        <f t="shared" ref="D271:W271" si="313">IF(COUNTIF(D268:D270,"C")&gt;=1,"A",IF(COUNTIF(D268:D270,"C")&gt;0,"P"," "))</f>
        <v xml:space="preserve"> </v>
      </c>
      <c r="E271" s="108" t="str">
        <f t="shared" ref="E271:N271" si="314">IF(COUNTIF(E268:E270,"C")&gt;=1,"A",IF(COUNTIF(E268:E270,"C")&gt;0,"P"," "))</f>
        <v xml:space="preserve"> </v>
      </c>
      <c r="F271" s="108" t="str">
        <f t="shared" si="314"/>
        <v xml:space="preserve"> </v>
      </c>
      <c r="G271" s="108" t="str">
        <f t="shared" si="314"/>
        <v xml:space="preserve"> </v>
      </c>
      <c r="H271" s="108" t="str">
        <f t="shared" si="314"/>
        <v xml:space="preserve"> </v>
      </c>
      <c r="I271" s="108" t="str">
        <f t="shared" si="314"/>
        <v xml:space="preserve"> </v>
      </c>
      <c r="J271" s="108" t="str">
        <f t="shared" si="314"/>
        <v xml:space="preserve"> </v>
      </c>
      <c r="K271" s="108" t="str">
        <f t="shared" si="314"/>
        <v xml:space="preserve"> </v>
      </c>
      <c r="L271" s="108" t="str">
        <f t="shared" si="314"/>
        <v xml:space="preserve"> </v>
      </c>
      <c r="M271" s="108" t="str">
        <f t="shared" si="314"/>
        <v xml:space="preserve"> </v>
      </c>
      <c r="N271" s="108" t="str">
        <f t="shared" si="314"/>
        <v xml:space="preserve"> </v>
      </c>
      <c r="O271" s="108" t="str">
        <f t="shared" si="313"/>
        <v xml:space="preserve"> </v>
      </c>
      <c r="P271" s="108" t="str">
        <f t="shared" si="313"/>
        <v xml:space="preserve"> </v>
      </c>
      <c r="Q271" s="108" t="str">
        <f t="shared" si="313"/>
        <v xml:space="preserve"> </v>
      </c>
      <c r="R271" s="108" t="str">
        <f t="shared" si="313"/>
        <v xml:space="preserve"> </v>
      </c>
      <c r="S271" s="108" t="str">
        <f t="shared" si="313"/>
        <v xml:space="preserve"> </v>
      </c>
      <c r="T271" s="108" t="str">
        <f t="shared" si="313"/>
        <v xml:space="preserve"> </v>
      </c>
      <c r="U271" s="108" t="str">
        <f t="shared" si="313"/>
        <v xml:space="preserve"> </v>
      </c>
      <c r="V271" s="108" t="str">
        <f t="shared" si="313"/>
        <v xml:space="preserve"> </v>
      </c>
      <c r="W271" s="108" t="str">
        <f t="shared" si="313"/>
        <v xml:space="preserve"> </v>
      </c>
    </row>
    <row r="272" spans="1:23">
      <c r="B272" s="109"/>
      <c r="C272" s="156" t="s">
        <v>359</v>
      </c>
      <c r="D272" s="119"/>
      <c r="E272" s="9"/>
      <c r="F272" s="9"/>
      <c r="G272" s="9"/>
      <c r="H272" s="9"/>
      <c r="I272" s="9"/>
      <c r="J272" s="9"/>
      <c r="K272" s="9"/>
      <c r="L272" s="9"/>
      <c r="M272" s="9"/>
      <c r="N272" s="9"/>
      <c r="O272" s="9"/>
      <c r="P272" s="9"/>
      <c r="Q272" s="9"/>
      <c r="R272" s="9"/>
      <c r="S272" s="9"/>
      <c r="T272" s="9"/>
      <c r="U272" s="9"/>
      <c r="V272" s="9"/>
      <c r="W272" s="9"/>
    </row>
    <row r="273" spans="2:23">
      <c r="B273" s="109"/>
      <c r="C273" s="156" t="s">
        <v>360</v>
      </c>
      <c r="D273" s="119"/>
      <c r="E273" s="9"/>
      <c r="F273" s="9"/>
      <c r="G273" s="9"/>
      <c r="H273" s="9"/>
      <c r="I273" s="9"/>
      <c r="J273" s="9"/>
      <c r="K273" s="9"/>
      <c r="L273" s="9"/>
      <c r="M273" s="9"/>
      <c r="N273" s="9"/>
      <c r="O273" s="9"/>
      <c r="P273" s="9"/>
      <c r="Q273" s="9"/>
      <c r="R273" s="9"/>
      <c r="S273" s="9"/>
      <c r="T273" s="9"/>
      <c r="U273" s="9"/>
      <c r="V273" s="9"/>
      <c r="W273" s="9"/>
    </row>
    <row r="274" spans="2:23">
      <c r="B274" s="109"/>
      <c r="C274" s="156" t="s">
        <v>361</v>
      </c>
      <c r="D274" s="119"/>
      <c r="E274" s="9"/>
      <c r="F274" s="9"/>
      <c r="G274" s="9"/>
      <c r="H274" s="9"/>
      <c r="I274" s="9"/>
      <c r="J274" s="9"/>
      <c r="K274" s="9"/>
      <c r="L274" s="9"/>
      <c r="M274" s="9"/>
      <c r="N274" s="9"/>
      <c r="O274" s="9"/>
      <c r="P274" s="9"/>
      <c r="Q274" s="9"/>
      <c r="R274" s="9"/>
      <c r="S274" s="9"/>
      <c r="T274" s="9"/>
      <c r="U274" s="9"/>
      <c r="V274" s="9"/>
      <c r="W274" s="9"/>
    </row>
    <row r="275" spans="2:23">
      <c r="B275" s="3">
        <v>5</v>
      </c>
      <c r="C275" s="249" t="s">
        <v>362</v>
      </c>
      <c r="D275" s="108" t="str">
        <f t="shared" ref="D275:W275" si="315">IF(COUNTIF(D272:D274,"C")&gt;=1,"A",IF(COUNTIF(D272:D274,"C")&gt;0,"P"," "))</f>
        <v xml:space="preserve"> </v>
      </c>
      <c r="E275" s="108" t="str">
        <f t="shared" ref="E275:N275" si="316">IF(COUNTIF(E272:E274,"C")&gt;=1,"A",IF(COUNTIF(E272:E274,"C")&gt;0,"P"," "))</f>
        <v xml:space="preserve"> </v>
      </c>
      <c r="F275" s="108" t="str">
        <f t="shared" si="316"/>
        <v xml:space="preserve"> </v>
      </c>
      <c r="G275" s="108" t="str">
        <f t="shared" si="316"/>
        <v xml:space="preserve"> </v>
      </c>
      <c r="H275" s="108" t="str">
        <f t="shared" si="316"/>
        <v xml:space="preserve"> </v>
      </c>
      <c r="I275" s="108" t="str">
        <f t="shared" si="316"/>
        <v xml:space="preserve"> </v>
      </c>
      <c r="J275" s="108" t="str">
        <f t="shared" si="316"/>
        <v xml:space="preserve"> </v>
      </c>
      <c r="K275" s="108" t="str">
        <f t="shared" si="316"/>
        <v xml:space="preserve"> </v>
      </c>
      <c r="L275" s="108" t="str">
        <f t="shared" si="316"/>
        <v xml:space="preserve"> </v>
      </c>
      <c r="M275" s="108" t="str">
        <f t="shared" si="316"/>
        <v xml:space="preserve"> </v>
      </c>
      <c r="N275" s="108" t="str">
        <f t="shared" si="316"/>
        <v xml:space="preserve"> </v>
      </c>
      <c r="O275" s="108" t="str">
        <f t="shared" si="315"/>
        <v xml:space="preserve"> </v>
      </c>
      <c r="P275" s="108" t="str">
        <f t="shared" si="315"/>
        <v xml:space="preserve"> </v>
      </c>
      <c r="Q275" s="108" t="str">
        <f t="shared" si="315"/>
        <v xml:space="preserve"> </v>
      </c>
      <c r="R275" s="108" t="str">
        <f t="shared" si="315"/>
        <v xml:space="preserve"> </v>
      </c>
      <c r="S275" s="108" t="str">
        <f t="shared" si="315"/>
        <v xml:space="preserve"> </v>
      </c>
      <c r="T275" s="108" t="str">
        <f t="shared" si="315"/>
        <v xml:space="preserve"> </v>
      </c>
      <c r="U275" s="108" t="str">
        <f t="shared" si="315"/>
        <v xml:space="preserve"> </v>
      </c>
      <c r="V275" s="108" t="str">
        <f t="shared" si="315"/>
        <v xml:space="preserve"> </v>
      </c>
      <c r="W275" s="108" t="str">
        <f t="shared" si="315"/>
        <v xml:space="preserve"> </v>
      </c>
    </row>
    <row r="276" spans="2:23">
      <c r="B276" s="109"/>
      <c r="C276" s="156" t="s">
        <v>363</v>
      </c>
      <c r="D276" s="119"/>
      <c r="E276" s="9"/>
      <c r="F276" s="9"/>
      <c r="G276" s="9"/>
      <c r="H276" s="9"/>
      <c r="I276" s="9"/>
      <c r="J276" s="9"/>
      <c r="K276" s="9"/>
      <c r="L276" s="9"/>
      <c r="M276" s="9"/>
      <c r="N276" s="9"/>
      <c r="O276" s="9"/>
      <c r="P276" s="9"/>
      <c r="Q276" s="9"/>
      <c r="R276" s="9"/>
      <c r="S276" s="9"/>
      <c r="T276" s="9"/>
      <c r="U276" s="9"/>
      <c r="V276" s="9"/>
      <c r="W276" s="9"/>
    </row>
    <row r="277" spans="2:23">
      <c r="B277" s="109"/>
      <c r="C277" s="156" t="s">
        <v>364</v>
      </c>
      <c r="D277" s="119"/>
      <c r="E277" s="9"/>
      <c r="F277" s="9"/>
      <c r="G277" s="9"/>
      <c r="H277" s="9"/>
      <c r="I277" s="9"/>
      <c r="J277" s="9"/>
      <c r="K277" s="9"/>
      <c r="L277" s="9"/>
      <c r="M277" s="9"/>
      <c r="N277" s="9"/>
      <c r="O277" s="9"/>
      <c r="P277" s="9"/>
      <c r="Q277" s="9"/>
      <c r="R277" s="9"/>
      <c r="S277" s="9"/>
      <c r="T277" s="9"/>
      <c r="U277" s="9"/>
      <c r="V277" s="9"/>
      <c r="W277" s="9"/>
    </row>
    <row r="278" spans="2:23">
      <c r="B278" s="109"/>
      <c r="C278" s="156" t="s">
        <v>365</v>
      </c>
      <c r="D278" s="119"/>
      <c r="E278" s="9"/>
      <c r="F278" s="9"/>
      <c r="G278" s="9"/>
      <c r="H278" s="9"/>
      <c r="I278" s="9"/>
      <c r="J278" s="9"/>
      <c r="K278" s="9"/>
      <c r="L278" s="9"/>
      <c r="M278" s="9"/>
      <c r="N278" s="9"/>
      <c r="O278" s="9"/>
      <c r="P278" s="9"/>
      <c r="Q278" s="9"/>
      <c r="R278" s="9"/>
      <c r="S278" s="9"/>
      <c r="T278" s="9"/>
      <c r="U278" s="9"/>
      <c r="V278" s="9"/>
      <c r="W278" s="9"/>
    </row>
    <row r="279" spans="2:23" ht="1.5" customHeight="1" thickBot="1">
      <c r="D279" s="108" t="str">
        <f t="shared" ref="D279:W279" si="317">IF(COUNTIF(D276:D278,"C")&gt;=1,"A",IF(COUNTIF(D276:D278,"C")&gt;0,"P"," "))</f>
        <v xml:space="preserve"> </v>
      </c>
      <c r="E279" s="108" t="str">
        <f t="shared" ref="E279:N279" si="318">IF(COUNTIF(E276:E278,"C")&gt;=1,"A",IF(COUNTIF(E276:E278,"C")&gt;0,"P"," "))</f>
        <v xml:space="preserve"> </v>
      </c>
      <c r="F279" s="108" t="str">
        <f t="shared" si="318"/>
        <v xml:space="preserve"> </v>
      </c>
      <c r="G279" s="108" t="str">
        <f t="shared" si="318"/>
        <v xml:space="preserve"> </v>
      </c>
      <c r="H279" s="108" t="str">
        <f t="shared" si="318"/>
        <v xml:space="preserve"> </v>
      </c>
      <c r="I279" s="108" t="str">
        <f t="shared" si="318"/>
        <v xml:space="preserve"> </v>
      </c>
      <c r="J279" s="108" t="str">
        <f t="shared" si="318"/>
        <v xml:space="preserve"> </v>
      </c>
      <c r="K279" s="108" t="str">
        <f t="shared" si="318"/>
        <v xml:space="preserve"> </v>
      </c>
      <c r="L279" s="108" t="str">
        <f t="shared" si="318"/>
        <v xml:space="preserve"> </v>
      </c>
      <c r="M279" s="108" t="str">
        <f t="shared" si="318"/>
        <v xml:space="preserve"> </v>
      </c>
      <c r="N279" s="108" t="str">
        <f t="shared" si="318"/>
        <v xml:space="preserve"> </v>
      </c>
      <c r="O279" s="108" t="str">
        <f t="shared" si="317"/>
        <v xml:space="preserve"> </v>
      </c>
      <c r="P279" s="108" t="str">
        <f t="shared" si="317"/>
        <v xml:space="preserve"> </v>
      </c>
      <c r="Q279" s="108" t="str">
        <f t="shared" si="317"/>
        <v xml:space="preserve"> </v>
      </c>
      <c r="R279" s="108" t="str">
        <f t="shared" si="317"/>
        <v xml:space="preserve"> </v>
      </c>
      <c r="S279" s="108" t="str">
        <f t="shared" si="317"/>
        <v xml:space="preserve"> </v>
      </c>
      <c r="T279" s="108" t="str">
        <f t="shared" si="317"/>
        <v xml:space="preserve"> </v>
      </c>
      <c r="U279" s="108" t="str">
        <f t="shared" si="317"/>
        <v xml:space="preserve"> </v>
      </c>
      <c r="V279" s="108" t="str">
        <f t="shared" si="317"/>
        <v xml:space="preserve"> </v>
      </c>
      <c r="W279" s="108" t="str">
        <f t="shared" si="317"/>
        <v xml:space="preserve"> </v>
      </c>
    </row>
    <row r="280" spans="2:23" ht="13.5" thickBot="1">
      <c r="C280" s="67" t="s">
        <v>23</v>
      </c>
      <c r="D280" s="82" t="str">
        <f>IF(COUNTIF(D263:D279,"A")&gt;4,"C",IF(COUNTIF(D263:D279,"A")&gt;0,"P"," "))</f>
        <v xml:space="preserve"> </v>
      </c>
      <c r="E280" s="82" t="str">
        <f t="shared" ref="E280" si="319">IF(COUNTIF(E263:E279,"A")&gt;4,"C",IF(COUNTIF(E263:E279,"A")&gt;0,"P"," "))</f>
        <v xml:space="preserve"> </v>
      </c>
      <c r="F280" s="82" t="str">
        <f t="shared" ref="F280" si="320">IF(COUNTIF(F263:F279,"A")&gt;4,"C",IF(COUNTIF(F263:F279,"A")&gt;0,"P"," "))</f>
        <v xml:space="preserve"> </v>
      </c>
      <c r="G280" s="82" t="str">
        <f t="shared" ref="G280" si="321">IF(COUNTIF(G263:G279,"A")&gt;4,"C",IF(COUNTIF(G263:G279,"A")&gt;0,"P"," "))</f>
        <v xml:space="preserve"> </v>
      </c>
      <c r="H280" s="82" t="str">
        <f t="shared" ref="H280" si="322">IF(COUNTIF(H263:H279,"A")&gt;4,"C",IF(COUNTIF(H263:H279,"A")&gt;0,"P"," "))</f>
        <v xml:space="preserve"> </v>
      </c>
      <c r="I280" s="82" t="str">
        <f t="shared" ref="I280" si="323">IF(COUNTIF(I263:I279,"A")&gt;4,"C",IF(COUNTIF(I263:I279,"A")&gt;0,"P"," "))</f>
        <v xml:space="preserve"> </v>
      </c>
      <c r="J280" s="82" t="str">
        <f t="shared" ref="J280" si="324">IF(COUNTIF(J263:J279,"A")&gt;4,"C",IF(COUNTIF(J263:J279,"A")&gt;0,"P"," "))</f>
        <v xml:space="preserve"> </v>
      </c>
      <c r="K280" s="82" t="str">
        <f t="shared" ref="K280" si="325">IF(COUNTIF(K263:K279,"A")&gt;4,"C",IF(COUNTIF(K263:K279,"A")&gt;0,"P"," "))</f>
        <v xml:space="preserve"> </v>
      </c>
      <c r="L280" s="82" t="str">
        <f t="shared" ref="L280" si="326">IF(COUNTIF(L263:L279,"A")&gt;4,"C",IF(COUNTIF(L263:L279,"A")&gt;0,"P"," "))</f>
        <v xml:space="preserve"> </v>
      </c>
      <c r="M280" s="82" t="str">
        <f t="shared" ref="M280" si="327">IF(COUNTIF(M263:M279,"A")&gt;4,"C",IF(COUNTIF(M263:M279,"A")&gt;0,"P"," "))</f>
        <v xml:space="preserve"> </v>
      </c>
      <c r="N280" s="82" t="str">
        <f t="shared" ref="N280" si="328">IF(COUNTIF(N263:N279,"A")&gt;4,"C",IF(COUNTIF(N263:N279,"A")&gt;0,"P"," "))</f>
        <v xml:space="preserve"> </v>
      </c>
      <c r="O280" s="82" t="str">
        <f t="shared" ref="O280" si="329">IF(COUNTIF(O263:O279,"A")&gt;4,"C",IF(COUNTIF(O263:O279,"A")&gt;0,"P"," "))</f>
        <v xml:space="preserve"> </v>
      </c>
      <c r="P280" s="82" t="str">
        <f t="shared" ref="P280" si="330">IF(COUNTIF(P263:P279,"A")&gt;4,"C",IF(COUNTIF(P263:P279,"A")&gt;0,"P"," "))</f>
        <v xml:space="preserve"> </v>
      </c>
      <c r="Q280" s="82" t="str">
        <f t="shared" ref="Q280" si="331">IF(COUNTIF(Q263:Q279,"A")&gt;4,"C",IF(COUNTIF(Q263:Q279,"A")&gt;0,"P"," "))</f>
        <v xml:space="preserve"> </v>
      </c>
      <c r="R280" s="82" t="str">
        <f t="shared" ref="R280" si="332">IF(COUNTIF(R263:R279,"A")&gt;4,"C",IF(COUNTIF(R263:R279,"A")&gt;0,"P"," "))</f>
        <v xml:space="preserve"> </v>
      </c>
      <c r="S280" s="82" t="str">
        <f t="shared" ref="S280" si="333">IF(COUNTIF(S263:S279,"A")&gt;4,"C",IF(COUNTIF(S263:S279,"A")&gt;0,"P"," "))</f>
        <v xml:space="preserve"> </v>
      </c>
      <c r="T280" s="82" t="str">
        <f t="shared" ref="T280" si="334">IF(COUNTIF(T263:T279,"A")&gt;4,"C",IF(COUNTIF(T263:T279,"A")&gt;0,"P"," "))</f>
        <v xml:space="preserve"> </v>
      </c>
      <c r="U280" s="82" t="str">
        <f t="shared" ref="U280" si="335">IF(COUNTIF(U263:U279,"A")&gt;4,"C",IF(COUNTIF(U263:U279,"A")&gt;0,"P"," "))</f>
        <v xml:space="preserve"> </v>
      </c>
      <c r="V280" s="82" t="str">
        <f t="shared" ref="V280" si="336">IF(COUNTIF(V263:V279,"A")&gt;4,"C",IF(COUNTIF(V263:V279,"A")&gt;0,"P"," "))</f>
        <v xml:space="preserve"> </v>
      </c>
      <c r="W280" s="82" t="str">
        <f t="shared" ref="W280" si="337">IF(COUNTIF(W263:W279,"A")&gt;4,"C",IF(COUNTIF(W263:W279,"A")&gt;0,"P"," "))</f>
        <v xml:space="preserve"> </v>
      </c>
    </row>
    <row r="281" spans="2:23" ht="15">
      <c r="B281" s="106" t="s">
        <v>109</v>
      </c>
      <c r="D281" s="158"/>
      <c r="O281" s="158"/>
      <c r="P281" s="158"/>
      <c r="Q281" s="158"/>
      <c r="R281" s="158"/>
      <c r="S281" s="158"/>
      <c r="T281" s="158"/>
      <c r="U281" s="158"/>
      <c r="V281" s="158"/>
      <c r="W281" s="158"/>
    </row>
    <row r="282" spans="2:23">
      <c r="B282" s="3">
        <v>1</v>
      </c>
      <c r="C282" s="206" t="s">
        <v>209</v>
      </c>
      <c r="D282" s="158"/>
      <c r="O282" s="158"/>
      <c r="P282" s="158"/>
      <c r="Q282" s="158"/>
      <c r="R282" s="158"/>
      <c r="S282" s="158"/>
      <c r="T282" s="158"/>
      <c r="U282" s="158"/>
      <c r="V282" s="158"/>
      <c r="W282" s="158"/>
    </row>
    <row r="283" spans="2:23">
      <c r="B283" s="107"/>
      <c r="C283" s="156" t="s">
        <v>227</v>
      </c>
      <c r="D283" s="119"/>
      <c r="E283" s="9"/>
      <c r="F283" s="9"/>
      <c r="G283" s="9"/>
      <c r="H283" s="9"/>
      <c r="I283" s="9"/>
      <c r="J283" s="9"/>
      <c r="K283" s="9"/>
      <c r="L283" s="9"/>
      <c r="M283" s="9"/>
      <c r="N283" s="9"/>
      <c r="O283" s="9"/>
      <c r="P283" s="9"/>
      <c r="Q283" s="9"/>
      <c r="R283" s="9"/>
      <c r="S283" s="9"/>
      <c r="T283" s="9"/>
      <c r="U283" s="9"/>
      <c r="V283" s="9"/>
      <c r="W283" s="9"/>
    </row>
    <row r="284" spans="2:23">
      <c r="B284" s="3">
        <v>2</v>
      </c>
      <c r="C284" s="249" t="s">
        <v>210</v>
      </c>
      <c r="D284" s="108"/>
      <c r="E284" s="108"/>
      <c r="F284" s="108"/>
      <c r="G284" s="108"/>
      <c r="H284" s="108"/>
      <c r="I284" s="108"/>
      <c r="J284" s="108"/>
      <c r="K284" s="108"/>
      <c r="L284" s="108"/>
      <c r="M284" s="108"/>
      <c r="N284" s="108"/>
      <c r="O284" s="108"/>
      <c r="P284" s="108"/>
      <c r="Q284" s="108"/>
      <c r="R284" s="108"/>
      <c r="S284" s="108"/>
      <c r="T284" s="108"/>
      <c r="U284" s="108"/>
      <c r="V284" s="108"/>
      <c r="W284" s="108"/>
    </row>
    <row r="285" spans="2:23">
      <c r="B285" s="109"/>
      <c r="C285" s="156" t="s">
        <v>228</v>
      </c>
      <c r="D285" s="119"/>
      <c r="E285" s="9"/>
      <c r="F285" s="9"/>
      <c r="G285" s="9"/>
      <c r="H285" s="9"/>
      <c r="I285" s="9"/>
      <c r="J285" s="9"/>
      <c r="K285" s="9"/>
      <c r="L285" s="9"/>
      <c r="M285" s="9"/>
      <c r="N285" s="9"/>
      <c r="O285" s="9"/>
      <c r="P285" s="9"/>
      <c r="Q285" s="9"/>
      <c r="R285" s="9"/>
      <c r="S285" s="9"/>
      <c r="T285" s="9"/>
      <c r="U285" s="9"/>
      <c r="V285" s="9"/>
      <c r="W285" s="9"/>
    </row>
    <row r="286" spans="2:23">
      <c r="B286" s="3">
        <v>3</v>
      </c>
      <c r="C286" s="194" t="s">
        <v>229</v>
      </c>
      <c r="D286" s="108"/>
      <c r="E286" s="108"/>
      <c r="F286" s="108"/>
      <c r="G286" s="108"/>
      <c r="H286" s="108"/>
      <c r="I286" s="108"/>
      <c r="J286" s="108"/>
      <c r="K286" s="108"/>
      <c r="L286" s="108"/>
      <c r="M286" s="108"/>
      <c r="N286" s="108"/>
      <c r="O286" s="108"/>
      <c r="P286" s="108"/>
      <c r="Q286" s="108"/>
      <c r="R286" s="108"/>
      <c r="S286" s="108"/>
      <c r="T286" s="108"/>
      <c r="U286" s="108"/>
      <c r="V286" s="108"/>
      <c r="W286" s="108"/>
    </row>
    <row r="287" spans="2:23">
      <c r="B287" s="109"/>
      <c r="C287" s="156" t="s">
        <v>230</v>
      </c>
      <c r="D287" s="119"/>
      <c r="E287" s="9"/>
      <c r="F287" s="9"/>
      <c r="G287" s="9"/>
      <c r="H287" s="9"/>
      <c r="I287" s="9"/>
      <c r="J287" s="9"/>
      <c r="K287" s="9"/>
      <c r="L287" s="9"/>
      <c r="M287" s="9"/>
      <c r="N287" s="9"/>
      <c r="O287" s="9"/>
      <c r="P287" s="9"/>
      <c r="Q287" s="9"/>
      <c r="R287" s="9"/>
      <c r="S287" s="9"/>
      <c r="T287" s="9"/>
      <c r="U287" s="9"/>
      <c r="V287" s="9"/>
      <c r="W287" s="9"/>
    </row>
    <row r="288" spans="2:23">
      <c r="B288" s="3">
        <v>4</v>
      </c>
      <c r="C288" s="194" t="s">
        <v>400</v>
      </c>
      <c r="D288" s="108"/>
      <c r="E288" s="108"/>
      <c r="F288" s="108"/>
      <c r="G288" s="108"/>
      <c r="H288" s="108"/>
      <c r="I288" s="108"/>
      <c r="J288" s="108"/>
      <c r="K288" s="108"/>
      <c r="L288" s="108"/>
      <c r="M288" s="108"/>
      <c r="N288" s="108"/>
      <c r="O288" s="108"/>
      <c r="P288" s="108"/>
      <c r="Q288" s="108"/>
      <c r="R288" s="108"/>
      <c r="S288" s="108"/>
      <c r="T288" s="108"/>
      <c r="U288" s="108"/>
      <c r="V288" s="108"/>
      <c r="W288" s="108"/>
    </row>
    <row r="289" spans="1:23">
      <c r="B289" s="109"/>
      <c r="C289" s="156" t="s">
        <v>231</v>
      </c>
      <c r="D289" s="119"/>
      <c r="E289" s="9"/>
      <c r="F289" s="9"/>
      <c r="G289" s="9"/>
      <c r="H289" s="9"/>
      <c r="I289" s="9"/>
      <c r="J289" s="9"/>
      <c r="K289" s="9"/>
      <c r="L289" s="9"/>
      <c r="M289" s="9"/>
      <c r="N289" s="9"/>
      <c r="O289" s="9"/>
      <c r="P289" s="9"/>
      <c r="Q289" s="9"/>
      <c r="R289" s="9"/>
      <c r="S289" s="9"/>
      <c r="T289" s="9"/>
      <c r="U289" s="9"/>
      <c r="V289" s="9"/>
      <c r="W289" s="9"/>
    </row>
    <row r="290" spans="1:23">
      <c r="B290" s="3">
        <v>5</v>
      </c>
      <c r="C290" s="207" t="s">
        <v>211</v>
      </c>
      <c r="D290" s="108"/>
      <c r="E290" s="108"/>
      <c r="F290" s="108"/>
      <c r="G290" s="108"/>
      <c r="H290" s="108"/>
      <c r="I290" s="108"/>
      <c r="J290" s="108"/>
      <c r="K290" s="108"/>
      <c r="L290" s="108"/>
      <c r="M290" s="108"/>
      <c r="N290" s="108"/>
      <c r="O290" s="108"/>
      <c r="P290" s="108"/>
      <c r="Q290" s="108"/>
      <c r="R290" s="108"/>
      <c r="S290" s="108"/>
      <c r="T290" s="108"/>
      <c r="U290" s="108"/>
      <c r="V290" s="108"/>
      <c r="W290" s="108"/>
    </row>
    <row r="291" spans="1:23" ht="13.5" thickBot="1">
      <c r="B291" s="109"/>
      <c r="C291" s="156" t="s">
        <v>232</v>
      </c>
      <c r="D291" s="119"/>
      <c r="E291" s="9"/>
      <c r="F291" s="9"/>
      <c r="G291" s="9"/>
      <c r="H291" s="9"/>
      <c r="I291" s="9"/>
      <c r="J291" s="9"/>
      <c r="K291" s="9"/>
      <c r="L291" s="9"/>
      <c r="M291" s="9"/>
      <c r="N291" s="9"/>
      <c r="O291" s="9"/>
      <c r="P291" s="9"/>
      <c r="Q291" s="9"/>
      <c r="R291" s="9"/>
      <c r="S291" s="9"/>
      <c r="T291" s="9"/>
      <c r="U291" s="9"/>
      <c r="V291" s="9"/>
      <c r="W291" s="9"/>
    </row>
    <row r="292" spans="1:23" ht="13.5" thickBot="1">
      <c r="C292" s="67" t="s">
        <v>23</v>
      </c>
      <c r="D292" s="82" t="str">
        <f>IF(COUNTIF(D283:D291,"C")&gt;4,"C",IF(COUNTIF(D283:D291,"C")&gt;0,"P"," "))</f>
        <v xml:space="preserve"> </v>
      </c>
      <c r="E292" s="82" t="str">
        <f t="shared" ref="E292" si="338">IF(COUNTIF(E283:E291,"C")&gt;4,"C",IF(COUNTIF(E283:E291,"C")&gt;0,"P"," "))</f>
        <v xml:space="preserve"> </v>
      </c>
      <c r="F292" s="82" t="str">
        <f t="shared" ref="F292" si="339">IF(COUNTIF(F283:F291,"C")&gt;4,"C",IF(COUNTIF(F283:F291,"C")&gt;0,"P"," "))</f>
        <v xml:space="preserve"> </v>
      </c>
      <c r="G292" s="82" t="str">
        <f t="shared" ref="G292" si="340">IF(COUNTIF(G283:G291,"C")&gt;4,"C",IF(COUNTIF(G283:G291,"C")&gt;0,"P"," "))</f>
        <v xml:space="preserve"> </v>
      </c>
      <c r="H292" s="82" t="str">
        <f t="shared" ref="H292" si="341">IF(COUNTIF(H283:H291,"C")&gt;4,"C",IF(COUNTIF(H283:H291,"C")&gt;0,"P"," "))</f>
        <v xml:space="preserve"> </v>
      </c>
      <c r="I292" s="82" t="str">
        <f t="shared" ref="I292" si="342">IF(COUNTIF(I283:I291,"C")&gt;4,"C",IF(COUNTIF(I283:I291,"C")&gt;0,"P"," "))</f>
        <v xml:space="preserve"> </v>
      </c>
      <c r="J292" s="82" t="str">
        <f t="shared" ref="J292" si="343">IF(COUNTIF(J283:J291,"C")&gt;4,"C",IF(COUNTIF(J283:J291,"C")&gt;0,"P"," "))</f>
        <v xml:space="preserve"> </v>
      </c>
      <c r="K292" s="82" t="str">
        <f t="shared" ref="K292" si="344">IF(COUNTIF(K283:K291,"C")&gt;4,"C",IF(COUNTIF(K283:K291,"C")&gt;0,"P"," "))</f>
        <v xml:space="preserve"> </v>
      </c>
      <c r="L292" s="82" t="str">
        <f t="shared" ref="L292" si="345">IF(COUNTIF(L283:L291,"C")&gt;4,"C",IF(COUNTIF(L283:L291,"C")&gt;0,"P"," "))</f>
        <v xml:space="preserve"> </v>
      </c>
      <c r="M292" s="82" t="str">
        <f t="shared" ref="M292" si="346">IF(COUNTIF(M283:M291,"C")&gt;4,"C",IF(COUNTIF(M283:M291,"C")&gt;0,"P"," "))</f>
        <v xml:space="preserve"> </v>
      </c>
      <c r="N292" s="82" t="str">
        <f t="shared" ref="N292" si="347">IF(COUNTIF(N283:N291,"C")&gt;4,"C",IF(COUNTIF(N283:N291,"C")&gt;0,"P"," "))</f>
        <v xml:space="preserve"> </v>
      </c>
      <c r="O292" s="82" t="str">
        <f t="shared" ref="O292" si="348">IF(COUNTIF(O283:O291,"C")&gt;4,"C",IF(COUNTIF(O283:O291,"C")&gt;0,"P"," "))</f>
        <v xml:space="preserve"> </v>
      </c>
      <c r="P292" s="82" t="str">
        <f t="shared" ref="P292" si="349">IF(COUNTIF(P283:P291,"C")&gt;4,"C",IF(COUNTIF(P283:P291,"C")&gt;0,"P"," "))</f>
        <v xml:space="preserve"> </v>
      </c>
      <c r="Q292" s="82" t="str">
        <f t="shared" ref="Q292" si="350">IF(COUNTIF(Q283:Q291,"C")&gt;4,"C",IF(COUNTIF(Q283:Q291,"C")&gt;0,"P"," "))</f>
        <v xml:space="preserve"> </v>
      </c>
      <c r="R292" s="82" t="str">
        <f t="shared" ref="R292" si="351">IF(COUNTIF(R283:R291,"C")&gt;4,"C",IF(COUNTIF(R283:R291,"C")&gt;0,"P"," "))</f>
        <v xml:space="preserve"> </v>
      </c>
      <c r="S292" s="82" t="str">
        <f t="shared" ref="S292" si="352">IF(COUNTIF(S283:S291,"C")&gt;4,"C",IF(COUNTIF(S283:S291,"C")&gt;0,"P"," "))</f>
        <v xml:space="preserve"> </v>
      </c>
      <c r="T292" s="82" t="str">
        <f t="shared" ref="T292" si="353">IF(COUNTIF(T283:T291,"C")&gt;4,"C",IF(COUNTIF(T283:T291,"C")&gt;0,"P"," "))</f>
        <v xml:space="preserve"> </v>
      </c>
      <c r="U292" s="82" t="str">
        <f t="shared" ref="U292" si="354">IF(COUNTIF(U283:U291,"C")&gt;4,"C",IF(COUNTIF(U283:U291,"C")&gt;0,"P"," "))</f>
        <v xml:space="preserve"> </v>
      </c>
      <c r="V292" s="82" t="str">
        <f t="shared" ref="V292" si="355">IF(COUNTIF(V283:V291,"C")&gt;4,"C",IF(COUNTIF(V283:V291,"C")&gt;0,"P"," "))</f>
        <v xml:space="preserve"> </v>
      </c>
      <c r="W292" s="82" t="str">
        <f t="shared" ref="W292" si="356">IF(COUNTIF(W283:W291,"C")&gt;4,"C",IF(COUNTIF(W283:W291,"C")&gt;0,"P"," "))</f>
        <v xml:space="preserve"> </v>
      </c>
    </row>
    <row r="293" spans="1:23" ht="15">
      <c r="A293" s="6"/>
      <c r="B293" s="110" t="s">
        <v>101</v>
      </c>
      <c r="C293" s="111"/>
      <c r="D293" s="112"/>
      <c r="E293" s="112"/>
      <c r="F293" s="112"/>
      <c r="G293" s="112"/>
      <c r="H293" s="112"/>
      <c r="I293" s="112"/>
      <c r="J293" s="112"/>
      <c r="K293" s="112"/>
      <c r="L293" s="112"/>
      <c r="M293" s="112"/>
      <c r="N293" s="112"/>
      <c r="O293" s="112"/>
      <c r="P293" s="112"/>
      <c r="Q293" s="112"/>
      <c r="R293" s="112"/>
      <c r="S293" s="112"/>
      <c r="T293" s="112"/>
      <c r="U293" s="112"/>
      <c r="V293" s="112"/>
      <c r="W293" s="112"/>
    </row>
    <row r="294" spans="1:23">
      <c r="A294" s="6"/>
      <c r="B294" s="64">
        <v>1</v>
      </c>
      <c r="C294" s="201" t="s">
        <v>570</v>
      </c>
      <c r="D294" s="113"/>
      <c r="E294" s="114"/>
      <c r="F294" s="114"/>
      <c r="G294" s="114"/>
      <c r="H294" s="114"/>
      <c r="I294" s="114"/>
      <c r="J294" s="114"/>
      <c r="K294" s="114"/>
      <c r="L294" s="114"/>
      <c r="M294" s="114"/>
      <c r="N294" s="114"/>
      <c r="O294" s="114"/>
      <c r="P294" s="114"/>
      <c r="Q294" s="114"/>
      <c r="R294" s="114"/>
      <c r="S294" s="114"/>
      <c r="T294" s="114"/>
      <c r="U294" s="114"/>
      <c r="V294" s="114"/>
      <c r="W294" s="114"/>
    </row>
    <row r="295" spans="1:23">
      <c r="A295" s="6"/>
      <c r="B295" s="115"/>
      <c r="C295" s="202" t="s">
        <v>114</v>
      </c>
      <c r="D295" s="50"/>
      <c r="E295" s="33"/>
      <c r="F295" s="33"/>
      <c r="G295" s="33"/>
      <c r="H295" s="33"/>
      <c r="I295" s="33"/>
      <c r="J295" s="33"/>
      <c r="K295" s="33"/>
      <c r="L295" s="33"/>
      <c r="M295" s="33"/>
      <c r="N295" s="33"/>
      <c r="O295" s="33"/>
      <c r="P295" s="33"/>
      <c r="Q295" s="33"/>
      <c r="R295" s="33"/>
      <c r="S295" s="33"/>
      <c r="T295" s="33"/>
      <c r="U295" s="33"/>
      <c r="V295" s="33"/>
      <c r="W295" s="33"/>
    </row>
    <row r="296" spans="1:23">
      <c r="A296" s="6"/>
      <c r="B296" s="115"/>
      <c r="C296" s="202" t="s">
        <v>115</v>
      </c>
      <c r="D296" s="50"/>
      <c r="E296" s="33"/>
      <c r="F296" s="33"/>
      <c r="G296" s="33"/>
      <c r="H296" s="33"/>
      <c r="I296" s="33"/>
      <c r="J296" s="33"/>
      <c r="K296" s="33"/>
      <c r="L296" s="33"/>
      <c r="M296" s="33"/>
      <c r="N296" s="33"/>
      <c r="O296" s="33"/>
      <c r="P296" s="33"/>
      <c r="Q296" s="33"/>
      <c r="R296" s="33"/>
      <c r="S296" s="33"/>
      <c r="T296" s="33"/>
      <c r="U296" s="33"/>
      <c r="V296" s="33"/>
      <c r="W296" s="33"/>
    </row>
    <row r="297" spans="1:23">
      <c r="A297" s="6"/>
      <c r="B297" s="115"/>
      <c r="C297" s="202" t="s">
        <v>99</v>
      </c>
      <c r="D297" s="116"/>
      <c r="E297" s="33"/>
      <c r="F297" s="33"/>
      <c r="G297" s="33"/>
      <c r="H297" s="33"/>
      <c r="I297" s="33"/>
      <c r="J297" s="33"/>
      <c r="K297" s="33"/>
      <c r="L297" s="33"/>
      <c r="M297" s="33"/>
      <c r="N297" s="33"/>
      <c r="O297" s="33"/>
      <c r="P297" s="33"/>
      <c r="Q297" s="33"/>
      <c r="R297" s="33"/>
      <c r="S297" s="33"/>
      <c r="T297" s="33"/>
      <c r="U297" s="33"/>
      <c r="V297" s="33"/>
      <c r="W297" s="33"/>
    </row>
    <row r="298" spans="1:23">
      <c r="A298" s="6"/>
      <c r="B298" s="64">
        <v>2</v>
      </c>
      <c r="C298" s="117" t="s">
        <v>111</v>
      </c>
      <c r="D298" s="108" t="str">
        <f t="shared" ref="D298:W298" si="357">IF(COUNTIF(D295:D297,"C")&gt;=1,"A",IF(COUNTIF(D295:D297,"C")&gt;0,"P"," "))</f>
        <v xml:space="preserve"> </v>
      </c>
      <c r="E298" s="108" t="str">
        <f t="shared" ref="E298:N298" si="358">IF(COUNTIF(E295:E297,"C")&gt;=1,"A",IF(COUNTIF(E295:E297,"C")&gt;0,"P"," "))</f>
        <v xml:space="preserve"> </v>
      </c>
      <c r="F298" s="108" t="str">
        <f t="shared" si="358"/>
        <v xml:space="preserve"> </v>
      </c>
      <c r="G298" s="108" t="str">
        <f t="shared" si="358"/>
        <v xml:space="preserve"> </v>
      </c>
      <c r="H298" s="108" t="str">
        <f t="shared" si="358"/>
        <v xml:space="preserve"> </v>
      </c>
      <c r="I298" s="108" t="str">
        <f t="shared" si="358"/>
        <v xml:space="preserve"> </v>
      </c>
      <c r="J298" s="108" t="str">
        <f t="shared" si="358"/>
        <v xml:space="preserve"> </v>
      </c>
      <c r="K298" s="108" t="str">
        <f t="shared" si="358"/>
        <v xml:space="preserve"> </v>
      </c>
      <c r="L298" s="108" t="str">
        <f t="shared" si="358"/>
        <v xml:space="preserve"> </v>
      </c>
      <c r="M298" s="108" t="str">
        <f t="shared" si="358"/>
        <v xml:space="preserve"> </v>
      </c>
      <c r="N298" s="108" t="str">
        <f t="shared" si="358"/>
        <v xml:space="preserve"> </v>
      </c>
      <c r="O298" s="108" t="str">
        <f t="shared" si="357"/>
        <v xml:space="preserve"> </v>
      </c>
      <c r="P298" s="108" t="str">
        <f t="shared" si="357"/>
        <v xml:space="preserve"> </v>
      </c>
      <c r="Q298" s="108" t="str">
        <f t="shared" si="357"/>
        <v xml:space="preserve"> </v>
      </c>
      <c r="R298" s="108" t="str">
        <f t="shared" si="357"/>
        <v xml:space="preserve"> </v>
      </c>
      <c r="S298" s="108" t="str">
        <f t="shared" si="357"/>
        <v xml:space="preserve"> </v>
      </c>
      <c r="T298" s="108" t="str">
        <f t="shared" si="357"/>
        <v xml:space="preserve"> </v>
      </c>
      <c r="U298" s="108" t="str">
        <f t="shared" si="357"/>
        <v xml:space="preserve"> </v>
      </c>
      <c r="V298" s="108" t="str">
        <f t="shared" si="357"/>
        <v xml:space="preserve"> </v>
      </c>
      <c r="W298" s="108" t="str">
        <f t="shared" si="357"/>
        <v xml:space="preserve"> </v>
      </c>
    </row>
    <row r="299" spans="1:23">
      <c r="A299" s="6"/>
      <c r="B299" s="115"/>
      <c r="C299" s="202" t="s">
        <v>116</v>
      </c>
      <c r="D299" s="80"/>
      <c r="E299" s="33"/>
      <c r="F299" s="33"/>
      <c r="G299" s="33"/>
      <c r="H299" s="33"/>
      <c r="I299" s="33"/>
      <c r="J299" s="33"/>
      <c r="K299" s="33"/>
      <c r="L299" s="33"/>
      <c r="M299" s="33"/>
      <c r="N299" s="33"/>
      <c r="O299" s="33"/>
      <c r="P299" s="33"/>
      <c r="Q299" s="33"/>
      <c r="R299" s="33"/>
      <c r="S299" s="33"/>
      <c r="T299" s="33"/>
      <c r="U299" s="33"/>
      <c r="V299" s="33"/>
      <c r="W299" s="33"/>
    </row>
    <row r="300" spans="1:23">
      <c r="A300" s="6"/>
      <c r="B300" s="115"/>
      <c r="C300" s="202" t="s">
        <v>118</v>
      </c>
      <c r="D300" s="33"/>
      <c r="E300" s="33"/>
      <c r="F300" s="33"/>
      <c r="G300" s="33"/>
      <c r="H300" s="33"/>
      <c r="I300" s="33"/>
      <c r="J300" s="33"/>
      <c r="K300" s="33"/>
      <c r="L300" s="33"/>
      <c r="M300" s="33"/>
      <c r="N300" s="33"/>
      <c r="O300" s="33"/>
      <c r="P300" s="33"/>
      <c r="Q300" s="33"/>
      <c r="R300" s="33"/>
      <c r="S300" s="33"/>
      <c r="T300" s="33"/>
      <c r="U300" s="33"/>
      <c r="V300" s="33"/>
      <c r="W300" s="33"/>
    </row>
    <row r="301" spans="1:23">
      <c r="A301" s="6"/>
      <c r="B301" s="115"/>
      <c r="C301" s="202" t="s">
        <v>117</v>
      </c>
      <c r="D301" s="33"/>
      <c r="E301" s="33"/>
      <c r="F301" s="33"/>
      <c r="G301" s="33"/>
      <c r="H301" s="33"/>
      <c r="I301" s="33"/>
      <c r="J301" s="33"/>
      <c r="K301" s="33"/>
      <c r="L301" s="33"/>
      <c r="M301" s="33"/>
      <c r="N301" s="33"/>
      <c r="O301" s="33"/>
      <c r="P301" s="33"/>
      <c r="Q301" s="33"/>
      <c r="R301" s="33"/>
      <c r="S301" s="33"/>
      <c r="T301" s="33"/>
      <c r="U301" s="33"/>
      <c r="V301" s="33"/>
      <c r="W301" s="33"/>
    </row>
    <row r="302" spans="1:23">
      <c r="A302" s="6"/>
      <c r="B302" s="64">
        <v>3</v>
      </c>
      <c r="C302" s="117" t="s">
        <v>112</v>
      </c>
      <c r="D302" s="108" t="str">
        <f t="shared" ref="D302:W302" si="359">IF(COUNTIF(D299:D301,"C")&gt;=1,"A",IF(COUNTIF(D299:D301,"C")&gt;0,"P"," "))</f>
        <v xml:space="preserve"> </v>
      </c>
      <c r="E302" s="108" t="str">
        <f t="shared" ref="E302:N302" si="360">IF(COUNTIF(E299:E301,"C")&gt;=1,"A",IF(COUNTIF(E299:E301,"C")&gt;0,"P"," "))</f>
        <v xml:space="preserve"> </v>
      </c>
      <c r="F302" s="108" t="str">
        <f t="shared" si="360"/>
        <v xml:space="preserve"> </v>
      </c>
      <c r="G302" s="108" t="str">
        <f t="shared" si="360"/>
        <v xml:space="preserve"> </v>
      </c>
      <c r="H302" s="108" t="str">
        <f t="shared" si="360"/>
        <v xml:space="preserve"> </v>
      </c>
      <c r="I302" s="108" t="str">
        <f t="shared" si="360"/>
        <v xml:space="preserve"> </v>
      </c>
      <c r="J302" s="108" t="str">
        <f t="shared" si="360"/>
        <v xml:space="preserve"> </v>
      </c>
      <c r="K302" s="108" t="str">
        <f t="shared" si="360"/>
        <v xml:space="preserve"> </v>
      </c>
      <c r="L302" s="108" t="str">
        <f t="shared" si="360"/>
        <v xml:space="preserve"> </v>
      </c>
      <c r="M302" s="108" t="str">
        <f t="shared" si="360"/>
        <v xml:space="preserve"> </v>
      </c>
      <c r="N302" s="108" t="str">
        <f t="shared" si="360"/>
        <v xml:space="preserve"> </v>
      </c>
      <c r="O302" s="108" t="str">
        <f t="shared" si="359"/>
        <v xml:space="preserve"> </v>
      </c>
      <c r="P302" s="108" t="str">
        <f t="shared" si="359"/>
        <v xml:space="preserve"> </v>
      </c>
      <c r="Q302" s="108" t="str">
        <f t="shared" si="359"/>
        <v xml:space="preserve"> </v>
      </c>
      <c r="R302" s="108" t="str">
        <f t="shared" si="359"/>
        <v xml:space="preserve"> </v>
      </c>
      <c r="S302" s="108" t="str">
        <f t="shared" si="359"/>
        <v xml:space="preserve"> </v>
      </c>
      <c r="T302" s="108" t="str">
        <f t="shared" si="359"/>
        <v xml:space="preserve"> </v>
      </c>
      <c r="U302" s="108" t="str">
        <f t="shared" si="359"/>
        <v xml:space="preserve"> </v>
      </c>
      <c r="V302" s="108" t="str">
        <f t="shared" si="359"/>
        <v xml:space="preserve"> </v>
      </c>
      <c r="W302" s="108" t="str">
        <f t="shared" si="359"/>
        <v xml:space="preserve"> </v>
      </c>
    </row>
    <row r="303" spans="1:23">
      <c r="A303" s="6"/>
      <c r="B303" s="115"/>
      <c r="C303" s="202" t="s">
        <v>119</v>
      </c>
      <c r="D303" s="33"/>
      <c r="E303" s="33"/>
      <c r="F303" s="33"/>
      <c r="G303" s="33"/>
      <c r="H303" s="33"/>
      <c r="I303" s="33"/>
      <c r="J303" s="33"/>
      <c r="K303" s="33"/>
      <c r="L303" s="33"/>
      <c r="M303" s="33"/>
      <c r="N303" s="33"/>
      <c r="O303" s="33"/>
      <c r="P303" s="33"/>
      <c r="Q303" s="33"/>
      <c r="R303" s="33"/>
      <c r="S303" s="33"/>
      <c r="T303" s="33"/>
      <c r="U303" s="33"/>
      <c r="V303" s="33"/>
      <c r="W303" s="33"/>
    </row>
    <row r="304" spans="1:23">
      <c r="A304" s="6"/>
      <c r="B304" s="115"/>
      <c r="C304" s="202" t="s">
        <v>120</v>
      </c>
      <c r="D304" s="33"/>
      <c r="E304" s="33"/>
      <c r="F304" s="33"/>
      <c r="G304" s="33"/>
      <c r="H304" s="33"/>
      <c r="I304" s="33"/>
      <c r="J304" s="33"/>
      <c r="K304" s="33"/>
      <c r="L304" s="33"/>
      <c r="M304" s="33"/>
      <c r="N304" s="33"/>
      <c r="O304" s="33"/>
      <c r="P304" s="33"/>
      <c r="Q304" s="33"/>
      <c r="R304" s="33"/>
      <c r="S304" s="33"/>
      <c r="T304" s="33"/>
      <c r="U304" s="33"/>
      <c r="V304" s="33"/>
      <c r="W304" s="33"/>
    </row>
    <row r="305" spans="1:23">
      <c r="A305" s="6"/>
      <c r="B305" s="115"/>
      <c r="C305" s="202" t="s">
        <v>121</v>
      </c>
      <c r="D305" s="33"/>
      <c r="E305" s="33"/>
      <c r="F305" s="33"/>
      <c r="G305" s="33"/>
      <c r="H305" s="33"/>
      <c r="I305" s="33"/>
      <c r="J305" s="33"/>
      <c r="K305" s="33"/>
      <c r="L305" s="33"/>
      <c r="M305" s="33"/>
      <c r="N305" s="33"/>
      <c r="O305" s="33"/>
      <c r="P305" s="33"/>
      <c r="Q305" s="33"/>
      <c r="R305" s="33"/>
      <c r="S305" s="33"/>
      <c r="T305" s="33"/>
      <c r="U305" s="33"/>
      <c r="V305" s="33"/>
      <c r="W305" s="33"/>
    </row>
    <row r="306" spans="1:23">
      <c r="A306" s="6"/>
      <c r="B306" s="64">
        <v>4</v>
      </c>
      <c r="C306" s="117" t="s">
        <v>113</v>
      </c>
      <c r="D306" s="108" t="str">
        <f t="shared" ref="D306:W306" si="361">IF(COUNTIF(D303:D305,"C")&gt;=1,"A",IF(COUNTIF(D303:D305,"C")&gt;0,"P"," "))</f>
        <v xml:space="preserve"> </v>
      </c>
      <c r="E306" s="108" t="str">
        <f t="shared" ref="E306:N306" si="362">IF(COUNTIF(E303:E305,"C")&gt;=1,"A",IF(COUNTIF(E303:E305,"C")&gt;0,"P"," "))</f>
        <v xml:space="preserve"> </v>
      </c>
      <c r="F306" s="108" t="str">
        <f t="shared" si="362"/>
        <v xml:space="preserve"> </v>
      </c>
      <c r="G306" s="108" t="str">
        <f t="shared" si="362"/>
        <v xml:space="preserve"> </v>
      </c>
      <c r="H306" s="108" t="str">
        <f t="shared" si="362"/>
        <v xml:space="preserve"> </v>
      </c>
      <c r="I306" s="108" t="str">
        <f t="shared" si="362"/>
        <v xml:space="preserve"> </v>
      </c>
      <c r="J306" s="108" t="str">
        <f t="shared" si="362"/>
        <v xml:space="preserve"> </v>
      </c>
      <c r="K306" s="108" t="str">
        <f t="shared" si="362"/>
        <v xml:space="preserve"> </v>
      </c>
      <c r="L306" s="108" t="str">
        <f t="shared" si="362"/>
        <v xml:space="preserve"> </v>
      </c>
      <c r="M306" s="108" t="str">
        <f t="shared" si="362"/>
        <v xml:space="preserve"> </v>
      </c>
      <c r="N306" s="108" t="str">
        <f t="shared" si="362"/>
        <v xml:space="preserve"> </v>
      </c>
      <c r="O306" s="108" t="str">
        <f t="shared" si="361"/>
        <v xml:space="preserve"> </v>
      </c>
      <c r="P306" s="108" t="str">
        <f t="shared" si="361"/>
        <v xml:space="preserve"> </v>
      </c>
      <c r="Q306" s="108" t="str">
        <f t="shared" si="361"/>
        <v xml:space="preserve"> </v>
      </c>
      <c r="R306" s="108" t="str">
        <f t="shared" si="361"/>
        <v xml:space="preserve"> </v>
      </c>
      <c r="S306" s="108" t="str">
        <f t="shared" si="361"/>
        <v xml:space="preserve"> </v>
      </c>
      <c r="T306" s="108" t="str">
        <f t="shared" si="361"/>
        <v xml:space="preserve"> </v>
      </c>
      <c r="U306" s="108" t="str">
        <f t="shared" si="361"/>
        <v xml:space="preserve"> </v>
      </c>
      <c r="V306" s="108" t="str">
        <f t="shared" si="361"/>
        <v xml:space="preserve"> </v>
      </c>
      <c r="W306" s="108" t="str">
        <f t="shared" si="361"/>
        <v xml:space="preserve"> </v>
      </c>
    </row>
    <row r="307" spans="1:23">
      <c r="A307" s="6"/>
      <c r="B307" s="115"/>
      <c r="C307" s="202" t="s">
        <v>124</v>
      </c>
      <c r="D307" s="33"/>
      <c r="E307" s="33"/>
      <c r="F307" s="33"/>
      <c r="G307" s="33"/>
      <c r="H307" s="33"/>
      <c r="I307" s="33"/>
      <c r="J307" s="33"/>
      <c r="K307" s="33"/>
      <c r="L307" s="33"/>
      <c r="M307" s="33"/>
      <c r="N307" s="33"/>
      <c r="O307" s="33"/>
      <c r="P307" s="33"/>
      <c r="Q307" s="33"/>
      <c r="R307" s="33"/>
      <c r="S307" s="33"/>
      <c r="T307" s="33"/>
      <c r="U307" s="33"/>
      <c r="V307" s="33"/>
      <c r="W307" s="33"/>
    </row>
    <row r="308" spans="1:23">
      <c r="A308" s="6"/>
      <c r="B308" s="115"/>
      <c r="C308" s="202" t="s">
        <v>122</v>
      </c>
      <c r="D308" s="33"/>
      <c r="E308" s="33"/>
      <c r="F308" s="33"/>
      <c r="G308" s="33"/>
      <c r="H308" s="33"/>
      <c r="I308" s="33"/>
      <c r="J308" s="33"/>
      <c r="K308" s="33"/>
      <c r="L308" s="33"/>
      <c r="M308" s="33"/>
      <c r="N308" s="33"/>
      <c r="O308" s="33"/>
      <c r="P308" s="33"/>
      <c r="Q308" s="33"/>
      <c r="R308" s="33"/>
      <c r="S308" s="33"/>
      <c r="T308" s="33"/>
      <c r="U308" s="33"/>
      <c r="V308" s="33"/>
      <c r="W308" s="33"/>
    </row>
    <row r="309" spans="1:23">
      <c r="A309" s="6"/>
      <c r="B309" s="115"/>
      <c r="C309" s="202" t="s">
        <v>123</v>
      </c>
      <c r="D309" s="33"/>
      <c r="E309" s="33"/>
      <c r="F309" s="33"/>
      <c r="G309" s="33"/>
      <c r="H309" s="33"/>
      <c r="I309" s="33"/>
      <c r="J309" s="33"/>
      <c r="K309" s="33"/>
      <c r="L309" s="33"/>
      <c r="M309" s="33"/>
      <c r="N309" s="33"/>
      <c r="O309" s="33"/>
      <c r="P309" s="33"/>
      <c r="Q309" s="33"/>
      <c r="R309" s="33"/>
      <c r="S309" s="33"/>
      <c r="T309" s="33"/>
      <c r="U309" s="33"/>
      <c r="V309" s="33"/>
      <c r="W309" s="33"/>
    </row>
    <row r="310" spans="1:23">
      <c r="A310" s="6"/>
      <c r="B310" s="64">
        <v>5</v>
      </c>
      <c r="C310" s="117" t="s">
        <v>110</v>
      </c>
      <c r="D310" s="108" t="str">
        <f t="shared" ref="D310:W310" si="363">IF(COUNTIF(D307:D309,"C")&gt;=1,"A",IF(COUNTIF(D307:D309,"C")&gt;0,"P"," "))</f>
        <v xml:space="preserve"> </v>
      </c>
      <c r="E310" s="108" t="str">
        <f t="shared" ref="E310:N310" si="364">IF(COUNTIF(E307:E309,"C")&gt;=1,"A",IF(COUNTIF(E307:E309,"C")&gt;0,"P"," "))</f>
        <v xml:space="preserve"> </v>
      </c>
      <c r="F310" s="108" t="str">
        <f t="shared" si="364"/>
        <v xml:space="preserve"> </v>
      </c>
      <c r="G310" s="108" t="str">
        <f t="shared" si="364"/>
        <v xml:space="preserve"> </v>
      </c>
      <c r="H310" s="108" t="str">
        <f t="shared" si="364"/>
        <v xml:space="preserve"> </v>
      </c>
      <c r="I310" s="108" t="str">
        <f t="shared" si="364"/>
        <v xml:space="preserve"> </v>
      </c>
      <c r="J310" s="108" t="str">
        <f t="shared" si="364"/>
        <v xml:space="preserve"> </v>
      </c>
      <c r="K310" s="108" t="str">
        <f t="shared" si="364"/>
        <v xml:space="preserve"> </v>
      </c>
      <c r="L310" s="108" t="str">
        <f t="shared" si="364"/>
        <v xml:space="preserve"> </v>
      </c>
      <c r="M310" s="108" t="str">
        <f t="shared" si="364"/>
        <v xml:space="preserve"> </v>
      </c>
      <c r="N310" s="108" t="str">
        <f t="shared" si="364"/>
        <v xml:space="preserve"> </v>
      </c>
      <c r="O310" s="108" t="str">
        <f t="shared" si="363"/>
        <v xml:space="preserve"> </v>
      </c>
      <c r="P310" s="108" t="str">
        <f t="shared" si="363"/>
        <v xml:space="preserve"> </v>
      </c>
      <c r="Q310" s="108" t="str">
        <f t="shared" si="363"/>
        <v xml:space="preserve"> </v>
      </c>
      <c r="R310" s="108" t="str">
        <f t="shared" si="363"/>
        <v xml:space="preserve"> </v>
      </c>
      <c r="S310" s="108" t="str">
        <f t="shared" si="363"/>
        <v xml:space="preserve"> </v>
      </c>
      <c r="T310" s="108" t="str">
        <f t="shared" si="363"/>
        <v xml:space="preserve"> </v>
      </c>
      <c r="U310" s="108" t="str">
        <f t="shared" si="363"/>
        <v xml:space="preserve"> </v>
      </c>
      <c r="V310" s="108" t="str">
        <f t="shared" si="363"/>
        <v xml:space="preserve"> </v>
      </c>
      <c r="W310" s="108" t="str">
        <f t="shared" si="363"/>
        <v xml:space="preserve"> </v>
      </c>
    </row>
    <row r="311" spans="1:23">
      <c r="A311" s="6"/>
      <c r="B311" s="46"/>
      <c r="C311" s="203" t="s">
        <v>125</v>
      </c>
      <c r="D311" s="33"/>
      <c r="E311" s="33"/>
      <c r="F311" s="33"/>
      <c r="G311" s="33"/>
      <c r="H311" s="33"/>
      <c r="I311" s="33"/>
      <c r="J311" s="33"/>
      <c r="K311" s="33"/>
      <c r="L311" s="33"/>
      <c r="M311" s="33"/>
      <c r="N311" s="33"/>
      <c r="O311" s="33"/>
      <c r="P311" s="33"/>
      <c r="Q311" s="33"/>
      <c r="R311" s="33"/>
      <c r="S311" s="33"/>
      <c r="T311" s="33"/>
      <c r="U311" s="33"/>
      <c r="V311" s="33"/>
      <c r="W311" s="33"/>
    </row>
    <row r="312" spans="1:23">
      <c r="A312" s="6"/>
      <c r="B312" s="46"/>
      <c r="C312" s="203" t="s">
        <v>126</v>
      </c>
      <c r="D312" s="33"/>
      <c r="E312" s="33"/>
      <c r="F312" s="33"/>
      <c r="G312" s="33"/>
      <c r="H312" s="33"/>
      <c r="I312" s="33"/>
      <c r="J312" s="33"/>
      <c r="K312" s="33"/>
      <c r="L312" s="33"/>
      <c r="M312" s="33"/>
      <c r="N312" s="33"/>
      <c r="O312" s="33"/>
      <c r="P312" s="33"/>
      <c r="Q312" s="33"/>
      <c r="R312" s="33"/>
      <c r="S312" s="33"/>
      <c r="T312" s="33"/>
      <c r="U312" s="33"/>
      <c r="V312" s="33"/>
      <c r="W312" s="33"/>
    </row>
    <row r="313" spans="1:23">
      <c r="A313" s="6"/>
      <c r="B313" s="46"/>
      <c r="C313" s="203" t="s">
        <v>127</v>
      </c>
      <c r="D313" s="79"/>
      <c r="E313" s="79"/>
      <c r="F313" s="79"/>
      <c r="G313" s="79"/>
      <c r="H313" s="79"/>
      <c r="I313" s="79"/>
      <c r="J313" s="79"/>
      <c r="K313" s="79"/>
      <c r="L313" s="79"/>
      <c r="M313" s="79"/>
      <c r="N313" s="79"/>
      <c r="O313" s="79"/>
      <c r="P313" s="79"/>
      <c r="Q313" s="79"/>
      <c r="R313" s="79"/>
      <c r="S313" s="79"/>
      <c r="T313" s="79"/>
      <c r="U313" s="79"/>
      <c r="V313" s="79"/>
      <c r="W313" s="79"/>
    </row>
    <row r="314" spans="1:23" ht="1.5" customHeight="1" thickBot="1">
      <c r="A314" s="6"/>
      <c r="B314" s="46"/>
      <c r="C314" s="204"/>
      <c r="D314" s="108" t="str">
        <f t="shared" ref="D314:W314" si="365">IF(COUNTIF(D311:D313,"C")&gt;=1,"A",IF(COUNTIF(D311:D313,"C")&gt;0,"P"," "))</f>
        <v xml:space="preserve"> </v>
      </c>
      <c r="E314" s="108" t="str">
        <f t="shared" ref="E314:N314" si="366">IF(COUNTIF(E311:E313,"C")&gt;=1,"A",IF(COUNTIF(E311:E313,"C")&gt;0,"P"," "))</f>
        <v xml:space="preserve"> </v>
      </c>
      <c r="F314" s="108" t="str">
        <f t="shared" si="366"/>
        <v xml:space="preserve"> </v>
      </c>
      <c r="G314" s="108" t="str">
        <f t="shared" si="366"/>
        <v xml:space="preserve"> </v>
      </c>
      <c r="H314" s="108" t="str">
        <f t="shared" si="366"/>
        <v xml:space="preserve"> </v>
      </c>
      <c r="I314" s="108" t="str">
        <f t="shared" si="366"/>
        <v xml:space="preserve"> </v>
      </c>
      <c r="J314" s="108" t="str">
        <f t="shared" si="366"/>
        <v xml:space="preserve"> </v>
      </c>
      <c r="K314" s="108" t="str">
        <f t="shared" si="366"/>
        <v xml:space="preserve"> </v>
      </c>
      <c r="L314" s="108" t="str">
        <f t="shared" si="366"/>
        <v xml:space="preserve"> </v>
      </c>
      <c r="M314" s="108" t="str">
        <f t="shared" si="366"/>
        <v xml:space="preserve"> </v>
      </c>
      <c r="N314" s="108" t="str">
        <f t="shared" si="366"/>
        <v xml:space="preserve"> </v>
      </c>
      <c r="O314" s="108" t="str">
        <f t="shared" si="365"/>
        <v xml:space="preserve"> </v>
      </c>
      <c r="P314" s="108" t="str">
        <f t="shared" si="365"/>
        <v xml:space="preserve"> </v>
      </c>
      <c r="Q314" s="108" t="str">
        <f t="shared" si="365"/>
        <v xml:space="preserve"> </v>
      </c>
      <c r="R314" s="108" t="str">
        <f t="shared" si="365"/>
        <v xml:space="preserve"> </v>
      </c>
      <c r="S314" s="108" t="str">
        <f t="shared" si="365"/>
        <v xml:space="preserve"> </v>
      </c>
      <c r="T314" s="108" t="str">
        <f t="shared" si="365"/>
        <v xml:space="preserve"> </v>
      </c>
      <c r="U314" s="108" t="str">
        <f t="shared" si="365"/>
        <v xml:space="preserve"> </v>
      </c>
      <c r="V314" s="108" t="str">
        <f t="shared" si="365"/>
        <v xml:space="preserve"> </v>
      </c>
      <c r="W314" s="108" t="str">
        <f t="shared" si="365"/>
        <v xml:space="preserve"> </v>
      </c>
    </row>
    <row r="315" spans="1:23" ht="13.5" thickBot="1">
      <c r="A315" s="6"/>
      <c r="B315" s="96"/>
      <c r="C315" s="67" t="s">
        <v>23</v>
      </c>
      <c r="D315" s="82" t="str">
        <f>IF(COUNTIF(D298:D314,"A")&gt;4,"C",IF(COUNTIF(D298:D314,"A")&gt;0,"P"," "))</f>
        <v xml:space="preserve"> </v>
      </c>
      <c r="E315" s="82" t="str">
        <f t="shared" ref="E315" si="367">IF(COUNTIF(E298:E314,"A")&gt;4,"C",IF(COUNTIF(E298:E314,"A")&gt;0,"P"," "))</f>
        <v xml:space="preserve"> </v>
      </c>
      <c r="F315" s="82" t="str">
        <f t="shared" ref="F315" si="368">IF(COUNTIF(F298:F314,"A")&gt;4,"C",IF(COUNTIF(F298:F314,"A")&gt;0,"P"," "))</f>
        <v xml:space="preserve"> </v>
      </c>
      <c r="G315" s="82" t="str">
        <f t="shared" ref="G315" si="369">IF(COUNTIF(G298:G314,"A")&gt;4,"C",IF(COUNTIF(G298:G314,"A")&gt;0,"P"," "))</f>
        <v xml:space="preserve"> </v>
      </c>
      <c r="H315" s="82" t="str">
        <f t="shared" ref="H315" si="370">IF(COUNTIF(H298:H314,"A")&gt;4,"C",IF(COUNTIF(H298:H314,"A")&gt;0,"P"," "))</f>
        <v xml:space="preserve"> </v>
      </c>
      <c r="I315" s="82" t="str">
        <f t="shared" ref="I315" si="371">IF(COUNTIF(I298:I314,"A")&gt;4,"C",IF(COUNTIF(I298:I314,"A")&gt;0,"P"," "))</f>
        <v xml:space="preserve"> </v>
      </c>
      <c r="J315" s="82" t="str">
        <f t="shared" ref="J315" si="372">IF(COUNTIF(J298:J314,"A")&gt;4,"C",IF(COUNTIF(J298:J314,"A")&gt;0,"P"," "))</f>
        <v xml:space="preserve"> </v>
      </c>
      <c r="K315" s="82" t="str">
        <f t="shared" ref="K315" si="373">IF(COUNTIF(K298:K314,"A")&gt;4,"C",IF(COUNTIF(K298:K314,"A")&gt;0,"P"," "))</f>
        <v xml:space="preserve"> </v>
      </c>
      <c r="L315" s="82" t="str">
        <f t="shared" ref="L315" si="374">IF(COUNTIF(L298:L314,"A")&gt;4,"C",IF(COUNTIF(L298:L314,"A")&gt;0,"P"," "))</f>
        <v xml:space="preserve"> </v>
      </c>
      <c r="M315" s="82" t="str">
        <f t="shared" ref="M315" si="375">IF(COUNTIF(M298:M314,"A")&gt;4,"C",IF(COUNTIF(M298:M314,"A")&gt;0,"P"," "))</f>
        <v xml:space="preserve"> </v>
      </c>
      <c r="N315" s="82" t="str">
        <f t="shared" ref="N315" si="376">IF(COUNTIF(N298:N314,"A")&gt;4,"C",IF(COUNTIF(N298:N314,"A")&gt;0,"P"," "))</f>
        <v xml:space="preserve"> </v>
      </c>
      <c r="O315" s="82" t="str">
        <f t="shared" ref="O315" si="377">IF(COUNTIF(O298:O314,"A")&gt;4,"C",IF(COUNTIF(O298:O314,"A")&gt;0,"P"," "))</f>
        <v xml:space="preserve"> </v>
      </c>
      <c r="P315" s="82" t="str">
        <f t="shared" ref="P315" si="378">IF(COUNTIF(P298:P314,"A")&gt;4,"C",IF(COUNTIF(P298:P314,"A")&gt;0,"P"," "))</f>
        <v xml:space="preserve"> </v>
      </c>
      <c r="Q315" s="82" t="str">
        <f t="shared" ref="Q315" si="379">IF(COUNTIF(Q298:Q314,"A")&gt;4,"C",IF(COUNTIF(Q298:Q314,"A")&gt;0,"P"," "))</f>
        <v xml:space="preserve"> </v>
      </c>
      <c r="R315" s="82" t="str">
        <f t="shared" ref="R315" si="380">IF(COUNTIF(R298:R314,"A")&gt;4,"C",IF(COUNTIF(R298:R314,"A")&gt;0,"P"," "))</f>
        <v xml:space="preserve"> </v>
      </c>
      <c r="S315" s="82" t="str">
        <f t="shared" ref="S315" si="381">IF(COUNTIF(S298:S314,"A")&gt;4,"C",IF(COUNTIF(S298:S314,"A")&gt;0,"P"," "))</f>
        <v xml:space="preserve"> </v>
      </c>
      <c r="T315" s="82" t="str">
        <f t="shared" ref="T315" si="382">IF(COUNTIF(T298:T314,"A")&gt;4,"C",IF(COUNTIF(T298:T314,"A")&gt;0,"P"," "))</f>
        <v xml:space="preserve"> </v>
      </c>
      <c r="U315" s="82" t="str">
        <f t="shared" ref="U315" si="383">IF(COUNTIF(U298:U314,"A")&gt;4,"C",IF(COUNTIF(U298:U314,"A")&gt;0,"P"," "))</f>
        <v xml:space="preserve"> </v>
      </c>
      <c r="V315" s="82" t="str">
        <f t="shared" ref="V315" si="384">IF(COUNTIF(V298:V314,"A")&gt;4,"C",IF(COUNTIF(V298:V314,"A")&gt;0,"P"," "))</f>
        <v xml:space="preserve"> </v>
      </c>
      <c r="W315" s="82" t="str">
        <f t="shared" ref="W315" si="385">IF(COUNTIF(W298:W314,"A")&gt;4,"C",IF(COUNTIF(W298:W314,"A")&gt;0,"P"," "))</f>
        <v xml:space="preserve"> </v>
      </c>
    </row>
    <row r="316" spans="1:23" ht="15">
      <c r="A316" s="6"/>
      <c r="B316" s="110" t="s">
        <v>103</v>
      </c>
      <c r="C316" s="111"/>
      <c r="D316" s="112"/>
      <c r="E316" s="112"/>
      <c r="F316" s="112"/>
      <c r="G316" s="112"/>
      <c r="H316" s="112"/>
      <c r="I316" s="112"/>
      <c r="J316" s="112"/>
      <c r="K316" s="112"/>
      <c r="L316" s="112"/>
      <c r="M316" s="112"/>
      <c r="N316" s="112"/>
      <c r="O316" s="112"/>
      <c r="P316" s="112"/>
      <c r="Q316" s="112"/>
      <c r="R316" s="112"/>
      <c r="S316" s="112"/>
      <c r="T316" s="112"/>
      <c r="U316" s="112"/>
      <c r="V316" s="112"/>
      <c r="W316" s="112"/>
    </row>
    <row r="317" spans="1:23">
      <c r="A317" s="6"/>
      <c r="B317" s="64">
        <v>1</v>
      </c>
      <c r="C317" s="201" t="s">
        <v>571</v>
      </c>
      <c r="D317" s="113"/>
      <c r="E317" s="114"/>
      <c r="F317" s="114"/>
      <c r="G317" s="114"/>
      <c r="H317" s="114"/>
      <c r="I317" s="114"/>
      <c r="J317" s="114"/>
      <c r="K317" s="114"/>
      <c r="L317" s="114"/>
      <c r="M317" s="114"/>
      <c r="N317" s="114"/>
      <c r="O317" s="114"/>
      <c r="P317" s="114"/>
      <c r="Q317" s="114"/>
      <c r="R317" s="114"/>
      <c r="S317" s="114"/>
      <c r="T317" s="114"/>
      <c r="U317" s="114"/>
      <c r="V317" s="114"/>
      <c r="W317" s="114"/>
    </row>
    <row r="318" spans="1:23">
      <c r="A318" s="6"/>
      <c r="B318" s="115"/>
      <c r="C318" s="202" t="s">
        <v>212</v>
      </c>
      <c r="D318" s="50"/>
      <c r="E318" s="33"/>
      <c r="F318" s="33"/>
      <c r="G318" s="33"/>
      <c r="H318" s="33"/>
      <c r="I318" s="33"/>
      <c r="J318" s="33"/>
      <c r="K318" s="33"/>
      <c r="L318" s="33"/>
      <c r="M318" s="33"/>
      <c r="N318" s="33"/>
      <c r="O318" s="33"/>
      <c r="P318" s="33"/>
      <c r="Q318" s="33"/>
      <c r="R318" s="33"/>
      <c r="S318" s="33"/>
      <c r="T318" s="33"/>
      <c r="U318" s="33"/>
      <c r="V318" s="33"/>
      <c r="W318" s="33"/>
    </row>
    <row r="319" spans="1:23">
      <c r="A319" s="6"/>
      <c r="B319" s="115"/>
      <c r="C319" s="202" t="s">
        <v>213</v>
      </c>
      <c r="D319" s="50"/>
      <c r="E319" s="33"/>
      <c r="F319" s="33"/>
      <c r="G319" s="33"/>
      <c r="H319" s="33"/>
      <c r="I319" s="33"/>
      <c r="J319" s="33"/>
      <c r="K319" s="33"/>
      <c r="L319" s="33"/>
      <c r="M319" s="33"/>
      <c r="N319" s="33"/>
      <c r="O319" s="33"/>
      <c r="P319" s="33"/>
      <c r="Q319" s="33"/>
      <c r="R319" s="33"/>
      <c r="S319" s="33"/>
      <c r="T319" s="33"/>
      <c r="U319" s="33"/>
      <c r="V319" s="33"/>
      <c r="W319" s="33"/>
    </row>
    <row r="320" spans="1:23">
      <c r="A320" s="6"/>
      <c r="B320" s="115"/>
      <c r="C320" s="202" t="s">
        <v>214</v>
      </c>
      <c r="D320" s="116"/>
      <c r="E320" s="33"/>
      <c r="F320" s="33"/>
      <c r="G320" s="33"/>
      <c r="H320" s="33"/>
      <c r="I320" s="33"/>
      <c r="J320" s="33"/>
      <c r="K320" s="33"/>
      <c r="L320" s="33"/>
      <c r="M320" s="33"/>
      <c r="N320" s="33"/>
      <c r="O320" s="33"/>
      <c r="P320" s="33"/>
      <c r="Q320" s="33"/>
      <c r="R320" s="33"/>
      <c r="S320" s="33"/>
      <c r="T320" s="33"/>
      <c r="U320" s="33"/>
      <c r="V320" s="33"/>
      <c r="W320" s="33"/>
    </row>
    <row r="321" spans="1:23">
      <c r="A321" s="6"/>
      <c r="B321" s="64">
        <v>2</v>
      </c>
      <c r="C321" s="117" t="s">
        <v>183</v>
      </c>
      <c r="D321" s="108" t="str">
        <f t="shared" ref="D321:W321" si="386">IF(COUNTIF(D318:D320,"C")&gt;=1,"A",IF(COUNTIF(D318:D320,"C")&gt;0,"P"," "))</f>
        <v xml:space="preserve"> </v>
      </c>
      <c r="E321" s="108" t="str">
        <f t="shared" ref="E321:N321" si="387">IF(COUNTIF(E318:E320,"C")&gt;=1,"A",IF(COUNTIF(E318:E320,"C")&gt;0,"P"," "))</f>
        <v xml:space="preserve"> </v>
      </c>
      <c r="F321" s="108" t="str">
        <f t="shared" si="387"/>
        <v xml:space="preserve"> </v>
      </c>
      <c r="G321" s="108" t="str">
        <f t="shared" si="387"/>
        <v xml:space="preserve"> </v>
      </c>
      <c r="H321" s="108" t="str">
        <f t="shared" si="387"/>
        <v xml:space="preserve"> </v>
      </c>
      <c r="I321" s="108" t="str">
        <f t="shared" si="387"/>
        <v xml:space="preserve"> </v>
      </c>
      <c r="J321" s="108" t="str">
        <f t="shared" si="387"/>
        <v xml:space="preserve"> </v>
      </c>
      <c r="K321" s="108" t="str">
        <f t="shared" si="387"/>
        <v xml:space="preserve"> </v>
      </c>
      <c r="L321" s="108" t="str">
        <f t="shared" si="387"/>
        <v xml:space="preserve"> </v>
      </c>
      <c r="M321" s="108" t="str">
        <f t="shared" si="387"/>
        <v xml:space="preserve"> </v>
      </c>
      <c r="N321" s="108" t="str">
        <f t="shared" si="387"/>
        <v xml:space="preserve"> </v>
      </c>
      <c r="O321" s="108" t="str">
        <f t="shared" si="386"/>
        <v xml:space="preserve"> </v>
      </c>
      <c r="P321" s="108" t="str">
        <f t="shared" si="386"/>
        <v xml:space="preserve"> </v>
      </c>
      <c r="Q321" s="108" t="str">
        <f t="shared" si="386"/>
        <v xml:space="preserve"> </v>
      </c>
      <c r="R321" s="108" t="str">
        <f t="shared" si="386"/>
        <v xml:space="preserve"> </v>
      </c>
      <c r="S321" s="108" t="str">
        <f t="shared" si="386"/>
        <v xml:space="preserve"> </v>
      </c>
      <c r="T321" s="108" t="str">
        <f t="shared" si="386"/>
        <v xml:space="preserve"> </v>
      </c>
      <c r="U321" s="108" t="str">
        <f t="shared" si="386"/>
        <v xml:space="preserve"> </v>
      </c>
      <c r="V321" s="108" t="str">
        <f t="shared" si="386"/>
        <v xml:space="preserve"> </v>
      </c>
      <c r="W321" s="108" t="str">
        <f t="shared" si="386"/>
        <v xml:space="preserve"> </v>
      </c>
    </row>
    <row r="322" spans="1:23">
      <c r="A322" s="6"/>
      <c r="B322" s="115"/>
      <c r="C322" s="202" t="s">
        <v>215</v>
      </c>
      <c r="D322" s="80"/>
      <c r="E322" s="33"/>
      <c r="F322" s="33"/>
      <c r="G322" s="33"/>
      <c r="H322" s="33"/>
      <c r="I322" s="33"/>
      <c r="J322" s="33"/>
      <c r="K322" s="33"/>
      <c r="L322" s="33"/>
      <c r="M322" s="33"/>
      <c r="N322" s="33"/>
      <c r="O322" s="33"/>
      <c r="P322" s="33"/>
      <c r="Q322" s="33"/>
      <c r="R322" s="33"/>
      <c r="S322" s="33"/>
      <c r="T322" s="33"/>
      <c r="U322" s="33"/>
      <c r="V322" s="33"/>
      <c r="W322" s="33"/>
    </row>
    <row r="323" spans="1:23">
      <c r="A323" s="6"/>
      <c r="B323" s="115"/>
      <c r="C323" s="202" t="s">
        <v>216</v>
      </c>
      <c r="D323" s="33"/>
      <c r="E323" s="33"/>
      <c r="F323" s="33"/>
      <c r="G323" s="33"/>
      <c r="H323" s="33"/>
      <c r="I323" s="33"/>
      <c r="J323" s="33"/>
      <c r="K323" s="33"/>
      <c r="L323" s="33"/>
      <c r="M323" s="33"/>
      <c r="N323" s="33"/>
      <c r="O323" s="33"/>
      <c r="P323" s="33"/>
      <c r="Q323" s="33"/>
      <c r="R323" s="33"/>
      <c r="S323" s="33"/>
      <c r="T323" s="33"/>
      <c r="U323" s="33"/>
      <c r="V323" s="33"/>
      <c r="W323" s="33"/>
    </row>
    <row r="324" spans="1:23">
      <c r="A324" s="6"/>
      <c r="B324" s="115"/>
      <c r="C324" s="202" t="s">
        <v>217</v>
      </c>
      <c r="D324" s="33"/>
      <c r="E324" s="33"/>
      <c r="F324" s="33"/>
      <c r="G324" s="33"/>
      <c r="H324" s="33"/>
      <c r="I324" s="33"/>
      <c r="J324" s="33"/>
      <c r="K324" s="33"/>
      <c r="L324" s="33"/>
      <c r="M324" s="33"/>
      <c r="N324" s="33"/>
      <c r="O324" s="33"/>
      <c r="P324" s="33"/>
      <c r="Q324" s="33"/>
      <c r="R324" s="33"/>
      <c r="S324" s="33"/>
      <c r="T324" s="33"/>
      <c r="U324" s="33"/>
      <c r="V324" s="33"/>
      <c r="W324" s="33"/>
    </row>
    <row r="325" spans="1:23">
      <c r="A325" s="6"/>
      <c r="B325" s="64">
        <v>3</v>
      </c>
      <c r="C325" s="117" t="s">
        <v>184</v>
      </c>
      <c r="D325" s="108" t="str">
        <f t="shared" ref="D325:W325" si="388">IF(COUNTIF(D322:D324,"C")&gt;=1,"A",IF(COUNTIF(D322:D324,"C")&gt;0,"P"," "))</f>
        <v xml:space="preserve"> </v>
      </c>
      <c r="E325" s="108" t="str">
        <f t="shared" ref="E325:N325" si="389">IF(COUNTIF(E322:E324,"C")&gt;=1,"A",IF(COUNTIF(E322:E324,"C")&gt;0,"P"," "))</f>
        <v xml:space="preserve"> </v>
      </c>
      <c r="F325" s="108" t="str">
        <f t="shared" si="389"/>
        <v xml:space="preserve"> </v>
      </c>
      <c r="G325" s="108" t="str">
        <f t="shared" si="389"/>
        <v xml:space="preserve"> </v>
      </c>
      <c r="H325" s="108" t="str">
        <f t="shared" si="389"/>
        <v xml:space="preserve"> </v>
      </c>
      <c r="I325" s="108" t="str">
        <f t="shared" si="389"/>
        <v xml:space="preserve"> </v>
      </c>
      <c r="J325" s="108" t="str">
        <f t="shared" si="389"/>
        <v xml:space="preserve"> </v>
      </c>
      <c r="K325" s="108" t="str">
        <f t="shared" si="389"/>
        <v xml:space="preserve"> </v>
      </c>
      <c r="L325" s="108" t="str">
        <f t="shared" si="389"/>
        <v xml:space="preserve"> </v>
      </c>
      <c r="M325" s="108" t="str">
        <f t="shared" si="389"/>
        <v xml:space="preserve"> </v>
      </c>
      <c r="N325" s="108" t="str">
        <f t="shared" si="389"/>
        <v xml:space="preserve"> </v>
      </c>
      <c r="O325" s="108" t="str">
        <f t="shared" si="388"/>
        <v xml:space="preserve"> </v>
      </c>
      <c r="P325" s="108" t="str">
        <f t="shared" si="388"/>
        <v xml:space="preserve"> </v>
      </c>
      <c r="Q325" s="108" t="str">
        <f t="shared" si="388"/>
        <v xml:space="preserve"> </v>
      </c>
      <c r="R325" s="108" t="str">
        <f t="shared" si="388"/>
        <v xml:space="preserve"> </v>
      </c>
      <c r="S325" s="108" t="str">
        <f t="shared" si="388"/>
        <v xml:space="preserve"> </v>
      </c>
      <c r="T325" s="108" t="str">
        <f t="shared" si="388"/>
        <v xml:space="preserve"> </v>
      </c>
      <c r="U325" s="108" t="str">
        <f t="shared" si="388"/>
        <v xml:space="preserve"> </v>
      </c>
      <c r="V325" s="108" t="str">
        <f t="shared" si="388"/>
        <v xml:space="preserve"> </v>
      </c>
      <c r="W325" s="108" t="str">
        <f t="shared" si="388"/>
        <v xml:space="preserve"> </v>
      </c>
    </row>
    <row r="326" spans="1:23">
      <c r="A326" s="6"/>
      <c r="B326" s="115"/>
      <c r="C326" s="202" t="s">
        <v>218</v>
      </c>
      <c r="D326" s="33"/>
      <c r="E326" s="33"/>
      <c r="F326" s="33"/>
      <c r="G326" s="33"/>
      <c r="H326" s="33"/>
      <c r="I326" s="33"/>
      <c r="J326" s="33"/>
      <c r="K326" s="33"/>
      <c r="L326" s="33"/>
      <c r="M326" s="33"/>
      <c r="N326" s="33"/>
      <c r="O326" s="33"/>
      <c r="P326" s="33"/>
      <c r="Q326" s="33"/>
      <c r="R326" s="33"/>
      <c r="S326" s="33"/>
      <c r="T326" s="33"/>
      <c r="U326" s="33"/>
      <c r="V326" s="33"/>
      <c r="W326" s="33"/>
    </row>
    <row r="327" spans="1:23">
      <c r="A327" s="6"/>
      <c r="B327" s="115"/>
      <c r="C327" s="202" t="s">
        <v>572</v>
      </c>
      <c r="D327" s="33"/>
      <c r="E327" s="33"/>
      <c r="F327" s="33"/>
      <c r="G327" s="33"/>
      <c r="H327" s="33"/>
      <c r="I327" s="33"/>
      <c r="J327" s="33"/>
      <c r="K327" s="33"/>
      <c r="L327" s="33"/>
      <c r="M327" s="33"/>
      <c r="N327" s="33"/>
      <c r="O327" s="33"/>
      <c r="P327" s="33"/>
      <c r="Q327" s="33"/>
      <c r="R327" s="33"/>
      <c r="S327" s="33"/>
      <c r="T327" s="33"/>
      <c r="U327" s="33"/>
      <c r="V327" s="33"/>
      <c r="W327" s="33"/>
    </row>
    <row r="328" spans="1:23">
      <c r="A328" s="6"/>
      <c r="B328" s="115"/>
      <c r="C328" s="202" t="s">
        <v>219</v>
      </c>
      <c r="D328" s="33"/>
      <c r="E328" s="33"/>
      <c r="F328" s="33"/>
      <c r="G328" s="33"/>
      <c r="H328" s="33"/>
      <c r="I328" s="33"/>
      <c r="J328" s="33"/>
      <c r="K328" s="33"/>
      <c r="L328" s="33"/>
      <c r="M328" s="33"/>
      <c r="N328" s="33"/>
      <c r="O328" s="33"/>
      <c r="P328" s="33"/>
      <c r="Q328" s="33"/>
      <c r="R328" s="33"/>
      <c r="S328" s="33"/>
      <c r="T328" s="33"/>
      <c r="U328" s="33"/>
      <c r="V328" s="33"/>
      <c r="W328" s="33"/>
    </row>
    <row r="329" spans="1:23">
      <c r="A329" s="6"/>
      <c r="B329" s="64">
        <v>4</v>
      </c>
      <c r="C329" s="117" t="s">
        <v>220</v>
      </c>
      <c r="D329" s="108" t="str">
        <f t="shared" ref="D329:W329" si="390">IF(COUNTIF(D326:D328,"C")&gt;=1,"A",IF(COUNTIF(D326:D328,"C")&gt;0,"P"," "))</f>
        <v xml:space="preserve"> </v>
      </c>
      <c r="E329" s="108" t="str">
        <f t="shared" ref="E329:N329" si="391">IF(COUNTIF(E326:E328,"C")&gt;=1,"A",IF(COUNTIF(E326:E328,"C")&gt;0,"P"," "))</f>
        <v xml:space="preserve"> </v>
      </c>
      <c r="F329" s="108" t="str">
        <f t="shared" si="391"/>
        <v xml:space="preserve"> </v>
      </c>
      <c r="G329" s="108" t="str">
        <f t="shared" si="391"/>
        <v xml:space="preserve"> </v>
      </c>
      <c r="H329" s="108" t="str">
        <f t="shared" si="391"/>
        <v xml:space="preserve"> </v>
      </c>
      <c r="I329" s="108" t="str">
        <f t="shared" si="391"/>
        <v xml:space="preserve"> </v>
      </c>
      <c r="J329" s="108" t="str">
        <f t="shared" si="391"/>
        <v xml:space="preserve"> </v>
      </c>
      <c r="K329" s="108" t="str">
        <f t="shared" si="391"/>
        <v xml:space="preserve"> </v>
      </c>
      <c r="L329" s="108" t="str">
        <f t="shared" si="391"/>
        <v xml:space="preserve"> </v>
      </c>
      <c r="M329" s="108" t="str">
        <f t="shared" si="391"/>
        <v xml:space="preserve"> </v>
      </c>
      <c r="N329" s="108" t="str">
        <f t="shared" si="391"/>
        <v xml:space="preserve"> </v>
      </c>
      <c r="O329" s="108" t="str">
        <f t="shared" si="390"/>
        <v xml:space="preserve"> </v>
      </c>
      <c r="P329" s="108" t="str">
        <f t="shared" si="390"/>
        <v xml:space="preserve"> </v>
      </c>
      <c r="Q329" s="108" t="str">
        <f t="shared" si="390"/>
        <v xml:space="preserve"> </v>
      </c>
      <c r="R329" s="108" t="str">
        <f t="shared" si="390"/>
        <v xml:space="preserve"> </v>
      </c>
      <c r="S329" s="108" t="str">
        <f t="shared" si="390"/>
        <v xml:space="preserve"> </v>
      </c>
      <c r="T329" s="108" t="str">
        <f t="shared" si="390"/>
        <v xml:space="preserve"> </v>
      </c>
      <c r="U329" s="108" t="str">
        <f t="shared" si="390"/>
        <v xml:space="preserve"> </v>
      </c>
      <c r="V329" s="108" t="str">
        <f t="shared" si="390"/>
        <v xml:space="preserve"> </v>
      </c>
      <c r="W329" s="108" t="str">
        <f t="shared" si="390"/>
        <v xml:space="preserve"> </v>
      </c>
    </row>
    <row r="330" spans="1:23">
      <c r="A330" s="6"/>
      <c r="B330" s="115"/>
      <c r="C330" s="202" t="s">
        <v>221</v>
      </c>
      <c r="D330" s="33"/>
      <c r="E330" s="33"/>
      <c r="F330" s="33"/>
      <c r="G330" s="33"/>
      <c r="H330" s="33"/>
      <c r="I330" s="33"/>
      <c r="J330" s="33"/>
      <c r="K330" s="33"/>
      <c r="L330" s="33"/>
      <c r="M330" s="33"/>
      <c r="N330" s="33"/>
      <c r="O330" s="33"/>
      <c r="P330" s="33"/>
      <c r="Q330" s="33"/>
      <c r="R330" s="33"/>
      <c r="S330" s="33"/>
      <c r="T330" s="33"/>
      <c r="U330" s="33"/>
      <c r="V330" s="33"/>
      <c r="W330" s="33"/>
    </row>
    <row r="331" spans="1:23">
      <c r="A331" s="6"/>
      <c r="B331" s="115"/>
      <c r="C331" s="202" t="s">
        <v>222</v>
      </c>
      <c r="D331" s="33"/>
      <c r="E331" s="33"/>
      <c r="F331" s="33"/>
      <c r="G331" s="33"/>
      <c r="H331" s="33"/>
      <c r="I331" s="33"/>
      <c r="J331" s="33"/>
      <c r="K331" s="33"/>
      <c r="L331" s="33"/>
      <c r="M331" s="33"/>
      <c r="N331" s="33"/>
      <c r="O331" s="33"/>
      <c r="P331" s="33"/>
      <c r="Q331" s="33"/>
      <c r="R331" s="33"/>
      <c r="S331" s="33"/>
      <c r="T331" s="33"/>
      <c r="U331" s="33"/>
      <c r="V331" s="33"/>
      <c r="W331" s="33"/>
    </row>
    <row r="332" spans="1:23">
      <c r="A332" s="6"/>
      <c r="B332" s="115"/>
      <c r="C332" s="202" t="s">
        <v>223</v>
      </c>
      <c r="D332" s="33"/>
      <c r="E332" s="33"/>
      <c r="F332" s="33"/>
      <c r="G332" s="33"/>
      <c r="H332" s="33"/>
      <c r="I332" s="33"/>
      <c r="J332" s="33"/>
      <c r="K332" s="33"/>
      <c r="L332" s="33"/>
      <c r="M332" s="33"/>
      <c r="N332" s="33"/>
      <c r="O332" s="33"/>
      <c r="P332" s="33"/>
      <c r="Q332" s="33"/>
      <c r="R332" s="33"/>
      <c r="S332" s="33"/>
      <c r="T332" s="33"/>
      <c r="U332" s="33"/>
      <c r="V332" s="33"/>
      <c r="W332" s="33"/>
    </row>
    <row r="333" spans="1:23">
      <c r="A333" s="6"/>
      <c r="B333" s="64">
        <v>5</v>
      </c>
      <c r="C333" s="117" t="s">
        <v>185</v>
      </c>
      <c r="D333" s="108" t="str">
        <f t="shared" ref="D333:W333" si="392">IF(COUNTIF(D330:D332,"C")&gt;=1,"A",IF(COUNTIF(D330:D332,"C")&gt;0,"P"," "))</f>
        <v xml:space="preserve"> </v>
      </c>
      <c r="E333" s="108" t="str">
        <f t="shared" ref="E333:N333" si="393">IF(COUNTIF(E330:E332,"C")&gt;=1,"A",IF(COUNTIF(E330:E332,"C")&gt;0,"P"," "))</f>
        <v xml:space="preserve"> </v>
      </c>
      <c r="F333" s="108" t="str">
        <f t="shared" si="393"/>
        <v xml:space="preserve"> </v>
      </c>
      <c r="G333" s="108" t="str">
        <f t="shared" si="393"/>
        <v xml:space="preserve"> </v>
      </c>
      <c r="H333" s="108" t="str">
        <f t="shared" si="393"/>
        <v xml:space="preserve"> </v>
      </c>
      <c r="I333" s="108" t="str">
        <f t="shared" si="393"/>
        <v xml:space="preserve"> </v>
      </c>
      <c r="J333" s="108" t="str">
        <f t="shared" si="393"/>
        <v xml:space="preserve"> </v>
      </c>
      <c r="K333" s="108" t="str">
        <f t="shared" si="393"/>
        <v xml:space="preserve"> </v>
      </c>
      <c r="L333" s="108" t="str">
        <f t="shared" si="393"/>
        <v xml:space="preserve"> </v>
      </c>
      <c r="M333" s="108" t="str">
        <f t="shared" si="393"/>
        <v xml:space="preserve"> </v>
      </c>
      <c r="N333" s="108" t="str">
        <f t="shared" si="393"/>
        <v xml:space="preserve"> </v>
      </c>
      <c r="O333" s="108" t="str">
        <f t="shared" si="392"/>
        <v xml:space="preserve"> </v>
      </c>
      <c r="P333" s="108" t="str">
        <f t="shared" si="392"/>
        <v xml:space="preserve"> </v>
      </c>
      <c r="Q333" s="108" t="str">
        <f t="shared" si="392"/>
        <v xml:space="preserve"> </v>
      </c>
      <c r="R333" s="108" t="str">
        <f t="shared" si="392"/>
        <v xml:space="preserve"> </v>
      </c>
      <c r="S333" s="108" t="str">
        <f t="shared" si="392"/>
        <v xml:space="preserve"> </v>
      </c>
      <c r="T333" s="108" t="str">
        <f t="shared" si="392"/>
        <v xml:space="preserve"> </v>
      </c>
      <c r="U333" s="108" t="str">
        <f t="shared" si="392"/>
        <v xml:space="preserve"> </v>
      </c>
      <c r="V333" s="108" t="str">
        <f t="shared" si="392"/>
        <v xml:space="preserve"> </v>
      </c>
      <c r="W333" s="108" t="str">
        <f t="shared" si="392"/>
        <v xml:space="preserve"> </v>
      </c>
    </row>
    <row r="334" spans="1:23">
      <c r="A334" s="6"/>
      <c r="B334" s="46"/>
      <c r="C334" s="203" t="s">
        <v>224</v>
      </c>
      <c r="D334" s="33"/>
      <c r="E334" s="33"/>
      <c r="F334" s="33"/>
      <c r="G334" s="33"/>
      <c r="H334" s="33"/>
      <c r="I334" s="33"/>
      <c r="J334" s="33"/>
      <c r="K334" s="33"/>
      <c r="L334" s="33"/>
      <c r="M334" s="33"/>
      <c r="N334" s="33"/>
      <c r="O334" s="33"/>
      <c r="P334" s="33"/>
      <c r="Q334" s="33"/>
      <c r="R334" s="33"/>
      <c r="S334" s="33"/>
      <c r="T334" s="33"/>
      <c r="U334" s="33"/>
      <c r="V334" s="33"/>
      <c r="W334" s="33"/>
    </row>
    <row r="335" spans="1:23">
      <c r="A335" s="6"/>
      <c r="B335" s="46"/>
      <c r="C335" s="203" t="s">
        <v>225</v>
      </c>
      <c r="D335" s="33"/>
      <c r="E335" s="33"/>
      <c r="F335" s="33"/>
      <c r="G335" s="33"/>
      <c r="H335" s="33"/>
      <c r="I335" s="33"/>
      <c r="J335" s="33"/>
      <c r="K335" s="33"/>
      <c r="L335" s="33"/>
      <c r="M335" s="33"/>
      <c r="N335" s="33"/>
      <c r="O335" s="33"/>
      <c r="P335" s="33"/>
      <c r="Q335" s="33"/>
      <c r="R335" s="33"/>
      <c r="S335" s="33"/>
      <c r="T335" s="33"/>
      <c r="U335" s="33"/>
      <c r="V335" s="33"/>
      <c r="W335" s="33"/>
    </row>
    <row r="336" spans="1:23">
      <c r="A336" s="6"/>
      <c r="B336" s="46"/>
      <c r="C336" s="203" t="s">
        <v>226</v>
      </c>
      <c r="D336" s="79"/>
      <c r="E336" s="79"/>
      <c r="F336" s="79"/>
      <c r="G336" s="79"/>
      <c r="H336" s="79"/>
      <c r="I336" s="79"/>
      <c r="J336" s="79"/>
      <c r="K336" s="79"/>
      <c r="L336" s="79"/>
      <c r="M336" s="79"/>
      <c r="N336" s="79"/>
      <c r="O336" s="79"/>
      <c r="P336" s="79"/>
      <c r="Q336" s="79"/>
      <c r="R336" s="79"/>
      <c r="S336" s="79"/>
      <c r="T336" s="79"/>
      <c r="U336" s="79"/>
      <c r="V336" s="79"/>
      <c r="W336" s="79"/>
    </row>
    <row r="337" spans="1:23" ht="1.5" customHeight="1" thickBot="1">
      <c r="A337" s="6"/>
      <c r="B337" s="46"/>
      <c r="C337" s="204"/>
      <c r="D337" s="108" t="str">
        <f t="shared" ref="D337:W337" si="394">IF(COUNTIF(D334:D336,"C")&gt;=1,"A",IF(COUNTIF(D334:D336,"C")&gt;0,"P"," "))</f>
        <v xml:space="preserve"> </v>
      </c>
      <c r="E337" s="108" t="str">
        <f t="shared" ref="E337:N337" si="395">IF(COUNTIF(E334:E336,"C")&gt;=1,"A",IF(COUNTIF(E334:E336,"C")&gt;0,"P"," "))</f>
        <v xml:space="preserve"> </v>
      </c>
      <c r="F337" s="108" t="str">
        <f t="shared" si="395"/>
        <v xml:space="preserve"> </v>
      </c>
      <c r="G337" s="108" t="str">
        <f t="shared" si="395"/>
        <v xml:space="preserve"> </v>
      </c>
      <c r="H337" s="108" t="str">
        <f t="shared" si="395"/>
        <v xml:space="preserve"> </v>
      </c>
      <c r="I337" s="108" t="str">
        <f t="shared" si="395"/>
        <v xml:space="preserve"> </v>
      </c>
      <c r="J337" s="108" t="str">
        <f t="shared" si="395"/>
        <v xml:space="preserve"> </v>
      </c>
      <c r="K337" s="108" t="str">
        <f t="shared" si="395"/>
        <v xml:space="preserve"> </v>
      </c>
      <c r="L337" s="108" t="str">
        <f t="shared" si="395"/>
        <v xml:space="preserve"> </v>
      </c>
      <c r="M337" s="108" t="str">
        <f t="shared" si="395"/>
        <v xml:space="preserve"> </v>
      </c>
      <c r="N337" s="108" t="str">
        <f t="shared" si="395"/>
        <v xml:space="preserve"> </v>
      </c>
      <c r="O337" s="108" t="str">
        <f t="shared" si="394"/>
        <v xml:space="preserve"> </v>
      </c>
      <c r="P337" s="108" t="str">
        <f t="shared" si="394"/>
        <v xml:space="preserve"> </v>
      </c>
      <c r="Q337" s="108" t="str">
        <f t="shared" si="394"/>
        <v xml:space="preserve"> </v>
      </c>
      <c r="R337" s="108" t="str">
        <f t="shared" si="394"/>
        <v xml:space="preserve"> </v>
      </c>
      <c r="S337" s="108" t="str">
        <f t="shared" si="394"/>
        <v xml:space="preserve"> </v>
      </c>
      <c r="T337" s="108" t="str">
        <f t="shared" si="394"/>
        <v xml:space="preserve"> </v>
      </c>
      <c r="U337" s="108" t="str">
        <f t="shared" si="394"/>
        <v xml:space="preserve"> </v>
      </c>
      <c r="V337" s="108" t="str">
        <f t="shared" si="394"/>
        <v xml:space="preserve"> </v>
      </c>
      <c r="W337" s="108" t="str">
        <f t="shared" si="394"/>
        <v xml:space="preserve"> </v>
      </c>
    </row>
    <row r="338" spans="1:23" ht="13.5" thickBot="1">
      <c r="A338" s="6"/>
      <c r="B338" s="96"/>
      <c r="C338" s="67" t="s">
        <v>23</v>
      </c>
      <c r="D338" s="82" t="str">
        <f>IF(COUNTIF(D321:D337,"A")&gt;4,"C",IF(COUNTIF(D321:D337,"A")&gt;0,"P"," "))</f>
        <v xml:space="preserve"> </v>
      </c>
      <c r="E338" s="82" t="str">
        <f t="shared" ref="E338" si="396">IF(COUNTIF(E321:E337,"A")&gt;4,"C",IF(COUNTIF(E321:E337,"A")&gt;0,"P"," "))</f>
        <v xml:space="preserve"> </v>
      </c>
      <c r="F338" s="82" t="str">
        <f t="shared" ref="F338" si="397">IF(COUNTIF(F321:F337,"A")&gt;4,"C",IF(COUNTIF(F321:F337,"A")&gt;0,"P"," "))</f>
        <v xml:space="preserve"> </v>
      </c>
      <c r="G338" s="82" t="str">
        <f t="shared" ref="G338" si="398">IF(COUNTIF(G321:G337,"A")&gt;4,"C",IF(COUNTIF(G321:G337,"A")&gt;0,"P"," "))</f>
        <v xml:space="preserve"> </v>
      </c>
      <c r="H338" s="82" t="str">
        <f t="shared" ref="H338" si="399">IF(COUNTIF(H321:H337,"A")&gt;4,"C",IF(COUNTIF(H321:H337,"A")&gt;0,"P"," "))</f>
        <v xml:space="preserve"> </v>
      </c>
      <c r="I338" s="82" t="str">
        <f t="shared" ref="I338" si="400">IF(COUNTIF(I321:I337,"A")&gt;4,"C",IF(COUNTIF(I321:I337,"A")&gt;0,"P"," "))</f>
        <v xml:space="preserve"> </v>
      </c>
      <c r="J338" s="82" t="str">
        <f t="shared" ref="J338" si="401">IF(COUNTIF(J321:J337,"A")&gt;4,"C",IF(COUNTIF(J321:J337,"A")&gt;0,"P"," "))</f>
        <v xml:space="preserve"> </v>
      </c>
      <c r="K338" s="82" t="str">
        <f t="shared" ref="K338" si="402">IF(COUNTIF(K321:K337,"A")&gt;4,"C",IF(COUNTIF(K321:K337,"A")&gt;0,"P"," "))</f>
        <v xml:space="preserve"> </v>
      </c>
      <c r="L338" s="82" t="str">
        <f t="shared" ref="L338" si="403">IF(COUNTIF(L321:L337,"A")&gt;4,"C",IF(COUNTIF(L321:L337,"A")&gt;0,"P"," "))</f>
        <v xml:space="preserve"> </v>
      </c>
      <c r="M338" s="82" t="str">
        <f t="shared" ref="M338" si="404">IF(COUNTIF(M321:M337,"A")&gt;4,"C",IF(COUNTIF(M321:M337,"A")&gt;0,"P"," "))</f>
        <v xml:space="preserve"> </v>
      </c>
      <c r="N338" s="82" t="str">
        <f t="shared" ref="N338" si="405">IF(COUNTIF(N321:N337,"A")&gt;4,"C",IF(COUNTIF(N321:N337,"A")&gt;0,"P"," "))</f>
        <v xml:space="preserve"> </v>
      </c>
      <c r="O338" s="82" t="str">
        <f t="shared" ref="O338" si="406">IF(COUNTIF(O321:O337,"A")&gt;4,"C",IF(COUNTIF(O321:O337,"A")&gt;0,"P"," "))</f>
        <v xml:space="preserve"> </v>
      </c>
      <c r="P338" s="82" t="str">
        <f t="shared" ref="P338" si="407">IF(COUNTIF(P321:P337,"A")&gt;4,"C",IF(COUNTIF(P321:P337,"A")&gt;0,"P"," "))</f>
        <v xml:space="preserve"> </v>
      </c>
      <c r="Q338" s="82" t="str">
        <f t="shared" ref="Q338" si="408">IF(COUNTIF(Q321:Q337,"A")&gt;4,"C",IF(COUNTIF(Q321:Q337,"A")&gt;0,"P"," "))</f>
        <v xml:space="preserve"> </v>
      </c>
      <c r="R338" s="82" t="str">
        <f t="shared" ref="R338" si="409">IF(COUNTIF(R321:R337,"A")&gt;4,"C",IF(COUNTIF(R321:R337,"A")&gt;0,"P"," "))</f>
        <v xml:space="preserve"> </v>
      </c>
      <c r="S338" s="82" t="str">
        <f t="shared" ref="S338" si="410">IF(COUNTIF(S321:S337,"A")&gt;4,"C",IF(COUNTIF(S321:S337,"A")&gt;0,"P"," "))</f>
        <v xml:space="preserve"> </v>
      </c>
      <c r="T338" s="82" t="str">
        <f t="shared" ref="T338" si="411">IF(COUNTIF(T321:T337,"A")&gt;4,"C",IF(COUNTIF(T321:T337,"A")&gt;0,"P"," "))</f>
        <v xml:space="preserve"> </v>
      </c>
      <c r="U338" s="82" t="str">
        <f t="shared" ref="U338" si="412">IF(COUNTIF(U321:U337,"A")&gt;4,"C",IF(COUNTIF(U321:U337,"A")&gt;0,"P"," "))</f>
        <v xml:space="preserve"> </v>
      </c>
      <c r="V338" s="82" t="str">
        <f t="shared" ref="V338" si="413">IF(COUNTIF(V321:V337,"A")&gt;4,"C",IF(COUNTIF(V321:V337,"A")&gt;0,"P"," "))</f>
        <v xml:space="preserve"> </v>
      </c>
      <c r="W338" s="82" t="str">
        <f t="shared" ref="W338" si="414">IF(COUNTIF(W321:W337,"A")&gt;4,"C",IF(COUNTIF(W321:W337,"A")&gt;0,"P"," "))</f>
        <v xml:space="preserve"> </v>
      </c>
    </row>
    <row r="339" spans="1:23" ht="15">
      <c r="B339" s="106" t="s">
        <v>108</v>
      </c>
    </row>
    <row r="340" spans="1:23">
      <c r="B340" s="3">
        <v>1</v>
      </c>
      <c r="C340" s="200" t="s">
        <v>208</v>
      </c>
    </row>
    <row r="341" spans="1:23">
      <c r="B341" s="107"/>
      <c r="C341" s="156" t="s">
        <v>233</v>
      </c>
      <c r="D341" s="119"/>
      <c r="E341" s="9"/>
      <c r="F341" s="9"/>
      <c r="G341" s="9"/>
      <c r="H341" s="9"/>
      <c r="I341" s="9"/>
      <c r="J341" s="9"/>
      <c r="K341" s="9"/>
      <c r="L341" s="9"/>
      <c r="M341" s="9"/>
      <c r="N341" s="9"/>
      <c r="O341" s="9"/>
      <c r="P341" s="9"/>
      <c r="Q341" s="9"/>
      <c r="R341" s="9"/>
      <c r="S341" s="9"/>
      <c r="T341" s="9"/>
      <c r="U341" s="9"/>
      <c r="V341" s="9"/>
      <c r="W341" s="9"/>
    </row>
    <row r="342" spans="1:23">
      <c r="B342" s="3">
        <v>2</v>
      </c>
      <c r="C342" s="194" t="s">
        <v>573</v>
      </c>
      <c r="D342" s="108"/>
      <c r="E342" s="108"/>
      <c r="F342" s="108"/>
      <c r="G342" s="108"/>
      <c r="H342" s="108"/>
      <c r="I342" s="108"/>
      <c r="J342" s="108"/>
      <c r="K342" s="108"/>
      <c r="L342" s="108"/>
      <c r="M342" s="108"/>
      <c r="N342" s="108"/>
      <c r="O342" s="108"/>
      <c r="P342" s="108"/>
      <c r="Q342" s="108"/>
      <c r="R342" s="108"/>
      <c r="S342" s="108"/>
      <c r="T342" s="108"/>
      <c r="U342" s="108"/>
      <c r="V342" s="108"/>
      <c r="W342" s="108"/>
    </row>
    <row r="343" spans="1:23">
      <c r="B343" s="109"/>
      <c r="C343" s="156" t="s">
        <v>234</v>
      </c>
      <c r="D343" s="119"/>
      <c r="E343" s="9"/>
      <c r="F343" s="9"/>
      <c r="G343" s="9"/>
      <c r="H343" s="9"/>
      <c r="I343" s="9"/>
      <c r="J343" s="9"/>
      <c r="K343" s="9"/>
      <c r="L343" s="9"/>
      <c r="M343" s="9"/>
      <c r="N343" s="9"/>
      <c r="O343" s="9"/>
      <c r="P343" s="9"/>
      <c r="Q343" s="9"/>
      <c r="R343" s="9"/>
      <c r="S343" s="9"/>
      <c r="T343" s="9"/>
      <c r="U343" s="9"/>
      <c r="V343" s="9"/>
      <c r="W343" s="9"/>
    </row>
    <row r="344" spans="1:23">
      <c r="B344" s="3">
        <v>3</v>
      </c>
      <c r="C344" s="194" t="s">
        <v>342</v>
      </c>
      <c r="D344" s="108"/>
      <c r="E344" s="108"/>
      <c r="F344" s="108"/>
      <c r="G344" s="108"/>
      <c r="H344" s="108"/>
      <c r="I344" s="108"/>
      <c r="J344" s="108"/>
      <c r="K344" s="108"/>
      <c r="L344" s="108"/>
      <c r="M344" s="108"/>
      <c r="N344" s="108"/>
      <c r="O344" s="108"/>
      <c r="P344" s="108"/>
      <c r="Q344" s="108"/>
      <c r="R344" s="108"/>
      <c r="S344" s="108"/>
      <c r="T344" s="108"/>
      <c r="U344" s="108"/>
      <c r="V344" s="108"/>
      <c r="W344" s="108"/>
    </row>
    <row r="345" spans="1:23">
      <c r="B345" s="109"/>
      <c r="C345" s="156" t="s">
        <v>235</v>
      </c>
      <c r="D345" s="119"/>
      <c r="E345" s="9"/>
      <c r="F345" s="9"/>
      <c r="G345" s="9"/>
      <c r="H345" s="9"/>
      <c r="I345" s="9"/>
      <c r="J345" s="9"/>
      <c r="K345" s="9"/>
      <c r="L345" s="9"/>
      <c r="M345" s="9"/>
      <c r="N345" s="9"/>
      <c r="O345" s="9"/>
      <c r="P345" s="9"/>
      <c r="Q345" s="9"/>
      <c r="R345" s="9"/>
      <c r="S345" s="9"/>
      <c r="T345" s="9"/>
      <c r="U345" s="9"/>
      <c r="V345" s="9"/>
      <c r="W345" s="9"/>
    </row>
    <row r="346" spans="1:23">
      <c r="B346" s="3">
        <v>4</v>
      </c>
      <c r="C346" s="194" t="s">
        <v>574</v>
      </c>
      <c r="D346" s="108"/>
      <c r="E346" s="108"/>
      <c r="F346" s="108"/>
      <c r="G346" s="108"/>
      <c r="H346" s="108"/>
      <c r="I346" s="108"/>
      <c r="J346" s="108"/>
      <c r="K346" s="108"/>
      <c r="L346" s="108"/>
      <c r="M346" s="108"/>
      <c r="N346" s="108"/>
      <c r="O346" s="108"/>
      <c r="P346" s="108"/>
      <c r="Q346" s="108"/>
      <c r="R346" s="108"/>
      <c r="S346" s="108"/>
      <c r="T346" s="108"/>
      <c r="U346" s="108"/>
      <c r="V346" s="108"/>
      <c r="W346" s="108"/>
    </row>
    <row r="347" spans="1:23">
      <c r="B347" s="109"/>
      <c r="C347" s="156" t="s">
        <v>575</v>
      </c>
      <c r="D347" s="119"/>
      <c r="E347" s="9"/>
      <c r="F347" s="9"/>
      <c r="G347" s="9"/>
      <c r="H347" s="9"/>
      <c r="I347" s="9"/>
      <c r="J347" s="9"/>
      <c r="K347" s="9"/>
      <c r="L347" s="9"/>
      <c r="M347" s="9"/>
      <c r="N347" s="9"/>
      <c r="O347" s="9"/>
      <c r="P347" s="9"/>
      <c r="Q347" s="9"/>
      <c r="R347" s="9"/>
      <c r="S347" s="9"/>
      <c r="T347" s="9"/>
      <c r="U347" s="9"/>
      <c r="V347" s="9"/>
      <c r="W347" s="9"/>
    </row>
    <row r="348" spans="1:23">
      <c r="B348" s="3">
        <v>5</v>
      </c>
      <c r="C348" s="200" t="s">
        <v>343</v>
      </c>
      <c r="D348" s="108"/>
      <c r="E348" s="108"/>
      <c r="F348" s="108"/>
      <c r="G348" s="108"/>
      <c r="H348" s="108"/>
      <c r="I348" s="108"/>
      <c r="J348" s="108"/>
      <c r="K348" s="108"/>
      <c r="L348" s="108"/>
      <c r="M348" s="108"/>
      <c r="N348" s="108"/>
      <c r="O348" s="108"/>
      <c r="P348" s="108"/>
      <c r="Q348" s="108"/>
      <c r="R348" s="108"/>
      <c r="S348" s="108"/>
      <c r="T348" s="108"/>
      <c r="U348" s="108"/>
      <c r="V348" s="108"/>
      <c r="W348" s="108"/>
    </row>
    <row r="349" spans="1:23" ht="13.5" thickBot="1">
      <c r="B349" s="109"/>
      <c r="C349" s="156" t="s">
        <v>236</v>
      </c>
      <c r="D349" s="119"/>
      <c r="E349" s="9"/>
      <c r="F349" s="9"/>
      <c r="G349" s="9"/>
      <c r="H349" s="9"/>
      <c r="I349" s="9"/>
      <c r="J349" s="9"/>
      <c r="K349" s="9"/>
      <c r="L349" s="9"/>
      <c r="M349" s="9"/>
      <c r="N349" s="9"/>
      <c r="O349" s="9"/>
      <c r="P349" s="9"/>
      <c r="Q349" s="9"/>
      <c r="R349" s="9"/>
      <c r="S349" s="9"/>
      <c r="T349" s="9"/>
      <c r="U349" s="9"/>
      <c r="V349" s="9"/>
      <c r="W349" s="9"/>
    </row>
    <row r="350" spans="1:23" ht="13.5" thickBot="1">
      <c r="C350" s="67" t="s">
        <v>23</v>
      </c>
      <c r="D350" s="82" t="str">
        <f>IF(COUNTIF(D341:D349,"C")&gt;4,"C",IF(COUNTIF(D341:D349,"C")&gt;0,"P"," "))</f>
        <v xml:space="preserve"> </v>
      </c>
      <c r="E350" s="82" t="str">
        <f t="shared" ref="E350:W350" si="415">IF(COUNTIF(E341:E349,"C")&gt;4,"C",IF(COUNTIF(E341:E349,"C")&gt;0,"P"," "))</f>
        <v xml:space="preserve"> </v>
      </c>
      <c r="F350" s="82" t="str">
        <f t="shared" si="415"/>
        <v xml:space="preserve"> </v>
      </c>
      <c r="G350" s="82" t="str">
        <f t="shared" si="415"/>
        <v xml:space="preserve"> </v>
      </c>
      <c r="H350" s="82" t="str">
        <f t="shared" si="415"/>
        <v xml:space="preserve"> </v>
      </c>
      <c r="I350" s="82" t="str">
        <f t="shared" si="415"/>
        <v xml:space="preserve"> </v>
      </c>
      <c r="J350" s="82" t="str">
        <f t="shared" si="415"/>
        <v xml:space="preserve"> </v>
      </c>
      <c r="K350" s="82" t="str">
        <f t="shared" si="415"/>
        <v xml:space="preserve"> </v>
      </c>
      <c r="L350" s="82" t="str">
        <f t="shared" si="415"/>
        <v xml:space="preserve"> </v>
      </c>
      <c r="M350" s="82" t="str">
        <f t="shared" si="415"/>
        <v xml:space="preserve"> </v>
      </c>
      <c r="N350" s="82" t="str">
        <f t="shared" si="415"/>
        <v xml:space="preserve"> </v>
      </c>
      <c r="O350" s="82" t="str">
        <f t="shared" si="415"/>
        <v xml:space="preserve"> </v>
      </c>
      <c r="P350" s="82" t="str">
        <f t="shared" si="415"/>
        <v xml:space="preserve"> </v>
      </c>
      <c r="Q350" s="82" t="str">
        <f t="shared" si="415"/>
        <v xml:space="preserve"> </v>
      </c>
      <c r="R350" s="82" t="str">
        <f t="shared" si="415"/>
        <v xml:space="preserve"> </v>
      </c>
      <c r="S350" s="82" t="str">
        <f t="shared" si="415"/>
        <v xml:space="preserve"> </v>
      </c>
      <c r="T350" s="82" t="str">
        <f t="shared" si="415"/>
        <v xml:space="preserve"> </v>
      </c>
      <c r="U350" s="82" t="str">
        <f t="shared" si="415"/>
        <v xml:space="preserve"> </v>
      </c>
      <c r="V350" s="82" t="str">
        <f t="shared" si="415"/>
        <v xml:space="preserve"> </v>
      </c>
      <c r="W350" s="82" t="str">
        <f t="shared" si="415"/>
        <v xml:space="preserve"> </v>
      </c>
    </row>
    <row r="351" spans="1:23" ht="15">
      <c r="A351" s="6"/>
      <c r="B351" s="284" t="s">
        <v>488</v>
      </c>
      <c r="C351" s="111"/>
      <c r="D351" s="112"/>
      <c r="E351" s="112"/>
      <c r="F351" s="112"/>
      <c r="G351" s="112"/>
      <c r="H351" s="112"/>
      <c r="I351" s="112"/>
      <c r="J351" s="112"/>
      <c r="K351" s="112"/>
      <c r="L351" s="112"/>
      <c r="M351" s="112"/>
      <c r="N351" s="112"/>
      <c r="O351" s="112"/>
      <c r="P351" s="112"/>
      <c r="Q351" s="112"/>
      <c r="R351" s="112"/>
      <c r="S351" s="112"/>
      <c r="T351" s="112"/>
      <c r="U351" s="112"/>
      <c r="V351" s="112"/>
      <c r="W351" s="112"/>
    </row>
    <row r="352" spans="1:23">
      <c r="A352"/>
      <c r="B352" s="64">
        <v>1</v>
      </c>
      <c r="C352" s="201" t="s">
        <v>469</v>
      </c>
      <c r="D352" s="113"/>
      <c r="E352" s="114"/>
      <c r="F352" s="114"/>
      <c r="G352" s="114"/>
      <c r="H352" s="114"/>
      <c r="I352" s="114"/>
      <c r="J352" s="114"/>
      <c r="K352" s="114"/>
      <c r="L352" s="114"/>
      <c r="M352" s="114"/>
      <c r="N352" s="114"/>
      <c r="O352" s="114"/>
      <c r="P352" s="114"/>
      <c r="Q352" s="114"/>
      <c r="R352" s="114"/>
      <c r="S352" s="114"/>
      <c r="T352" s="114"/>
      <c r="U352" s="114"/>
      <c r="V352" s="114"/>
      <c r="W352" s="114"/>
    </row>
    <row r="353" spans="1:23">
      <c r="A353" s="6"/>
      <c r="B353" s="115"/>
      <c r="C353" s="202" t="s">
        <v>470</v>
      </c>
      <c r="D353" s="50"/>
      <c r="E353" s="33"/>
      <c r="F353" s="33"/>
      <c r="G353" s="33"/>
      <c r="H353" s="33"/>
      <c r="I353" s="33"/>
      <c r="J353" s="33"/>
      <c r="K353" s="33"/>
      <c r="L353" s="33"/>
      <c r="M353" s="33"/>
      <c r="N353" s="33"/>
      <c r="O353" s="33"/>
      <c r="P353" s="33"/>
      <c r="Q353" s="33"/>
      <c r="R353" s="33"/>
      <c r="S353" s="33"/>
      <c r="T353" s="33"/>
      <c r="U353" s="33"/>
      <c r="V353" s="33"/>
      <c r="W353" s="33"/>
    </row>
    <row r="354" spans="1:23">
      <c r="A354" s="6"/>
      <c r="B354" s="115"/>
      <c r="C354" s="202" t="s">
        <v>471</v>
      </c>
      <c r="D354" s="50"/>
      <c r="E354" s="33"/>
      <c r="F354" s="33"/>
      <c r="G354" s="33"/>
      <c r="H354" s="33"/>
      <c r="I354" s="33"/>
      <c r="J354" s="33"/>
      <c r="K354" s="33"/>
      <c r="L354" s="33"/>
      <c r="M354" s="33"/>
      <c r="N354" s="33"/>
      <c r="O354" s="33"/>
      <c r="P354" s="33"/>
      <c r="Q354" s="33"/>
      <c r="R354" s="33"/>
      <c r="S354" s="33"/>
      <c r="T354" s="33"/>
      <c r="U354" s="33"/>
      <c r="V354" s="33"/>
      <c r="W354" s="33"/>
    </row>
    <row r="355" spans="1:23">
      <c r="A355" s="6"/>
      <c r="B355" s="115"/>
      <c r="C355" s="202" t="s">
        <v>472</v>
      </c>
      <c r="D355" s="116"/>
      <c r="E355" s="33"/>
      <c r="F355" s="33"/>
      <c r="G355" s="33"/>
      <c r="H355" s="33"/>
      <c r="I355" s="33"/>
      <c r="J355" s="33"/>
      <c r="K355" s="33"/>
      <c r="L355" s="33"/>
      <c r="M355" s="33"/>
      <c r="N355" s="33"/>
      <c r="O355" s="33"/>
      <c r="P355" s="33"/>
      <c r="Q355" s="33"/>
      <c r="R355" s="33"/>
      <c r="S355" s="33"/>
      <c r="T355" s="33"/>
      <c r="U355" s="33"/>
      <c r="V355" s="33"/>
      <c r="W355" s="33"/>
    </row>
    <row r="356" spans="1:23">
      <c r="A356" s="6"/>
      <c r="B356" s="64">
        <v>2</v>
      </c>
      <c r="C356" s="117" t="s">
        <v>473</v>
      </c>
      <c r="D356" s="108" t="str">
        <f t="shared" ref="D356:W356" si="416">IF(COUNTIF(D353:D355,"C")&gt;=1,"A",IF(COUNTIF(D353:D355,"C")&gt;0,"P"," "))</f>
        <v xml:space="preserve"> </v>
      </c>
      <c r="E356" s="108" t="str">
        <f t="shared" ref="E356:N356" si="417">IF(COUNTIF(E353:E355,"C")&gt;=1,"A",IF(COUNTIF(E353:E355,"C")&gt;0,"P"," "))</f>
        <v xml:space="preserve"> </v>
      </c>
      <c r="F356" s="108" t="str">
        <f t="shared" si="417"/>
        <v xml:space="preserve"> </v>
      </c>
      <c r="G356" s="108" t="str">
        <f t="shared" si="417"/>
        <v xml:space="preserve"> </v>
      </c>
      <c r="H356" s="108" t="str">
        <f t="shared" si="417"/>
        <v xml:space="preserve"> </v>
      </c>
      <c r="I356" s="108" t="str">
        <f t="shared" si="417"/>
        <v xml:space="preserve"> </v>
      </c>
      <c r="J356" s="108" t="str">
        <f t="shared" si="417"/>
        <v xml:space="preserve"> </v>
      </c>
      <c r="K356" s="108" t="str">
        <f t="shared" si="417"/>
        <v xml:space="preserve"> </v>
      </c>
      <c r="L356" s="108" t="str">
        <f t="shared" si="417"/>
        <v xml:space="preserve"> </v>
      </c>
      <c r="M356" s="108" t="str">
        <f t="shared" si="417"/>
        <v xml:space="preserve"> </v>
      </c>
      <c r="N356" s="108" t="str">
        <f t="shared" si="417"/>
        <v xml:space="preserve"> </v>
      </c>
      <c r="O356" s="108" t="str">
        <f t="shared" si="416"/>
        <v xml:space="preserve"> </v>
      </c>
      <c r="P356" s="108" t="str">
        <f t="shared" si="416"/>
        <v xml:space="preserve"> </v>
      </c>
      <c r="Q356" s="108" t="str">
        <f t="shared" si="416"/>
        <v xml:space="preserve"> </v>
      </c>
      <c r="R356" s="108" t="str">
        <f t="shared" si="416"/>
        <v xml:space="preserve"> </v>
      </c>
      <c r="S356" s="108" t="str">
        <f t="shared" si="416"/>
        <v xml:space="preserve"> </v>
      </c>
      <c r="T356" s="108" t="str">
        <f t="shared" si="416"/>
        <v xml:space="preserve"> </v>
      </c>
      <c r="U356" s="108" t="str">
        <f t="shared" si="416"/>
        <v xml:space="preserve"> </v>
      </c>
      <c r="V356" s="108" t="str">
        <f t="shared" si="416"/>
        <v xml:space="preserve"> </v>
      </c>
      <c r="W356" s="108" t="str">
        <f t="shared" si="416"/>
        <v xml:space="preserve"> </v>
      </c>
    </row>
    <row r="357" spans="1:23">
      <c r="A357" s="6"/>
      <c r="B357" s="115"/>
      <c r="C357" s="202" t="s">
        <v>474</v>
      </c>
      <c r="D357" s="80"/>
      <c r="E357" s="33"/>
      <c r="F357" s="33"/>
      <c r="G357" s="33"/>
      <c r="H357" s="33"/>
      <c r="I357" s="33"/>
      <c r="J357" s="33"/>
      <c r="K357" s="33"/>
      <c r="L357" s="33"/>
      <c r="M357" s="33"/>
      <c r="N357" s="33"/>
      <c r="O357" s="33"/>
      <c r="P357" s="33"/>
      <c r="Q357" s="33"/>
      <c r="R357" s="33"/>
      <c r="S357" s="33"/>
      <c r="T357" s="33"/>
      <c r="U357" s="33"/>
      <c r="V357" s="33"/>
      <c r="W357" s="33"/>
    </row>
    <row r="358" spans="1:23">
      <c r="A358" s="6"/>
      <c r="B358" s="115"/>
      <c r="C358" s="202" t="s">
        <v>475</v>
      </c>
      <c r="D358" s="33"/>
      <c r="E358" s="33"/>
      <c r="F358" s="33"/>
      <c r="G358" s="33"/>
      <c r="H358" s="33"/>
      <c r="I358" s="33"/>
      <c r="J358" s="33"/>
      <c r="K358" s="33"/>
      <c r="L358" s="33"/>
      <c r="M358" s="33"/>
      <c r="N358" s="33"/>
      <c r="O358" s="33"/>
      <c r="P358" s="33"/>
      <c r="Q358" s="33"/>
      <c r="R358" s="33"/>
      <c r="S358" s="33"/>
      <c r="T358" s="33"/>
      <c r="U358" s="33"/>
      <c r="V358" s="33"/>
      <c r="W358" s="33"/>
    </row>
    <row r="359" spans="1:23">
      <c r="A359" s="6"/>
      <c r="B359" s="115"/>
      <c r="C359" s="202" t="s">
        <v>476</v>
      </c>
      <c r="D359" s="33"/>
      <c r="E359" s="33"/>
      <c r="F359" s="33"/>
      <c r="G359" s="33"/>
      <c r="H359" s="33"/>
      <c r="I359" s="33"/>
      <c r="J359" s="33"/>
      <c r="K359" s="33"/>
      <c r="L359" s="33"/>
      <c r="M359" s="33"/>
      <c r="N359" s="33"/>
      <c r="O359" s="33"/>
      <c r="P359" s="33"/>
      <c r="Q359" s="33"/>
      <c r="R359" s="33"/>
      <c r="S359" s="33"/>
      <c r="T359" s="33"/>
      <c r="U359" s="33"/>
      <c r="V359" s="33"/>
      <c r="W359" s="33"/>
    </row>
    <row r="360" spans="1:23">
      <c r="A360" s="6"/>
      <c r="B360" s="64">
        <v>3</v>
      </c>
      <c r="C360" s="117" t="s">
        <v>370</v>
      </c>
      <c r="D360" s="108" t="str">
        <f t="shared" ref="D360:W360" si="418">IF(COUNTIF(D357:D359,"C")&gt;=1,"A",IF(COUNTIF(D357:D359,"C")&gt;0,"P"," "))</f>
        <v xml:space="preserve"> </v>
      </c>
      <c r="E360" s="108" t="str">
        <f t="shared" ref="E360:N360" si="419">IF(COUNTIF(E357:E359,"C")&gt;=1,"A",IF(COUNTIF(E357:E359,"C")&gt;0,"P"," "))</f>
        <v xml:space="preserve"> </v>
      </c>
      <c r="F360" s="108" t="str">
        <f t="shared" si="419"/>
        <v xml:space="preserve"> </v>
      </c>
      <c r="G360" s="108" t="str">
        <f t="shared" si="419"/>
        <v xml:space="preserve"> </v>
      </c>
      <c r="H360" s="108" t="str">
        <f t="shared" si="419"/>
        <v xml:space="preserve"> </v>
      </c>
      <c r="I360" s="108" t="str">
        <f t="shared" si="419"/>
        <v xml:space="preserve"> </v>
      </c>
      <c r="J360" s="108" t="str">
        <f t="shared" si="419"/>
        <v xml:space="preserve"> </v>
      </c>
      <c r="K360" s="108" t="str">
        <f t="shared" si="419"/>
        <v xml:space="preserve"> </v>
      </c>
      <c r="L360" s="108" t="str">
        <f t="shared" si="419"/>
        <v xml:space="preserve"> </v>
      </c>
      <c r="M360" s="108" t="str">
        <f t="shared" si="419"/>
        <v xml:space="preserve"> </v>
      </c>
      <c r="N360" s="108" t="str">
        <f t="shared" si="419"/>
        <v xml:space="preserve"> </v>
      </c>
      <c r="O360" s="108" t="str">
        <f t="shared" si="418"/>
        <v xml:space="preserve"> </v>
      </c>
      <c r="P360" s="108" t="str">
        <f t="shared" si="418"/>
        <v xml:space="preserve"> </v>
      </c>
      <c r="Q360" s="108" t="str">
        <f t="shared" si="418"/>
        <v xml:space="preserve"> </v>
      </c>
      <c r="R360" s="108" t="str">
        <f t="shared" si="418"/>
        <v xml:space="preserve"> </v>
      </c>
      <c r="S360" s="108" t="str">
        <f t="shared" si="418"/>
        <v xml:space="preserve"> </v>
      </c>
      <c r="T360" s="108" t="str">
        <f t="shared" si="418"/>
        <v xml:space="preserve"> </v>
      </c>
      <c r="U360" s="108" t="str">
        <f t="shared" si="418"/>
        <v xml:space="preserve"> </v>
      </c>
      <c r="V360" s="108" t="str">
        <f t="shared" si="418"/>
        <v xml:space="preserve"> </v>
      </c>
      <c r="W360" s="108" t="str">
        <f t="shared" si="418"/>
        <v xml:space="preserve"> </v>
      </c>
    </row>
    <row r="361" spans="1:23">
      <c r="A361" s="6"/>
      <c r="B361" s="115"/>
      <c r="C361" s="202" t="s">
        <v>477</v>
      </c>
      <c r="D361" s="33"/>
      <c r="E361" s="33"/>
      <c r="F361" s="33"/>
      <c r="G361" s="33"/>
      <c r="H361" s="33"/>
      <c r="I361" s="33"/>
      <c r="J361" s="33"/>
      <c r="K361" s="33"/>
      <c r="L361" s="33"/>
      <c r="M361" s="33"/>
      <c r="N361" s="33"/>
      <c r="O361" s="33"/>
      <c r="P361" s="33"/>
      <c r="Q361" s="33"/>
      <c r="R361" s="33"/>
      <c r="S361" s="33"/>
      <c r="T361" s="33"/>
      <c r="U361" s="33"/>
      <c r="V361" s="33"/>
      <c r="W361" s="33"/>
    </row>
    <row r="362" spans="1:23">
      <c r="A362" s="6"/>
      <c r="B362" s="115"/>
      <c r="C362" s="202" t="s">
        <v>478</v>
      </c>
      <c r="D362" s="33"/>
      <c r="E362" s="33"/>
      <c r="F362" s="33"/>
      <c r="G362" s="33"/>
      <c r="H362" s="33"/>
      <c r="I362" s="33"/>
      <c r="J362" s="33"/>
      <c r="K362" s="33"/>
      <c r="L362" s="33"/>
      <c r="M362" s="33"/>
      <c r="N362" s="33"/>
      <c r="O362" s="33"/>
      <c r="P362" s="33"/>
      <c r="Q362" s="33"/>
      <c r="R362" s="33"/>
      <c r="S362" s="33"/>
      <c r="T362" s="33"/>
      <c r="U362" s="33"/>
      <c r="V362" s="33"/>
      <c r="W362" s="33"/>
    </row>
    <row r="363" spans="1:23">
      <c r="A363" s="6"/>
      <c r="B363" s="115"/>
      <c r="C363" s="202" t="s">
        <v>479</v>
      </c>
      <c r="D363" s="33"/>
      <c r="E363" s="33"/>
      <c r="F363" s="33"/>
      <c r="G363" s="33"/>
      <c r="H363" s="33"/>
      <c r="I363" s="33"/>
      <c r="J363" s="33"/>
      <c r="K363" s="33"/>
      <c r="L363" s="33"/>
      <c r="M363" s="33"/>
      <c r="N363" s="33"/>
      <c r="O363" s="33"/>
      <c r="P363" s="33"/>
      <c r="Q363" s="33"/>
      <c r="R363" s="33"/>
      <c r="S363" s="33"/>
      <c r="T363" s="33"/>
      <c r="U363" s="33"/>
      <c r="V363" s="33"/>
      <c r="W363" s="33"/>
    </row>
    <row r="364" spans="1:23">
      <c r="A364" s="6"/>
      <c r="B364" s="64">
        <v>4</v>
      </c>
      <c r="C364" s="117" t="s">
        <v>480</v>
      </c>
      <c r="D364" s="108" t="str">
        <f t="shared" ref="D364:W364" si="420">IF(COUNTIF(D361:D363,"C")&gt;=1,"A",IF(COUNTIF(D361:D363,"C")&gt;0,"P"," "))</f>
        <v xml:space="preserve"> </v>
      </c>
      <c r="E364" s="108" t="str">
        <f t="shared" ref="E364:N364" si="421">IF(COUNTIF(E361:E363,"C")&gt;=1,"A",IF(COUNTIF(E361:E363,"C")&gt;0,"P"," "))</f>
        <v xml:space="preserve"> </v>
      </c>
      <c r="F364" s="108" t="str">
        <f t="shared" si="421"/>
        <v xml:space="preserve"> </v>
      </c>
      <c r="G364" s="108" t="str">
        <f t="shared" si="421"/>
        <v xml:space="preserve"> </v>
      </c>
      <c r="H364" s="108" t="str">
        <f t="shared" si="421"/>
        <v xml:space="preserve"> </v>
      </c>
      <c r="I364" s="108" t="str">
        <f t="shared" si="421"/>
        <v xml:space="preserve"> </v>
      </c>
      <c r="J364" s="108" t="str">
        <f t="shared" si="421"/>
        <v xml:space="preserve"> </v>
      </c>
      <c r="K364" s="108" t="str">
        <f t="shared" si="421"/>
        <v xml:space="preserve"> </v>
      </c>
      <c r="L364" s="108" t="str">
        <f t="shared" si="421"/>
        <v xml:space="preserve"> </v>
      </c>
      <c r="M364" s="108" t="str">
        <f t="shared" si="421"/>
        <v xml:space="preserve"> </v>
      </c>
      <c r="N364" s="108" t="str">
        <f t="shared" si="421"/>
        <v xml:space="preserve"> </v>
      </c>
      <c r="O364" s="108" t="str">
        <f t="shared" si="420"/>
        <v xml:space="preserve"> </v>
      </c>
      <c r="P364" s="108" t="str">
        <f t="shared" si="420"/>
        <v xml:space="preserve"> </v>
      </c>
      <c r="Q364" s="108" t="str">
        <f t="shared" si="420"/>
        <v xml:space="preserve"> </v>
      </c>
      <c r="R364" s="108" t="str">
        <f t="shared" si="420"/>
        <v xml:space="preserve"> </v>
      </c>
      <c r="S364" s="108" t="str">
        <f t="shared" si="420"/>
        <v xml:space="preserve"> </v>
      </c>
      <c r="T364" s="108" t="str">
        <f t="shared" si="420"/>
        <v xml:space="preserve"> </v>
      </c>
      <c r="U364" s="108" t="str">
        <f t="shared" si="420"/>
        <v xml:space="preserve"> </v>
      </c>
      <c r="V364" s="108" t="str">
        <f t="shared" si="420"/>
        <v xml:space="preserve"> </v>
      </c>
      <c r="W364" s="108" t="str">
        <f t="shared" si="420"/>
        <v xml:space="preserve"> </v>
      </c>
    </row>
    <row r="365" spans="1:23">
      <c r="A365" s="6"/>
      <c r="B365" s="115"/>
      <c r="C365" s="202" t="s">
        <v>481</v>
      </c>
      <c r="D365" s="33"/>
      <c r="E365" s="33"/>
      <c r="F365" s="33"/>
      <c r="G365" s="33"/>
      <c r="H365" s="33"/>
      <c r="I365" s="33"/>
      <c r="J365" s="33"/>
      <c r="K365" s="33"/>
      <c r="L365" s="33"/>
      <c r="M365" s="33"/>
      <c r="N365" s="33"/>
      <c r="O365" s="33"/>
      <c r="P365" s="33"/>
      <c r="Q365" s="33"/>
      <c r="R365" s="33"/>
      <c r="S365" s="33"/>
      <c r="T365" s="33"/>
      <c r="U365" s="33"/>
      <c r="V365" s="33"/>
      <c r="W365" s="33"/>
    </row>
    <row r="366" spans="1:23">
      <c r="A366" s="6"/>
      <c r="B366" s="115"/>
      <c r="C366" s="202" t="s">
        <v>482</v>
      </c>
      <c r="D366" s="33"/>
      <c r="E366" s="33"/>
      <c r="F366" s="33"/>
      <c r="G366" s="33"/>
      <c r="H366" s="33"/>
      <c r="I366" s="33"/>
      <c r="J366" s="33"/>
      <c r="K366" s="33"/>
      <c r="L366" s="33"/>
      <c r="M366" s="33"/>
      <c r="N366" s="33"/>
      <c r="O366" s="33"/>
      <c r="P366" s="33"/>
      <c r="Q366" s="33"/>
      <c r="R366" s="33"/>
      <c r="S366" s="33"/>
      <c r="T366" s="33"/>
      <c r="U366" s="33"/>
      <c r="V366" s="33"/>
      <c r="W366" s="33"/>
    </row>
    <row r="367" spans="1:23">
      <c r="A367" s="6"/>
      <c r="B367" s="115"/>
      <c r="C367" s="202" t="s">
        <v>483</v>
      </c>
      <c r="D367" s="33"/>
      <c r="E367" s="33"/>
      <c r="F367" s="33"/>
      <c r="G367" s="33"/>
      <c r="H367" s="33"/>
      <c r="I367" s="33"/>
      <c r="J367" s="33"/>
      <c r="K367" s="33"/>
      <c r="L367" s="33"/>
      <c r="M367" s="33"/>
      <c r="N367" s="33"/>
      <c r="O367" s="33"/>
      <c r="P367" s="33"/>
      <c r="Q367" s="33"/>
      <c r="R367" s="33"/>
      <c r="S367" s="33"/>
      <c r="T367" s="33"/>
      <c r="U367" s="33"/>
      <c r="V367" s="33"/>
      <c r="W367" s="33"/>
    </row>
    <row r="368" spans="1:23">
      <c r="A368" s="6"/>
      <c r="B368" s="64">
        <v>5</v>
      </c>
      <c r="C368" s="117" t="s">
        <v>484</v>
      </c>
      <c r="D368" s="108" t="str">
        <f t="shared" ref="D368:W368" si="422">IF(COUNTIF(D365:D367,"C")&gt;=1,"A",IF(COUNTIF(D365:D367,"C")&gt;0,"P"," "))</f>
        <v xml:space="preserve"> </v>
      </c>
      <c r="E368" s="108" t="str">
        <f t="shared" ref="E368:N368" si="423">IF(COUNTIF(E365:E367,"C")&gt;=1,"A",IF(COUNTIF(E365:E367,"C")&gt;0,"P"," "))</f>
        <v xml:space="preserve"> </v>
      </c>
      <c r="F368" s="108" t="str">
        <f t="shared" si="423"/>
        <v xml:space="preserve"> </v>
      </c>
      <c r="G368" s="108" t="str">
        <f t="shared" si="423"/>
        <v xml:space="preserve"> </v>
      </c>
      <c r="H368" s="108" t="str">
        <f t="shared" si="423"/>
        <v xml:space="preserve"> </v>
      </c>
      <c r="I368" s="108" t="str">
        <f t="shared" si="423"/>
        <v xml:space="preserve"> </v>
      </c>
      <c r="J368" s="108" t="str">
        <f t="shared" si="423"/>
        <v xml:space="preserve"> </v>
      </c>
      <c r="K368" s="108" t="str">
        <f t="shared" si="423"/>
        <v xml:space="preserve"> </v>
      </c>
      <c r="L368" s="108" t="str">
        <f t="shared" si="423"/>
        <v xml:space="preserve"> </v>
      </c>
      <c r="M368" s="108" t="str">
        <f t="shared" si="423"/>
        <v xml:space="preserve"> </v>
      </c>
      <c r="N368" s="108" t="str">
        <f t="shared" si="423"/>
        <v xml:space="preserve"> </v>
      </c>
      <c r="O368" s="108" t="str">
        <f t="shared" si="422"/>
        <v xml:space="preserve"> </v>
      </c>
      <c r="P368" s="108" t="str">
        <f t="shared" si="422"/>
        <v xml:space="preserve"> </v>
      </c>
      <c r="Q368" s="108" t="str">
        <f t="shared" si="422"/>
        <v xml:space="preserve"> </v>
      </c>
      <c r="R368" s="108" t="str">
        <f t="shared" si="422"/>
        <v xml:space="preserve"> </v>
      </c>
      <c r="S368" s="108" t="str">
        <f t="shared" si="422"/>
        <v xml:space="preserve"> </v>
      </c>
      <c r="T368" s="108" t="str">
        <f t="shared" si="422"/>
        <v xml:space="preserve"> </v>
      </c>
      <c r="U368" s="108" t="str">
        <f t="shared" si="422"/>
        <v xml:space="preserve"> </v>
      </c>
      <c r="V368" s="108" t="str">
        <f t="shared" si="422"/>
        <v xml:space="preserve"> </v>
      </c>
      <c r="W368" s="108" t="str">
        <f t="shared" si="422"/>
        <v xml:space="preserve"> </v>
      </c>
    </row>
    <row r="369" spans="1:23">
      <c r="A369" s="6"/>
      <c r="B369" s="46"/>
      <c r="C369" s="203" t="s">
        <v>485</v>
      </c>
      <c r="D369" s="33"/>
      <c r="E369" s="33"/>
      <c r="F369" s="33"/>
      <c r="G369" s="33"/>
      <c r="H369" s="33"/>
      <c r="I369" s="33"/>
      <c r="J369" s="33"/>
      <c r="K369" s="33"/>
      <c r="L369" s="33"/>
      <c r="M369" s="33"/>
      <c r="N369" s="33"/>
      <c r="O369" s="33"/>
      <c r="P369" s="33"/>
      <c r="Q369" s="33"/>
      <c r="R369" s="33"/>
      <c r="S369" s="33"/>
      <c r="T369" s="33"/>
      <c r="U369" s="33"/>
      <c r="V369" s="33"/>
      <c r="W369" s="33"/>
    </row>
    <row r="370" spans="1:23">
      <c r="A370" s="6"/>
      <c r="B370" s="46"/>
      <c r="C370" s="203" t="s">
        <v>486</v>
      </c>
      <c r="D370" s="33"/>
      <c r="E370" s="33"/>
      <c r="F370" s="33"/>
      <c r="G370" s="33"/>
      <c r="H370" s="33"/>
      <c r="I370" s="33"/>
      <c r="J370" s="33"/>
      <c r="K370" s="33"/>
      <c r="L370" s="33"/>
      <c r="M370" s="33"/>
      <c r="N370" s="33"/>
      <c r="O370" s="33"/>
      <c r="P370" s="33"/>
      <c r="Q370" s="33"/>
      <c r="R370" s="33"/>
      <c r="S370" s="33"/>
      <c r="T370" s="33"/>
      <c r="U370" s="33"/>
      <c r="V370" s="33"/>
      <c r="W370" s="33"/>
    </row>
    <row r="371" spans="1:23">
      <c r="A371" s="6"/>
      <c r="B371" s="46"/>
      <c r="C371" s="203" t="s">
        <v>487</v>
      </c>
      <c r="D371" s="79"/>
      <c r="E371" s="79"/>
      <c r="F371" s="79"/>
      <c r="G371" s="79"/>
      <c r="H371" s="79"/>
      <c r="I371" s="79"/>
      <c r="J371" s="79"/>
      <c r="K371" s="79"/>
      <c r="L371" s="79"/>
      <c r="M371" s="79"/>
      <c r="N371" s="79"/>
      <c r="O371" s="79"/>
      <c r="P371" s="79"/>
      <c r="Q371" s="79"/>
      <c r="R371" s="79"/>
      <c r="S371" s="79"/>
      <c r="T371" s="79"/>
      <c r="U371" s="79"/>
      <c r="V371" s="79"/>
      <c r="W371" s="79"/>
    </row>
    <row r="372" spans="1:23" ht="1.5" customHeight="1" thickBot="1">
      <c r="A372" s="6"/>
      <c r="B372" s="46"/>
      <c r="C372" s="204"/>
      <c r="D372" s="108" t="str">
        <f t="shared" ref="D372:W372" si="424">IF(COUNTIF(D369:D371,"C")&gt;=1,"A",IF(COUNTIF(D369:D371,"C")&gt;0,"P"," "))</f>
        <v xml:space="preserve"> </v>
      </c>
      <c r="E372" s="108" t="str">
        <f t="shared" ref="E372:N372" si="425">IF(COUNTIF(E369:E371,"C")&gt;=1,"A",IF(COUNTIF(E369:E371,"C")&gt;0,"P"," "))</f>
        <v xml:space="preserve"> </v>
      </c>
      <c r="F372" s="108" t="str">
        <f t="shared" si="425"/>
        <v xml:space="preserve"> </v>
      </c>
      <c r="G372" s="108" t="str">
        <f t="shared" si="425"/>
        <v xml:space="preserve"> </v>
      </c>
      <c r="H372" s="108" t="str">
        <f t="shared" si="425"/>
        <v xml:space="preserve"> </v>
      </c>
      <c r="I372" s="108" t="str">
        <f t="shared" si="425"/>
        <v xml:space="preserve"> </v>
      </c>
      <c r="J372" s="108" t="str">
        <f t="shared" si="425"/>
        <v xml:space="preserve"> </v>
      </c>
      <c r="K372" s="108" t="str">
        <f t="shared" si="425"/>
        <v xml:space="preserve"> </v>
      </c>
      <c r="L372" s="108" t="str">
        <f t="shared" si="425"/>
        <v xml:space="preserve"> </v>
      </c>
      <c r="M372" s="108" t="str">
        <f t="shared" si="425"/>
        <v xml:space="preserve"> </v>
      </c>
      <c r="N372" s="108" t="str">
        <f t="shared" si="425"/>
        <v xml:space="preserve"> </v>
      </c>
      <c r="O372" s="108" t="str">
        <f t="shared" si="424"/>
        <v xml:space="preserve"> </v>
      </c>
      <c r="P372" s="108" t="str">
        <f t="shared" si="424"/>
        <v xml:space="preserve"> </v>
      </c>
      <c r="Q372" s="108" t="str">
        <f t="shared" si="424"/>
        <v xml:space="preserve"> </v>
      </c>
      <c r="R372" s="108" t="str">
        <f t="shared" si="424"/>
        <v xml:space="preserve"> </v>
      </c>
      <c r="S372" s="108" t="str">
        <f t="shared" si="424"/>
        <v xml:space="preserve"> </v>
      </c>
      <c r="T372" s="108" t="str">
        <f t="shared" si="424"/>
        <v xml:space="preserve"> </v>
      </c>
      <c r="U372" s="108" t="str">
        <f t="shared" si="424"/>
        <v xml:space="preserve"> </v>
      </c>
      <c r="V372" s="108" t="str">
        <f t="shared" si="424"/>
        <v xml:space="preserve"> </v>
      </c>
      <c r="W372" s="108" t="str">
        <f t="shared" si="424"/>
        <v xml:space="preserve"> </v>
      </c>
    </row>
    <row r="373" spans="1:23" ht="13.5" thickBot="1">
      <c r="A373" s="6"/>
      <c r="B373" s="265"/>
      <c r="C373" s="67" t="s">
        <v>23</v>
      </c>
      <c r="D373" s="82" t="str">
        <f>IF(COUNTIF(D356:D372,"A")&gt;4,"C",IF(COUNTIF(D356:D372,"A")&gt;0,"P"," "))</f>
        <v xml:space="preserve"> </v>
      </c>
      <c r="E373" s="82" t="str">
        <f t="shared" ref="E373" si="426">IF(COUNTIF(E356:E372,"A")&gt;4,"C",IF(COUNTIF(E356:E372,"A")&gt;0,"P"," "))</f>
        <v xml:space="preserve"> </v>
      </c>
      <c r="F373" s="82" t="str">
        <f t="shared" ref="F373" si="427">IF(COUNTIF(F356:F372,"A")&gt;4,"C",IF(COUNTIF(F356:F372,"A")&gt;0,"P"," "))</f>
        <v xml:space="preserve"> </v>
      </c>
      <c r="G373" s="82" t="str">
        <f t="shared" ref="G373" si="428">IF(COUNTIF(G356:G372,"A")&gt;4,"C",IF(COUNTIF(G356:G372,"A")&gt;0,"P"," "))</f>
        <v xml:space="preserve"> </v>
      </c>
      <c r="H373" s="82" t="str">
        <f t="shared" ref="H373" si="429">IF(COUNTIF(H356:H372,"A")&gt;4,"C",IF(COUNTIF(H356:H372,"A")&gt;0,"P"," "))</f>
        <v xml:space="preserve"> </v>
      </c>
      <c r="I373" s="82" t="str">
        <f t="shared" ref="I373" si="430">IF(COUNTIF(I356:I372,"A")&gt;4,"C",IF(COUNTIF(I356:I372,"A")&gt;0,"P"," "))</f>
        <v xml:space="preserve"> </v>
      </c>
      <c r="J373" s="82" t="str">
        <f t="shared" ref="J373" si="431">IF(COUNTIF(J356:J372,"A")&gt;4,"C",IF(COUNTIF(J356:J372,"A")&gt;0,"P"," "))</f>
        <v xml:space="preserve"> </v>
      </c>
      <c r="K373" s="82" t="str">
        <f t="shared" ref="K373" si="432">IF(COUNTIF(K356:K372,"A")&gt;4,"C",IF(COUNTIF(K356:K372,"A")&gt;0,"P"," "))</f>
        <v xml:space="preserve"> </v>
      </c>
      <c r="L373" s="82" t="str">
        <f t="shared" ref="L373" si="433">IF(COUNTIF(L356:L372,"A")&gt;4,"C",IF(COUNTIF(L356:L372,"A")&gt;0,"P"," "))</f>
        <v xml:space="preserve"> </v>
      </c>
      <c r="M373" s="82" t="str">
        <f t="shared" ref="M373" si="434">IF(COUNTIF(M356:M372,"A")&gt;4,"C",IF(COUNTIF(M356:M372,"A")&gt;0,"P"," "))</f>
        <v xml:space="preserve"> </v>
      </c>
      <c r="N373" s="82" t="str">
        <f t="shared" ref="N373" si="435">IF(COUNTIF(N356:N372,"A")&gt;4,"C",IF(COUNTIF(N356:N372,"A")&gt;0,"P"," "))</f>
        <v xml:space="preserve"> </v>
      </c>
      <c r="O373" s="82" t="str">
        <f t="shared" ref="O373" si="436">IF(COUNTIF(O356:O372,"A")&gt;4,"C",IF(COUNTIF(O356:O372,"A")&gt;0,"P"," "))</f>
        <v xml:space="preserve"> </v>
      </c>
      <c r="P373" s="82" t="str">
        <f t="shared" ref="P373" si="437">IF(COUNTIF(P356:P372,"A")&gt;4,"C",IF(COUNTIF(P356:P372,"A")&gt;0,"P"," "))</f>
        <v xml:space="preserve"> </v>
      </c>
      <c r="Q373" s="82" t="str">
        <f t="shared" ref="Q373" si="438">IF(COUNTIF(Q356:Q372,"A")&gt;4,"C",IF(COUNTIF(Q356:Q372,"A")&gt;0,"P"," "))</f>
        <v xml:space="preserve"> </v>
      </c>
      <c r="R373" s="82" t="str">
        <f t="shared" ref="R373" si="439">IF(COUNTIF(R356:R372,"A")&gt;4,"C",IF(COUNTIF(R356:R372,"A")&gt;0,"P"," "))</f>
        <v xml:space="preserve"> </v>
      </c>
      <c r="S373" s="82" t="str">
        <f t="shared" ref="S373" si="440">IF(COUNTIF(S356:S372,"A")&gt;4,"C",IF(COUNTIF(S356:S372,"A")&gt;0,"P"," "))</f>
        <v xml:space="preserve"> </v>
      </c>
      <c r="T373" s="82" t="str">
        <f t="shared" ref="T373" si="441">IF(COUNTIF(T356:T372,"A")&gt;4,"C",IF(COUNTIF(T356:T372,"A")&gt;0,"P"," "))</f>
        <v xml:space="preserve"> </v>
      </c>
      <c r="U373" s="82" t="str">
        <f t="shared" ref="U373" si="442">IF(COUNTIF(U356:U372,"A")&gt;4,"C",IF(COUNTIF(U356:U372,"A")&gt;0,"P"," "))</f>
        <v xml:space="preserve"> </v>
      </c>
      <c r="V373" s="82" t="str">
        <f t="shared" ref="V373" si="443">IF(COUNTIF(V356:V372,"A")&gt;4,"C",IF(COUNTIF(V356:V372,"A")&gt;0,"P"," "))</f>
        <v xml:space="preserve"> </v>
      </c>
      <c r="W373" s="82" t="str">
        <f t="shared" ref="W373" si="444">IF(COUNTIF(W356:W372,"A")&gt;4,"C",IF(COUNTIF(W356:W372,"A")&gt;0,"P"," "))</f>
        <v xml:space="preserve"> </v>
      </c>
    </row>
    <row r="374" spans="1:23" ht="15">
      <c r="A374" s="6"/>
      <c r="B374" s="110" t="s">
        <v>489</v>
      </c>
      <c r="C374" s="111"/>
      <c r="D374" s="112"/>
      <c r="E374" s="112"/>
      <c r="F374" s="112"/>
      <c r="G374" s="112"/>
      <c r="H374" s="112"/>
      <c r="I374" s="112"/>
      <c r="J374" s="112"/>
      <c r="K374" s="112"/>
      <c r="L374" s="112"/>
      <c r="M374" s="112"/>
      <c r="N374" s="112"/>
      <c r="O374" s="112"/>
      <c r="P374" s="112"/>
      <c r="Q374" s="112"/>
      <c r="R374" s="112"/>
      <c r="S374" s="112"/>
      <c r="T374" s="112"/>
      <c r="U374" s="112"/>
      <c r="V374" s="112"/>
      <c r="W374" s="112"/>
    </row>
    <row r="375" spans="1:23">
      <c r="A375"/>
      <c r="B375" s="64">
        <v>1</v>
      </c>
      <c r="C375" s="201" t="s">
        <v>490</v>
      </c>
      <c r="D375" s="113"/>
      <c r="E375" s="114"/>
      <c r="F375" s="114"/>
      <c r="G375" s="114"/>
      <c r="H375" s="114"/>
      <c r="I375" s="114"/>
      <c r="J375" s="114"/>
      <c r="K375" s="114"/>
      <c r="L375" s="114"/>
      <c r="M375" s="114"/>
      <c r="N375" s="114"/>
      <c r="O375" s="114"/>
      <c r="P375" s="114"/>
      <c r="Q375" s="114"/>
      <c r="R375" s="114"/>
      <c r="S375" s="114"/>
      <c r="T375" s="114"/>
      <c r="U375" s="114"/>
      <c r="V375" s="114"/>
      <c r="W375" s="114"/>
    </row>
    <row r="376" spans="1:23">
      <c r="A376" s="6"/>
      <c r="B376" s="115"/>
      <c r="C376" s="202" t="s">
        <v>491</v>
      </c>
      <c r="D376" s="50"/>
      <c r="E376" s="33"/>
      <c r="F376" s="33"/>
      <c r="G376" s="33"/>
      <c r="H376" s="33"/>
      <c r="I376" s="33"/>
      <c r="J376" s="33"/>
      <c r="K376" s="33"/>
      <c r="L376" s="33"/>
      <c r="M376" s="33"/>
      <c r="N376" s="33"/>
      <c r="O376" s="33"/>
      <c r="P376" s="33"/>
      <c r="Q376" s="33"/>
      <c r="R376" s="33"/>
      <c r="S376" s="33"/>
      <c r="T376" s="33"/>
      <c r="U376" s="33"/>
      <c r="V376" s="33"/>
      <c r="W376" s="33"/>
    </row>
    <row r="377" spans="1:23">
      <c r="A377" s="6"/>
      <c r="B377" s="115"/>
      <c r="C377" s="202" t="s">
        <v>492</v>
      </c>
      <c r="D377" s="50"/>
      <c r="E377" s="33"/>
      <c r="F377" s="33"/>
      <c r="G377" s="33"/>
      <c r="H377" s="33"/>
      <c r="I377" s="33"/>
      <c r="J377" s="33"/>
      <c r="K377" s="33"/>
      <c r="L377" s="33"/>
      <c r="M377" s="33"/>
      <c r="N377" s="33"/>
      <c r="O377" s="33"/>
      <c r="P377" s="33"/>
      <c r="Q377" s="33"/>
      <c r="R377" s="33"/>
      <c r="S377" s="33"/>
      <c r="T377" s="33"/>
      <c r="U377" s="33"/>
      <c r="V377" s="33"/>
      <c r="W377" s="33"/>
    </row>
    <row r="378" spans="1:23">
      <c r="A378" s="6"/>
      <c r="B378" s="115"/>
      <c r="C378" s="202" t="s">
        <v>493</v>
      </c>
      <c r="D378" s="116"/>
      <c r="E378" s="33"/>
      <c r="F378" s="33"/>
      <c r="G378" s="33"/>
      <c r="H378" s="33"/>
      <c r="I378" s="33"/>
      <c r="J378" s="33"/>
      <c r="K378" s="33"/>
      <c r="L378" s="33"/>
      <c r="M378" s="33"/>
      <c r="N378" s="33"/>
      <c r="O378" s="33"/>
      <c r="P378" s="33"/>
      <c r="Q378" s="33"/>
      <c r="R378" s="33"/>
      <c r="S378" s="33"/>
      <c r="T378" s="33"/>
      <c r="U378" s="33"/>
      <c r="V378" s="33"/>
      <c r="W378" s="33"/>
    </row>
    <row r="379" spans="1:23">
      <c r="A379" s="6"/>
      <c r="B379" s="64">
        <v>2</v>
      </c>
      <c r="C379" s="117" t="s">
        <v>494</v>
      </c>
      <c r="D379" s="108" t="str">
        <f t="shared" ref="D379:W379" si="445">IF(COUNTIF(D376:D378,"C")&gt;=1,"A",IF(COUNTIF(D376:D378,"C")&gt;0,"P"," "))</f>
        <v xml:space="preserve"> </v>
      </c>
      <c r="E379" s="108" t="str">
        <f t="shared" ref="E379:N379" si="446">IF(COUNTIF(E376:E378,"C")&gt;=1,"A",IF(COUNTIF(E376:E378,"C")&gt;0,"P"," "))</f>
        <v xml:space="preserve"> </v>
      </c>
      <c r="F379" s="108" t="str">
        <f t="shared" si="446"/>
        <v xml:space="preserve"> </v>
      </c>
      <c r="G379" s="108" t="str">
        <f t="shared" si="446"/>
        <v xml:space="preserve"> </v>
      </c>
      <c r="H379" s="108" t="str">
        <f t="shared" si="446"/>
        <v xml:space="preserve"> </v>
      </c>
      <c r="I379" s="108" t="str">
        <f t="shared" si="446"/>
        <v xml:space="preserve"> </v>
      </c>
      <c r="J379" s="108" t="str">
        <f t="shared" si="446"/>
        <v xml:space="preserve"> </v>
      </c>
      <c r="K379" s="108" t="str">
        <f t="shared" si="446"/>
        <v xml:space="preserve"> </v>
      </c>
      <c r="L379" s="108" t="str">
        <f t="shared" si="446"/>
        <v xml:space="preserve"> </v>
      </c>
      <c r="M379" s="108" t="str">
        <f t="shared" si="446"/>
        <v xml:space="preserve"> </v>
      </c>
      <c r="N379" s="108" t="str">
        <f t="shared" si="446"/>
        <v xml:space="preserve"> </v>
      </c>
      <c r="O379" s="108" t="str">
        <f t="shared" si="445"/>
        <v xml:space="preserve"> </v>
      </c>
      <c r="P379" s="108" t="str">
        <f t="shared" si="445"/>
        <v xml:space="preserve"> </v>
      </c>
      <c r="Q379" s="108" t="str">
        <f t="shared" si="445"/>
        <v xml:space="preserve"> </v>
      </c>
      <c r="R379" s="108" t="str">
        <f t="shared" si="445"/>
        <v xml:space="preserve"> </v>
      </c>
      <c r="S379" s="108" t="str">
        <f t="shared" si="445"/>
        <v xml:space="preserve"> </v>
      </c>
      <c r="T379" s="108" t="str">
        <f t="shared" si="445"/>
        <v xml:space="preserve"> </v>
      </c>
      <c r="U379" s="108" t="str">
        <f t="shared" si="445"/>
        <v xml:space="preserve"> </v>
      </c>
      <c r="V379" s="108" t="str">
        <f t="shared" si="445"/>
        <v xml:space="preserve"> </v>
      </c>
      <c r="W379" s="108" t="str">
        <f t="shared" si="445"/>
        <v xml:space="preserve"> </v>
      </c>
    </row>
    <row r="380" spans="1:23">
      <c r="A380" s="6"/>
      <c r="B380" s="115"/>
      <c r="C380" s="202" t="s">
        <v>495</v>
      </c>
      <c r="D380" s="80"/>
      <c r="E380" s="33"/>
      <c r="F380" s="33"/>
      <c r="G380" s="33"/>
      <c r="H380" s="33"/>
      <c r="I380" s="33"/>
      <c r="J380" s="33"/>
      <c r="K380" s="33"/>
      <c r="L380" s="33"/>
      <c r="M380" s="33"/>
      <c r="N380" s="33"/>
      <c r="O380" s="33"/>
      <c r="P380" s="33"/>
      <c r="Q380" s="33"/>
      <c r="R380" s="33"/>
      <c r="S380" s="33"/>
      <c r="T380" s="33"/>
      <c r="U380" s="33"/>
      <c r="V380" s="33"/>
      <c r="W380" s="33"/>
    </row>
    <row r="381" spans="1:23">
      <c r="A381" s="6"/>
      <c r="B381" s="115"/>
      <c r="C381" s="202" t="s">
        <v>496</v>
      </c>
      <c r="D381" s="33"/>
      <c r="E381" s="33"/>
      <c r="F381" s="33"/>
      <c r="G381" s="33"/>
      <c r="H381" s="33"/>
      <c r="I381" s="33"/>
      <c r="J381" s="33"/>
      <c r="K381" s="33"/>
      <c r="L381" s="33"/>
      <c r="M381" s="33"/>
      <c r="N381" s="33"/>
      <c r="O381" s="33"/>
      <c r="P381" s="33"/>
      <c r="Q381" s="33"/>
      <c r="R381" s="33"/>
      <c r="S381" s="33"/>
      <c r="T381" s="33"/>
      <c r="U381" s="33"/>
      <c r="V381" s="33"/>
      <c r="W381" s="33"/>
    </row>
    <row r="382" spans="1:23">
      <c r="A382" s="6"/>
      <c r="B382" s="115"/>
      <c r="C382" s="202" t="s">
        <v>497</v>
      </c>
      <c r="D382" s="33"/>
      <c r="E382" s="33"/>
      <c r="F382" s="33"/>
      <c r="G382" s="33"/>
      <c r="H382" s="33"/>
      <c r="I382" s="33"/>
      <c r="J382" s="33"/>
      <c r="K382" s="33"/>
      <c r="L382" s="33"/>
      <c r="M382" s="33"/>
      <c r="N382" s="33"/>
      <c r="O382" s="33"/>
      <c r="P382" s="33"/>
      <c r="Q382" s="33"/>
      <c r="R382" s="33"/>
      <c r="S382" s="33"/>
      <c r="T382" s="33"/>
      <c r="U382" s="33"/>
      <c r="V382" s="33"/>
      <c r="W382" s="33"/>
    </row>
    <row r="383" spans="1:23">
      <c r="A383" s="6"/>
      <c r="B383" s="64">
        <v>3</v>
      </c>
      <c r="C383" s="117" t="s">
        <v>498</v>
      </c>
      <c r="D383" s="108" t="str">
        <f t="shared" ref="D383:W383" si="447">IF(COUNTIF(D380:D382,"C")&gt;=1,"A",IF(COUNTIF(D380:D382,"C")&gt;0,"P"," "))</f>
        <v xml:space="preserve"> </v>
      </c>
      <c r="E383" s="108" t="str">
        <f t="shared" ref="E383:N383" si="448">IF(COUNTIF(E380:E382,"C")&gt;=1,"A",IF(COUNTIF(E380:E382,"C")&gt;0,"P"," "))</f>
        <v xml:space="preserve"> </v>
      </c>
      <c r="F383" s="108" t="str">
        <f t="shared" si="448"/>
        <v xml:space="preserve"> </v>
      </c>
      <c r="G383" s="108" t="str">
        <f t="shared" si="448"/>
        <v xml:space="preserve"> </v>
      </c>
      <c r="H383" s="108" t="str">
        <f t="shared" si="448"/>
        <v xml:space="preserve"> </v>
      </c>
      <c r="I383" s="108" t="str">
        <f t="shared" si="448"/>
        <v xml:space="preserve"> </v>
      </c>
      <c r="J383" s="108" t="str">
        <f t="shared" si="448"/>
        <v xml:space="preserve"> </v>
      </c>
      <c r="K383" s="108" t="str">
        <f t="shared" si="448"/>
        <v xml:space="preserve"> </v>
      </c>
      <c r="L383" s="108" t="str">
        <f t="shared" si="448"/>
        <v xml:space="preserve"> </v>
      </c>
      <c r="M383" s="108" t="str">
        <f t="shared" si="448"/>
        <v xml:space="preserve"> </v>
      </c>
      <c r="N383" s="108" t="str">
        <f t="shared" si="448"/>
        <v xml:space="preserve"> </v>
      </c>
      <c r="O383" s="108" t="str">
        <f t="shared" si="447"/>
        <v xml:space="preserve"> </v>
      </c>
      <c r="P383" s="108" t="str">
        <f t="shared" si="447"/>
        <v xml:space="preserve"> </v>
      </c>
      <c r="Q383" s="108" t="str">
        <f t="shared" si="447"/>
        <v xml:space="preserve"> </v>
      </c>
      <c r="R383" s="108" t="str">
        <f t="shared" si="447"/>
        <v xml:space="preserve"> </v>
      </c>
      <c r="S383" s="108" t="str">
        <f t="shared" si="447"/>
        <v xml:space="preserve"> </v>
      </c>
      <c r="T383" s="108" t="str">
        <f t="shared" si="447"/>
        <v xml:space="preserve"> </v>
      </c>
      <c r="U383" s="108" t="str">
        <f t="shared" si="447"/>
        <v xml:space="preserve"> </v>
      </c>
      <c r="V383" s="108" t="str">
        <f t="shared" si="447"/>
        <v xml:space="preserve"> </v>
      </c>
      <c r="W383" s="108" t="str">
        <f t="shared" si="447"/>
        <v xml:space="preserve"> </v>
      </c>
    </row>
    <row r="384" spans="1:23">
      <c r="A384" s="6"/>
      <c r="B384" s="115"/>
      <c r="C384" s="202" t="s">
        <v>499</v>
      </c>
      <c r="D384" s="33"/>
      <c r="E384" s="33"/>
      <c r="F384" s="33"/>
      <c r="G384" s="33"/>
      <c r="H384" s="33"/>
      <c r="I384" s="33"/>
      <c r="J384" s="33"/>
      <c r="K384" s="33"/>
      <c r="L384" s="33"/>
      <c r="M384" s="33"/>
      <c r="N384" s="33"/>
      <c r="O384" s="33"/>
      <c r="P384" s="33"/>
      <c r="Q384" s="33"/>
      <c r="R384" s="33"/>
      <c r="S384" s="33"/>
      <c r="T384" s="33"/>
      <c r="U384" s="33"/>
      <c r="V384" s="33"/>
      <c r="W384" s="33"/>
    </row>
    <row r="385" spans="1:23">
      <c r="A385" s="6"/>
      <c r="B385" s="115"/>
      <c r="C385" s="202" t="s">
        <v>500</v>
      </c>
      <c r="D385" s="33"/>
      <c r="E385" s="33"/>
      <c r="F385" s="33"/>
      <c r="G385" s="33"/>
      <c r="H385" s="33"/>
      <c r="I385" s="33"/>
      <c r="J385" s="33"/>
      <c r="K385" s="33"/>
      <c r="L385" s="33"/>
      <c r="M385" s="33"/>
      <c r="N385" s="33"/>
      <c r="O385" s="33"/>
      <c r="P385" s="33"/>
      <c r="Q385" s="33"/>
      <c r="R385" s="33"/>
      <c r="S385" s="33"/>
      <c r="T385" s="33"/>
      <c r="U385" s="33"/>
      <c r="V385" s="33"/>
      <c r="W385" s="33"/>
    </row>
    <row r="386" spans="1:23">
      <c r="A386" s="6"/>
      <c r="B386" s="115"/>
      <c r="C386" s="202" t="s">
        <v>501</v>
      </c>
      <c r="D386" s="33"/>
      <c r="E386" s="33"/>
      <c r="F386" s="33"/>
      <c r="G386" s="33"/>
      <c r="H386" s="33"/>
      <c r="I386" s="33"/>
      <c r="J386" s="33"/>
      <c r="K386" s="33"/>
      <c r="L386" s="33"/>
      <c r="M386" s="33"/>
      <c r="N386" s="33"/>
      <c r="O386" s="33"/>
      <c r="P386" s="33"/>
      <c r="Q386" s="33"/>
      <c r="R386" s="33"/>
      <c r="S386" s="33"/>
      <c r="T386" s="33"/>
      <c r="U386" s="33"/>
      <c r="V386" s="33"/>
      <c r="W386" s="33"/>
    </row>
    <row r="387" spans="1:23">
      <c r="A387" s="6"/>
      <c r="B387" s="64">
        <v>4</v>
      </c>
      <c r="C387" s="117" t="s">
        <v>502</v>
      </c>
      <c r="D387" s="108" t="str">
        <f t="shared" ref="D387:W387" si="449">IF(COUNTIF(D384:D386,"C")&gt;=1,"A",IF(COUNTIF(D384:D386,"C")&gt;0,"P"," "))</f>
        <v xml:space="preserve"> </v>
      </c>
      <c r="E387" s="108" t="str">
        <f t="shared" ref="E387:N387" si="450">IF(COUNTIF(E384:E386,"C")&gt;=1,"A",IF(COUNTIF(E384:E386,"C")&gt;0,"P"," "))</f>
        <v xml:space="preserve"> </v>
      </c>
      <c r="F387" s="108" t="str">
        <f t="shared" si="450"/>
        <v xml:space="preserve"> </v>
      </c>
      <c r="G387" s="108" t="str">
        <f t="shared" si="450"/>
        <v xml:space="preserve"> </v>
      </c>
      <c r="H387" s="108" t="str">
        <f t="shared" si="450"/>
        <v xml:space="preserve"> </v>
      </c>
      <c r="I387" s="108" t="str">
        <f t="shared" si="450"/>
        <v xml:space="preserve"> </v>
      </c>
      <c r="J387" s="108" t="str">
        <f t="shared" si="450"/>
        <v xml:space="preserve"> </v>
      </c>
      <c r="K387" s="108" t="str">
        <f t="shared" si="450"/>
        <v xml:space="preserve"> </v>
      </c>
      <c r="L387" s="108" t="str">
        <f t="shared" si="450"/>
        <v xml:space="preserve"> </v>
      </c>
      <c r="M387" s="108" t="str">
        <f t="shared" si="450"/>
        <v xml:space="preserve"> </v>
      </c>
      <c r="N387" s="108" t="str">
        <f t="shared" si="450"/>
        <v xml:space="preserve"> </v>
      </c>
      <c r="O387" s="108" t="str">
        <f t="shared" si="449"/>
        <v xml:space="preserve"> </v>
      </c>
      <c r="P387" s="108" t="str">
        <f t="shared" si="449"/>
        <v xml:space="preserve"> </v>
      </c>
      <c r="Q387" s="108" t="str">
        <f t="shared" si="449"/>
        <v xml:space="preserve"> </v>
      </c>
      <c r="R387" s="108" t="str">
        <f t="shared" si="449"/>
        <v xml:space="preserve"> </v>
      </c>
      <c r="S387" s="108" t="str">
        <f t="shared" si="449"/>
        <v xml:space="preserve"> </v>
      </c>
      <c r="T387" s="108" t="str">
        <f t="shared" si="449"/>
        <v xml:space="preserve"> </v>
      </c>
      <c r="U387" s="108" t="str">
        <f t="shared" si="449"/>
        <v xml:space="preserve"> </v>
      </c>
      <c r="V387" s="108" t="str">
        <f t="shared" si="449"/>
        <v xml:space="preserve"> </v>
      </c>
      <c r="W387" s="108" t="str">
        <f t="shared" si="449"/>
        <v xml:space="preserve"> </v>
      </c>
    </row>
    <row r="388" spans="1:23">
      <c r="A388" s="6"/>
      <c r="B388" s="115"/>
      <c r="C388" s="202" t="s">
        <v>503</v>
      </c>
      <c r="D388" s="33"/>
      <c r="E388" s="33"/>
      <c r="F388" s="33"/>
      <c r="G388" s="33"/>
      <c r="H388" s="33"/>
      <c r="I388" s="33"/>
      <c r="J388" s="33"/>
      <c r="K388" s="33"/>
      <c r="L388" s="33"/>
      <c r="M388" s="33"/>
      <c r="N388" s="33"/>
      <c r="O388" s="33"/>
      <c r="P388" s="33"/>
      <c r="Q388" s="33"/>
      <c r="R388" s="33"/>
      <c r="S388" s="33"/>
      <c r="T388" s="33"/>
      <c r="U388" s="33"/>
      <c r="V388" s="33"/>
      <c r="W388" s="33"/>
    </row>
    <row r="389" spans="1:23">
      <c r="A389" s="6"/>
      <c r="B389" s="115"/>
      <c r="C389" s="202" t="s">
        <v>504</v>
      </c>
      <c r="D389" s="33"/>
      <c r="E389" s="33"/>
      <c r="F389" s="33"/>
      <c r="G389" s="33"/>
      <c r="H389" s="33"/>
      <c r="I389" s="33"/>
      <c r="J389" s="33"/>
      <c r="K389" s="33"/>
      <c r="L389" s="33"/>
      <c r="M389" s="33"/>
      <c r="N389" s="33"/>
      <c r="O389" s="33"/>
      <c r="P389" s="33"/>
      <c r="Q389" s="33"/>
      <c r="R389" s="33"/>
      <c r="S389" s="33"/>
      <c r="T389" s="33"/>
      <c r="U389" s="33"/>
      <c r="V389" s="33"/>
      <c r="W389" s="33"/>
    </row>
    <row r="390" spans="1:23">
      <c r="A390" s="6"/>
      <c r="B390" s="115"/>
      <c r="C390" s="202" t="s">
        <v>505</v>
      </c>
      <c r="D390" s="33"/>
      <c r="E390" s="33"/>
      <c r="F390" s="33"/>
      <c r="G390" s="33"/>
      <c r="H390" s="33"/>
      <c r="I390" s="33"/>
      <c r="J390" s="33"/>
      <c r="K390" s="33"/>
      <c r="L390" s="33"/>
      <c r="M390" s="33"/>
      <c r="N390" s="33"/>
      <c r="O390" s="33"/>
      <c r="P390" s="33"/>
      <c r="Q390" s="33"/>
      <c r="R390" s="33"/>
      <c r="S390" s="33"/>
      <c r="T390" s="33"/>
      <c r="U390" s="33"/>
      <c r="V390" s="33"/>
      <c r="W390" s="33"/>
    </row>
    <row r="391" spans="1:23">
      <c r="A391" s="6"/>
      <c r="B391" s="64">
        <v>5</v>
      </c>
      <c r="C391" s="117" t="s">
        <v>506</v>
      </c>
      <c r="D391" s="108" t="str">
        <f t="shared" ref="D391:W391" si="451">IF(COUNTIF(D388:D390,"C")&gt;=1,"A",IF(COUNTIF(D388:D390,"C")&gt;0,"P"," "))</f>
        <v xml:space="preserve"> </v>
      </c>
      <c r="E391" s="108" t="str">
        <f t="shared" ref="E391:N391" si="452">IF(COUNTIF(E388:E390,"C")&gt;=1,"A",IF(COUNTIF(E388:E390,"C")&gt;0,"P"," "))</f>
        <v xml:space="preserve"> </v>
      </c>
      <c r="F391" s="108" t="str">
        <f t="shared" si="452"/>
        <v xml:space="preserve"> </v>
      </c>
      <c r="G391" s="108" t="str">
        <f t="shared" si="452"/>
        <v xml:space="preserve"> </v>
      </c>
      <c r="H391" s="108" t="str">
        <f t="shared" si="452"/>
        <v xml:space="preserve"> </v>
      </c>
      <c r="I391" s="108" t="str">
        <f t="shared" si="452"/>
        <v xml:space="preserve"> </v>
      </c>
      <c r="J391" s="108" t="str">
        <f t="shared" si="452"/>
        <v xml:space="preserve"> </v>
      </c>
      <c r="K391" s="108" t="str">
        <f t="shared" si="452"/>
        <v xml:space="preserve"> </v>
      </c>
      <c r="L391" s="108" t="str">
        <f t="shared" si="452"/>
        <v xml:space="preserve"> </v>
      </c>
      <c r="M391" s="108" t="str">
        <f t="shared" si="452"/>
        <v xml:space="preserve"> </v>
      </c>
      <c r="N391" s="108" t="str">
        <f t="shared" si="452"/>
        <v xml:space="preserve"> </v>
      </c>
      <c r="O391" s="108" t="str">
        <f t="shared" si="451"/>
        <v xml:space="preserve"> </v>
      </c>
      <c r="P391" s="108" t="str">
        <f t="shared" si="451"/>
        <v xml:space="preserve"> </v>
      </c>
      <c r="Q391" s="108" t="str">
        <f t="shared" si="451"/>
        <v xml:space="preserve"> </v>
      </c>
      <c r="R391" s="108" t="str">
        <f t="shared" si="451"/>
        <v xml:space="preserve"> </v>
      </c>
      <c r="S391" s="108" t="str">
        <f t="shared" si="451"/>
        <v xml:space="preserve"> </v>
      </c>
      <c r="T391" s="108" t="str">
        <f t="shared" si="451"/>
        <v xml:space="preserve"> </v>
      </c>
      <c r="U391" s="108" t="str">
        <f t="shared" si="451"/>
        <v xml:space="preserve"> </v>
      </c>
      <c r="V391" s="108" t="str">
        <f t="shared" si="451"/>
        <v xml:space="preserve"> </v>
      </c>
      <c r="W391" s="108" t="str">
        <f t="shared" si="451"/>
        <v xml:space="preserve"> </v>
      </c>
    </row>
    <row r="392" spans="1:23">
      <c r="A392" s="6"/>
      <c r="B392" s="46"/>
      <c r="C392" s="203" t="s">
        <v>507</v>
      </c>
      <c r="D392" s="33"/>
      <c r="E392" s="33"/>
      <c r="F392" s="33"/>
      <c r="G392" s="33"/>
      <c r="H392" s="33"/>
      <c r="I392" s="33"/>
      <c r="J392" s="33"/>
      <c r="K392" s="33"/>
      <c r="L392" s="33"/>
      <c r="M392" s="33"/>
      <c r="N392" s="33"/>
      <c r="O392" s="33"/>
      <c r="P392" s="33"/>
      <c r="Q392" s="33"/>
      <c r="R392" s="33"/>
      <c r="S392" s="33"/>
      <c r="T392" s="33"/>
      <c r="U392" s="33"/>
      <c r="V392" s="33"/>
      <c r="W392" s="33"/>
    </row>
    <row r="393" spans="1:23">
      <c r="A393" s="6"/>
      <c r="B393" s="46"/>
      <c r="C393" s="203" t="s">
        <v>508</v>
      </c>
      <c r="D393" s="33"/>
      <c r="E393" s="33"/>
      <c r="F393" s="33"/>
      <c r="G393" s="33"/>
      <c r="H393" s="33"/>
      <c r="I393" s="33"/>
      <c r="J393" s="33"/>
      <c r="K393" s="33"/>
      <c r="L393" s="33"/>
      <c r="M393" s="33"/>
      <c r="N393" s="33"/>
      <c r="O393" s="33"/>
      <c r="P393" s="33"/>
      <c r="Q393" s="33"/>
      <c r="R393" s="33"/>
      <c r="S393" s="33"/>
      <c r="T393" s="33"/>
      <c r="U393" s="33"/>
      <c r="V393" s="33"/>
      <c r="W393" s="33"/>
    </row>
    <row r="394" spans="1:23">
      <c r="A394" s="6"/>
      <c r="B394" s="46"/>
      <c r="C394" s="203" t="s">
        <v>509</v>
      </c>
      <c r="D394" s="79"/>
      <c r="E394" s="79"/>
      <c r="F394" s="79"/>
      <c r="G394" s="79"/>
      <c r="H394" s="79"/>
      <c r="I394" s="79"/>
      <c r="J394" s="79"/>
      <c r="K394" s="79"/>
      <c r="L394" s="79"/>
      <c r="M394" s="79"/>
      <c r="N394" s="79"/>
      <c r="O394" s="79"/>
      <c r="P394" s="79"/>
      <c r="Q394" s="79"/>
      <c r="R394" s="79"/>
      <c r="S394" s="79"/>
      <c r="T394" s="79"/>
      <c r="U394" s="79"/>
      <c r="V394" s="79"/>
      <c r="W394" s="79"/>
    </row>
    <row r="395" spans="1:23" ht="1.5" customHeight="1" thickBot="1">
      <c r="A395" s="6"/>
      <c r="B395" s="46"/>
      <c r="C395" s="204"/>
      <c r="D395" s="108" t="str">
        <f t="shared" ref="D395:W395" si="453">IF(COUNTIF(D392:D394,"C")&gt;=1,"A",IF(COUNTIF(D392:D394,"C")&gt;0,"P"," "))</f>
        <v xml:space="preserve"> </v>
      </c>
      <c r="E395" s="108" t="str">
        <f t="shared" ref="E395:N395" si="454">IF(COUNTIF(E392:E394,"C")&gt;=1,"A",IF(COUNTIF(E392:E394,"C")&gt;0,"P"," "))</f>
        <v xml:space="preserve"> </v>
      </c>
      <c r="F395" s="108" t="str">
        <f t="shared" si="454"/>
        <v xml:space="preserve"> </v>
      </c>
      <c r="G395" s="108" t="str">
        <f t="shared" si="454"/>
        <v xml:space="preserve"> </v>
      </c>
      <c r="H395" s="108" t="str">
        <f t="shared" si="454"/>
        <v xml:space="preserve"> </v>
      </c>
      <c r="I395" s="108" t="str">
        <f t="shared" si="454"/>
        <v xml:space="preserve"> </v>
      </c>
      <c r="J395" s="108" t="str">
        <f t="shared" si="454"/>
        <v xml:space="preserve"> </v>
      </c>
      <c r="K395" s="108" t="str">
        <f t="shared" si="454"/>
        <v xml:space="preserve"> </v>
      </c>
      <c r="L395" s="108" t="str">
        <f t="shared" si="454"/>
        <v xml:space="preserve"> </v>
      </c>
      <c r="M395" s="108" t="str">
        <f t="shared" si="454"/>
        <v xml:space="preserve"> </v>
      </c>
      <c r="N395" s="108" t="str">
        <f t="shared" si="454"/>
        <v xml:space="preserve"> </v>
      </c>
      <c r="O395" s="108" t="str">
        <f t="shared" si="453"/>
        <v xml:space="preserve"> </v>
      </c>
      <c r="P395" s="108" t="str">
        <f t="shared" si="453"/>
        <v xml:space="preserve"> </v>
      </c>
      <c r="Q395" s="108" t="str">
        <f t="shared" si="453"/>
        <v xml:space="preserve"> </v>
      </c>
      <c r="R395" s="108" t="str">
        <f t="shared" si="453"/>
        <v xml:space="preserve"> </v>
      </c>
      <c r="S395" s="108" t="str">
        <f t="shared" si="453"/>
        <v xml:space="preserve"> </v>
      </c>
      <c r="T395" s="108" t="str">
        <f t="shared" si="453"/>
        <v xml:space="preserve"> </v>
      </c>
      <c r="U395" s="108" t="str">
        <f t="shared" si="453"/>
        <v xml:space="preserve"> </v>
      </c>
      <c r="V395" s="108" t="str">
        <f t="shared" si="453"/>
        <v xml:space="preserve"> </v>
      </c>
      <c r="W395" s="108" t="str">
        <f t="shared" si="453"/>
        <v xml:space="preserve"> </v>
      </c>
    </row>
    <row r="396" spans="1:23" ht="13.5" thickBot="1">
      <c r="A396" s="6"/>
      <c r="B396" s="265"/>
      <c r="C396" s="67" t="s">
        <v>23</v>
      </c>
      <c r="D396" s="82" t="str">
        <f>IF(COUNTIF(D379:D395,"A")&gt;4,"C",IF(COUNTIF(D379:D395,"A")&gt;0,"P"," "))</f>
        <v xml:space="preserve"> </v>
      </c>
      <c r="E396" s="82" t="str">
        <f t="shared" ref="E396" si="455">IF(COUNTIF(E379:E395,"A")&gt;4,"C",IF(COUNTIF(E379:E395,"A")&gt;0,"P"," "))</f>
        <v xml:space="preserve"> </v>
      </c>
      <c r="F396" s="82" t="str">
        <f t="shared" ref="F396" si="456">IF(COUNTIF(F379:F395,"A")&gt;4,"C",IF(COUNTIF(F379:F395,"A")&gt;0,"P"," "))</f>
        <v xml:space="preserve"> </v>
      </c>
      <c r="G396" s="82" t="str">
        <f t="shared" ref="G396" si="457">IF(COUNTIF(G379:G395,"A")&gt;4,"C",IF(COUNTIF(G379:G395,"A")&gt;0,"P"," "))</f>
        <v xml:space="preserve"> </v>
      </c>
      <c r="H396" s="82" t="str">
        <f t="shared" ref="H396" si="458">IF(COUNTIF(H379:H395,"A")&gt;4,"C",IF(COUNTIF(H379:H395,"A")&gt;0,"P"," "))</f>
        <v xml:space="preserve"> </v>
      </c>
      <c r="I396" s="82" t="str">
        <f t="shared" ref="I396" si="459">IF(COUNTIF(I379:I395,"A")&gt;4,"C",IF(COUNTIF(I379:I395,"A")&gt;0,"P"," "))</f>
        <v xml:space="preserve"> </v>
      </c>
      <c r="J396" s="82" t="str">
        <f t="shared" ref="J396" si="460">IF(COUNTIF(J379:J395,"A")&gt;4,"C",IF(COUNTIF(J379:J395,"A")&gt;0,"P"," "))</f>
        <v xml:space="preserve"> </v>
      </c>
      <c r="K396" s="82" t="str">
        <f t="shared" ref="K396" si="461">IF(COUNTIF(K379:K395,"A")&gt;4,"C",IF(COUNTIF(K379:K395,"A")&gt;0,"P"," "))</f>
        <v xml:space="preserve"> </v>
      </c>
      <c r="L396" s="82" t="str">
        <f t="shared" ref="L396" si="462">IF(COUNTIF(L379:L395,"A")&gt;4,"C",IF(COUNTIF(L379:L395,"A")&gt;0,"P"," "))</f>
        <v xml:space="preserve"> </v>
      </c>
      <c r="M396" s="82" t="str">
        <f t="shared" ref="M396" si="463">IF(COUNTIF(M379:M395,"A")&gt;4,"C",IF(COUNTIF(M379:M395,"A")&gt;0,"P"," "))</f>
        <v xml:space="preserve"> </v>
      </c>
      <c r="N396" s="82" t="str">
        <f t="shared" ref="N396" si="464">IF(COUNTIF(N379:N395,"A")&gt;4,"C",IF(COUNTIF(N379:N395,"A")&gt;0,"P"," "))</f>
        <v xml:space="preserve"> </v>
      </c>
      <c r="O396" s="82" t="str">
        <f t="shared" ref="O396" si="465">IF(COUNTIF(O379:O395,"A")&gt;4,"C",IF(COUNTIF(O379:O395,"A")&gt;0,"P"," "))</f>
        <v xml:space="preserve"> </v>
      </c>
      <c r="P396" s="82" t="str">
        <f t="shared" ref="P396" si="466">IF(COUNTIF(P379:P395,"A")&gt;4,"C",IF(COUNTIF(P379:P395,"A")&gt;0,"P"," "))</f>
        <v xml:space="preserve"> </v>
      </c>
      <c r="Q396" s="82" t="str">
        <f t="shared" ref="Q396" si="467">IF(COUNTIF(Q379:Q395,"A")&gt;4,"C",IF(COUNTIF(Q379:Q395,"A")&gt;0,"P"," "))</f>
        <v xml:space="preserve"> </v>
      </c>
      <c r="R396" s="82" t="str">
        <f t="shared" ref="R396" si="468">IF(COUNTIF(R379:R395,"A")&gt;4,"C",IF(COUNTIF(R379:R395,"A")&gt;0,"P"," "))</f>
        <v xml:space="preserve"> </v>
      </c>
      <c r="S396" s="82" t="str">
        <f t="shared" ref="S396" si="469">IF(COUNTIF(S379:S395,"A")&gt;4,"C",IF(COUNTIF(S379:S395,"A")&gt;0,"P"," "))</f>
        <v xml:space="preserve"> </v>
      </c>
      <c r="T396" s="82" t="str">
        <f t="shared" ref="T396" si="470">IF(COUNTIF(T379:T395,"A")&gt;4,"C",IF(COUNTIF(T379:T395,"A")&gt;0,"P"," "))</f>
        <v xml:space="preserve"> </v>
      </c>
      <c r="U396" s="82" t="str">
        <f t="shared" ref="U396" si="471">IF(COUNTIF(U379:U395,"A")&gt;4,"C",IF(COUNTIF(U379:U395,"A")&gt;0,"P"," "))</f>
        <v xml:space="preserve"> </v>
      </c>
      <c r="V396" s="82" t="str">
        <f t="shared" ref="V396" si="472">IF(COUNTIF(V379:V395,"A")&gt;4,"C",IF(COUNTIF(V379:V395,"A")&gt;0,"P"," "))</f>
        <v xml:space="preserve"> </v>
      </c>
      <c r="W396" s="82" t="str">
        <f t="shared" ref="W396" si="473">IF(COUNTIF(W379:W395,"A")&gt;4,"C",IF(COUNTIF(W379:W395,"A")&gt;0,"P"," "))</f>
        <v xml:space="preserve"> </v>
      </c>
    </row>
    <row r="397" spans="1:23" ht="15">
      <c r="A397" s="6"/>
      <c r="B397" s="110" t="s">
        <v>344</v>
      </c>
      <c r="C397" s="111"/>
      <c r="D397" s="112"/>
      <c r="E397" s="112"/>
      <c r="F397" s="112"/>
      <c r="G397" s="112"/>
      <c r="H397" s="112"/>
      <c r="I397" s="112"/>
      <c r="J397" s="112"/>
      <c r="K397" s="112"/>
      <c r="L397" s="112"/>
      <c r="M397" s="112"/>
      <c r="N397" s="112"/>
      <c r="O397" s="112"/>
      <c r="P397" s="112"/>
      <c r="Q397" s="112"/>
      <c r="R397" s="112"/>
      <c r="S397" s="112"/>
      <c r="T397" s="112"/>
      <c r="U397" s="112"/>
      <c r="V397" s="112"/>
      <c r="W397" s="112"/>
    </row>
    <row r="398" spans="1:23">
      <c r="A398"/>
      <c r="B398" s="64">
        <v>1</v>
      </c>
      <c r="C398" s="201" t="s">
        <v>366</v>
      </c>
      <c r="D398" s="113"/>
      <c r="E398" s="114"/>
      <c r="F398" s="114"/>
      <c r="G398" s="114"/>
      <c r="H398" s="114"/>
      <c r="I398" s="114"/>
      <c r="J398" s="114"/>
      <c r="K398" s="114"/>
      <c r="L398" s="114"/>
      <c r="M398" s="114"/>
      <c r="N398" s="114"/>
      <c r="O398" s="114"/>
      <c r="P398" s="114"/>
      <c r="Q398" s="114"/>
      <c r="R398" s="114"/>
      <c r="S398" s="114"/>
      <c r="T398" s="114"/>
      <c r="U398" s="114"/>
      <c r="V398" s="114"/>
      <c r="W398" s="114"/>
    </row>
    <row r="399" spans="1:23">
      <c r="A399" s="6"/>
      <c r="B399" s="115"/>
      <c r="C399" s="202" t="s">
        <v>367</v>
      </c>
      <c r="D399" s="50"/>
      <c r="E399" s="33"/>
      <c r="F399" s="33"/>
      <c r="G399" s="33"/>
      <c r="H399" s="33"/>
      <c r="I399" s="33"/>
      <c r="J399" s="33"/>
      <c r="K399" s="33"/>
      <c r="L399" s="33"/>
      <c r="M399" s="33"/>
      <c r="N399" s="33"/>
      <c r="O399" s="33"/>
      <c r="P399" s="33"/>
      <c r="Q399" s="33"/>
      <c r="R399" s="33"/>
      <c r="S399" s="33"/>
      <c r="T399" s="33"/>
      <c r="U399" s="33"/>
      <c r="V399" s="33"/>
      <c r="W399" s="33"/>
    </row>
    <row r="400" spans="1:23">
      <c r="A400" s="6"/>
      <c r="B400" s="115"/>
      <c r="C400" s="202" t="s">
        <v>368</v>
      </c>
      <c r="D400" s="50"/>
      <c r="E400" s="33"/>
      <c r="F400" s="33"/>
      <c r="G400" s="33"/>
      <c r="H400" s="33"/>
      <c r="I400" s="33"/>
      <c r="J400" s="33"/>
      <c r="K400" s="33"/>
      <c r="L400" s="33"/>
      <c r="M400" s="33"/>
      <c r="N400" s="33"/>
      <c r="O400" s="33"/>
      <c r="P400" s="33"/>
      <c r="Q400" s="33"/>
      <c r="R400" s="33"/>
      <c r="S400" s="33"/>
      <c r="T400" s="33"/>
      <c r="U400" s="33"/>
      <c r="V400" s="33"/>
      <c r="W400" s="33"/>
    </row>
    <row r="401" spans="1:23">
      <c r="A401" s="6"/>
      <c r="B401" s="115"/>
      <c r="C401" s="202" t="s">
        <v>369</v>
      </c>
      <c r="D401" s="116"/>
      <c r="E401" s="33"/>
      <c r="F401" s="33"/>
      <c r="G401" s="33"/>
      <c r="H401" s="33"/>
      <c r="I401" s="33"/>
      <c r="J401" s="33"/>
      <c r="K401" s="33"/>
      <c r="L401" s="33"/>
      <c r="M401" s="33"/>
      <c r="N401" s="33"/>
      <c r="O401" s="33"/>
      <c r="P401" s="33"/>
      <c r="Q401" s="33"/>
      <c r="R401" s="33"/>
      <c r="S401" s="33"/>
      <c r="T401" s="33"/>
      <c r="U401" s="33"/>
      <c r="V401" s="33"/>
      <c r="W401" s="33"/>
    </row>
    <row r="402" spans="1:23">
      <c r="A402" s="6"/>
      <c r="B402" s="64">
        <v>2</v>
      </c>
      <c r="C402" s="117" t="s">
        <v>370</v>
      </c>
      <c r="D402" s="108" t="str">
        <f t="shared" ref="D402:W402" si="474">IF(COUNTIF(D399:D401,"C")&gt;=1,"A",IF(COUNTIF(D399:D401,"C")&gt;0,"P"," "))</f>
        <v xml:space="preserve"> </v>
      </c>
      <c r="E402" s="108" t="str">
        <f t="shared" ref="E402:N402" si="475">IF(COUNTIF(E399:E401,"C")&gt;=1,"A",IF(COUNTIF(E399:E401,"C")&gt;0,"P"," "))</f>
        <v xml:space="preserve"> </v>
      </c>
      <c r="F402" s="108" t="str">
        <f t="shared" si="475"/>
        <v xml:space="preserve"> </v>
      </c>
      <c r="G402" s="108" t="str">
        <f t="shared" si="475"/>
        <v xml:space="preserve"> </v>
      </c>
      <c r="H402" s="108" t="str">
        <f t="shared" si="475"/>
        <v xml:space="preserve"> </v>
      </c>
      <c r="I402" s="108" t="str">
        <f t="shared" si="475"/>
        <v xml:space="preserve"> </v>
      </c>
      <c r="J402" s="108" t="str">
        <f t="shared" si="475"/>
        <v xml:space="preserve"> </v>
      </c>
      <c r="K402" s="108" t="str">
        <f t="shared" si="475"/>
        <v xml:space="preserve"> </v>
      </c>
      <c r="L402" s="108" t="str">
        <f t="shared" si="475"/>
        <v xml:space="preserve"> </v>
      </c>
      <c r="M402" s="108" t="str">
        <f t="shared" si="475"/>
        <v xml:space="preserve"> </v>
      </c>
      <c r="N402" s="108" t="str">
        <f t="shared" si="475"/>
        <v xml:space="preserve"> </v>
      </c>
      <c r="O402" s="108" t="str">
        <f t="shared" si="474"/>
        <v xml:space="preserve"> </v>
      </c>
      <c r="P402" s="108" t="str">
        <f t="shared" si="474"/>
        <v xml:space="preserve"> </v>
      </c>
      <c r="Q402" s="108" t="str">
        <f t="shared" si="474"/>
        <v xml:space="preserve"> </v>
      </c>
      <c r="R402" s="108" t="str">
        <f t="shared" si="474"/>
        <v xml:space="preserve"> </v>
      </c>
      <c r="S402" s="108" t="str">
        <f t="shared" si="474"/>
        <v xml:space="preserve"> </v>
      </c>
      <c r="T402" s="108" t="str">
        <f t="shared" si="474"/>
        <v xml:space="preserve"> </v>
      </c>
      <c r="U402" s="108" t="str">
        <f t="shared" si="474"/>
        <v xml:space="preserve"> </v>
      </c>
      <c r="V402" s="108" t="str">
        <f t="shared" si="474"/>
        <v xml:space="preserve"> </v>
      </c>
      <c r="W402" s="108" t="str">
        <f t="shared" si="474"/>
        <v xml:space="preserve"> </v>
      </c>
    </row>
    <row r="403" spans="1:23">
      <c r="A403" s="6"/>
      <c r="B403" s="115"/>
      <c r="C403" s="202" t="s">
        <v>371</v>
      </c>
      <c r="D403" s="80"/>
      <c r="E403" s="33"/>
      <c r="F403" s="33"/>
      <c r="G403" s="33"/>
      <c r="H403" s="33"/>
      <c r="I403" s="33"/>
      <c r="J403" s="33"/>
      <c r="K403" s="33"/>
      <c r="L403" s="33"/>
      <c r="M403" s="33"/>
      <c r="N403" s="33"/>
      <c r="O403" s="33"/>
      <c r="P403" s="33"/>
      <c r="Q403" s="33"/>
      <c r="R403" s="33"/>
      <c r="S403" s="33"/>
      <c r="T403" s="33"/>
      <c r="U403" s="33"/>
      <c r="V403" s="33"/>
      <c r="W403" s="33"/>
    </row>
    <row r="404" spans="1:23">
      <c r="A404" s="6"/>
      <c r="B404" s="115"/>
      <c r="C404" s="202" t="s">
        <v>372</v>
      </c>
      <c r="D404" s="33"/>
      <c r="E404" s="33"/>
      <c r="F404" s="33"/>
      <c r="G404" s="33"/>
      <c r="H404" s="33"/>
      <c r="I404" s="33"/>
      <c r="J404" s="33"/>
      <c r="K404" s="33"/>
      <c r="L404" s="33"/>
      <c r="M404" s="33"/>
      <c r="N404" s="33"/>
      <c r="O404" s="33"/>
      <c r="P404" s="33"/>
      <c r="Q404" s="33"/>
      <c r="R404" s="33"/>
      <c r="S404" s="33"/>
      <c r="T404" s="33"/>
      <c r="U404" s="33"/>
      <c r="V404" s="33"/>
      <c r="W404" s="33"/>
    </row>
    <row r="405" spans="1:23">
      <c r="A405" s="6"/>
      <c r="B405" s="115"/>
      <c r="C405" s="202" t="s">
        <v>373</v>
      </c>
      <c r="D405" s="33"/>
      <c r="E405" s="33"/>
      <c r="F405" s="33"/>
      <c r="G405" s="33"/>
      <c r="H405" s="33"/>
      <c r="I405" s="33"/>
      <c r="J405" s="33"/>
      <c r="K405" s="33"/>
      <c r="L405" s="33"/>
      <c r="M405" s="33"/>
      <c r="N405" s="33"/>
      <c r="O405" s="33"/>
      <c r="P405" s="33"/>
      <c r="Q405" s="33"/>
      <c r="R405" s="33"/>
      <c r="S405" s="33"/>
      <c r="T405" s="33"/>
      <c r="U405" s="33"/>
      <c r="V405" s="33"/>
      <c r="W405" s="33"/>
    </row>
    <row r="406" spans="1:23">
      <c r="A406" s="6"/>
      <c r="B406" s="64">
        <v>3</v>
      </c>
      <c r="C406" s="117" t="s">
        <v>374</v>
      </c>
      <c r="D406" s="108" t="str">
        <f t="shared" ref="D406:W406" si="476">IF(COUNTIF(D403:D405,"C")&gt;=1,"A",IF(COUNTIF(D403:D405,"C")&gt;0,"P"," "))</f>
        <v xml:space="preserve"> </v>
      </c>
      <c r="E406" s="108" t="str">
        <f t="shared" ref="E406:N406" si="477">IF(COUNTIF(E403:E405,"C")&gt;=1,"A",IF(COUNTIF(E403:E405,"C")&gt;0,"P"," "))</f>
        <v xml:space="preserve"> </v>
      </c>
      <c r="F406" s="108" t="str">
        <f t="shared" si="477"/>
        <v xml:space="preserve"> </v>
      </c>
      <c r="G406" s="108" t="str">
        <f t="shared" si="477"/>
        <v xml:space="preserve"> </v>
      </c>
      <c r="H406" s="108" t="str">
        <f t="shared" si="477"/>
        <v xml:space="preserve"> </v>
      </c>
      <c r="I406" s="108" t="str">
        <f t="shared" si="477"/>
        <v xml:space="preserve"> </v>
      </c>
      <c r="J406" s="108" t="str">
        <f t="shared" si="477"/>
        <v xml:space="preserve"> </v>
      </c>
      <c r="K406" s="108" t="str">
        <f t="shared" si="477"/>
        <v xml:space="preserve"> </v>
      </c>
      <c r="L406" s="108" t="str">
        <f t="shared" si="477"/>
        <v xml:space="preserve"> </v>
      </c>
      <c r="M406" s="108" t="str">
        <f t="shared" si="477"/>
        <v xml:space="preserve"> </v>
      </c>
      <c r="N406" s="108" t="str">
        <f t="shared" si="477"/>
        <v xml:space="preserve"> </v>
      </c>
      <c r="O406" s="108" t="str">
        <f t="shared" si="476"/>
        <v xml:space="preserve"> </v>
      </c>
      <c r="P406" s="108" t="str">
        <f t="shared" si="476"/>
        <v xml:space="preserve"> </v>
      </c>
      <c r="Q406" s="108" t="str">
        <f t="shared" si="476"/>
        <v xml:space="preserve"> </v>
      </c>
      <c r="R406" s="108" t="str">
        <f t="shared" si="476"/>
        <v xml:space="preserve"> </v>
      </c>
      <c r="S406" s="108" t="str">
        <f t="shared" si="476"/>
        <v xml:space="preserve"> </v>
      </c>
      <c r="T406" s="108" t="str">
        <f t="shared" si="476"/>
        <v xml:space="preserve"> </v>
      </c>
      <c r="U406" s="108" t="str">
        <f t="shared" si="476"/>
        <v xml:space="preserve"> </v>
      </c>
      <c r="V406" s="108" t="str">
        <f t="shared" si="476"/>
        <v xml:space="preserve"> </v>
      </c>
      <c r="W406" s="108" t="str">
        <f t="shared" si="476"/>
        <v xml:space="preserve"> </v>
      </c>
    </row>
    <row r="407" spans="1:23">
      <c r="A407" s="6"/>
      <c r="B407" s="115"/>
      <c r="C407" s="202" t="s">
        <v>375</v>
      </c>
      <c r="D407" s="33"/>
      <c r="E407" s="33"/>
      <c r="F407" s="33"/>
      <c r="G407" s="33"/>
      <c r="H407" s="33"/>
      <c r="I407" s="33"/>
      <c r="J407" s="33"/>
      <c r="K407" s="33"/>
      <c r="L407" s="33"/>
      <c r="M407" s="33"/>
      <c r="N407" s="33"/>
      <c r="O407" s="33"/>
      <c r="P407" s="33"/>
      <c r="Q407" s="33"/>
      <c r="R407" s="33"/>
      <c r="S407" s="33"/>
      <c r="T407" s="33"/>
      <c r="U407" s="33"/>
      <c r="V407" s="33"/>
      <c r="W407" s="33"/>
    </row>
    <row r="408" spans="1:23">
      <c r="A408" s="6"/>
      <c r="B408" s="115"/>
      <c r="C408" s="202" t="s">
        <v>376</v>
      </c>
      <c r="D408" s="33"/>
      <c r="E408" s="33"/>
      <c r="F408" s="33"/>
      <c r="G408" s="33"/>
      <c r="H408" s="33"/>
      <c r="I408" s="33"/>
      <c r="J408" s="33"/>
      <c r="K408" s="33"/>
      <c r="L408" s="33"/>
      <c r="M408" s="33"/>
      <c r="N408" s="33"/>
      <c r="O408" s="33"/>
      <c r="P408" s="33"/>
      <c r="Q408" s="33"/>
      <c r="R408" s="33"/>
      <c r="S408" s="33"/>
      <c r="T408" s="33"/>
      <c r="U408" s="33"/>
      <c r="V408" s="33"/>
      <c r="W408" s="33"/>
    </row>
    <row r="409" spans="1:23">
      <c r="A409" s="6"/>
      <c r="B409" s="115"/>
      <c r="C409" s="202" t="s">
        <v>377</v>
      </c>
      <c r="D409" s="33"/>
      <c r="E409" s="33"/>
      <c r="F409" s="33"/>
      <c r="G409" s="33"/>
      <c r="H409" s="33"/>
      <c r="I409" s="33"/>
      <c r="J409" s="33"/>
      <c r="K409" s="33"/>
      <c r="L409" s="33"/>
      <c r="M409" s="33"/>
      <c r="N409" s="33"/>
      <c r="O409" s="33"/>
      <c r="P409" s="33"/>
      <c r="Q409" s="33"/>
      <c r="R409" s="33"/>
      <c r="S409" s="33"/>
      <c r="T409" s="33"/>
      <c r="U409" s="33"/>
      <c r="V409" s="33"/>
      <c r="W409" s="33"/>
    </row>
    <row r="410" spans="1:23">
      <c r="A410" s="6"/>
      <c r="B410" s="64">
        <v>4</v>
      </c>
      <c r="C410" s="117" t="s">
        <v>378</v>
      </c>
      <c r="D410" s="108" t="str">
        <f t="shared" ref="D410:W410" si="478">IF(COUNTIF(D407:D409,"C")&gt;=1,"A",IF(COUNTIF(D407:D409,"C")&gt;0,"P"," "))</f>
        <v xml:space="preserve"> </v>
      </c>
      <c r="E410" s="108" t="str">
        <f t="shared" ref="E410:N410" si="479">IF(COUNTIF(E407:E409,"C")&gt;=1,"A",IF(COUNTIF(E407:E409,"C")&gt;0,"P"," "))</f>
        <v xml:space="preserve"> </v>
      </c>
      <c r="F410" s="108" t="str">
        <f t="shared" si="479"/>
        <v xml:space="preserve"> </v>
      </c>
      <c r="G410" s="108" t="str">
        <f t="shared" si="479"/>
        <v xml:space="preserve"> </v>
      </c>
      <c r="H410" s="108" t="str">
        <f t="shared" si="479"/>
        <v xml:space="preserve"> </v>
      </c>
      <c r="I410" s="108" t="str">
        <f t="shared" si="479"/>
        <v xml:space="preserve"> </v>
      </c>
      <c r="J410" s="108" t="str">
        <f t="shared" si="479"/>
        <v xml:space="preserve"> </v>
      </c>
      <c r="K410" s="108" t="str">
        <f t="shared" si="479"/>
        <v xml:space="preserve"> </v>
      </c>
      <c r="L410" s="108" t="str">
        <f t="shared" si="479"/>
        <v xml:space="preserve"> </v>
      </c>
      <c r="M410" s="108" t="str">
        <f t="shared" si="479"/>
        <v xml:space="preserve"> </v>
      </c>
      <c r="N410" s="108" t="str">
        <f t="shared" si="479"/>
        <v xml:space="preserve"> </v>
      </c>
      <c r="O410" s="108" t="str">
        <f t="shared" si="478"/>
        <v xml:space="preserve"> </v>
      </c>
      <c r="P410" s="108" t="str">
        <f t="shared" si="478"/>
        <v xml:space="preserve"> </v>
      </c>
      <c r="Q410" s="108" t="str">
        <f t="shared" si="478"/>
        <v xml:space="preserve"> </v>
      </c>
      <c r="R410" s="108" t="str">
        <f t="shared" si="478"/>
        <v xml:space="preserve"> </v>
      </c>
      <c r="S410" s="108" t="str">
        <f t="shared" si="478"/>
        <v xml:space="preserve"> </v>
      </c>
      <c r="T410" s="108" t="str">
        <f t="shared" si="478"/>
        <v xml:space="preserve"> </v>
      </c>
      <c r="U410" s="108" t="str">
        <f t="shared" si="478"/>
        <v xml:space="preserve"> </v>
      </c>
      <c r="V410" s="108" t="str">
        <f t="shared" si="478"/>
        <v xml:space="preserve"> </v>
      </c>
      <c r="W410" s="108" t="str">
        <f t="shared" si="478"/>
        <v xml:space="preserve"> </v>
      </c>
    </row>
    <row r="411" spans="1:23">
      <c r="A411" s="6"/>
      <c r="B411" s="115"/>
      <c r="C411" s="202" t="s">
        <v>379</v>
      </c>
      <c r="D411" s="33"/>
      <c r="E411" s="33"/>
      <c r="F411" s="33"/>
      <c r="G411" s="33"/>
      <c r="H411" s="33"/>
      <c r="I411" s="33"/>
      <c r="J411" s="33"/>
      <c r="K411" s="33"/>
      <c r="L411" s="33"/>
      <c r="M411" s="33"/>
      <c r="N411" s="33"/>
      <c r="O411" s="33"/>
      <c r="P411" s="33"/>
      <c r="Q411" s="33"/>
      <c r="R411" s="33"/>
      <c r="S411" s="33"/>
      <c r="T411" s="33"/>
      <c r="U411" s="33"/>
      <c r="V411" s="33"/>
      <c r="W411" s="33"/>
    </row>
    <row r="412" spans="1:23">
      <c r="A412" s="6"/>
      <c r="B412" s="115"/>
      <c r="C412" s="202" t="s">
        <v>380</v>
      </c>
      <c r="D412" s="33"/>
      <c r="E412" s="33"/>
      <c r="F412" s="33"/>
      <c r="G412" s="33"/>
      <c r="H412" s="33"/>
      <c r="I412" s="33"/>
      <c r="J412" s="33"/>
      <c r="K412" s="33"/>
      <c r="L412" s="33"/>
      <c r="M412" s="33"/>
      <c r="N412" s="33"/>
      <c r="O412" s="33"/>
      <c r="P412" s="33"/>
      <c r="Q412" s="33"/>
      <c r="R412" s="33"/>
      <c r="S412" s="33"/>
      <c r="T412" s="33"/>
      <c r="U412" s="33"/>
      <c r="V412" s="33"/>
      <c r="W412" s="33"/>
    </row>
    <row r="413" spans="1:23">
      <c r="A413" s="6"/>
      <c r="B413" s="115"/>
      <c r="C413" s="202" t="s">
        <v>381</v>
      </c>
      <c r="D413" s="33"/>
      <c r="E413" s="33"/>
      <c r="F413" s="33"/>
      <c r="G413" s="33"/>
      <c r="H413" s="33"/>
      <c r="I413" s="33"/>
      <c r="J413" s="33"/>
      <c r="K413" s="33"/>
      <c r="L413" s="33"/>
      <c r="M413" s="33"/>
      <c r="N413" s="33"/>
      <c r="O413" s="33"/>
      <c r="P413" s="33"/>
      <c r="Q413" s="33"/>
      <c r="R413" s="33"/>
      <c r="S413" s="33"/>
      <c r="T413" s="33"/>
      <c r="U413" s="33"/>
      <c r="V413" s="33"/>
      <c r="W413" s="33"/>
    </row>
    <row r="414" spans="1:23">
      <c r="A414" s="6"/>
      <c r="B414" s="64">
        <v>5</v>
      </c>
      <c r="C414" s="117" t="s">
        <v>382</v>
      </c>
      <c r="D414" s="108" t="str">
        <f t="shared" ref="D414:W414" si="480">IF(COUNTIF(D411:D413,"C")&gt;=1,"A",IF(COUNTIF(D411:D413,"C")&gt;0,"P"," "))</f>
        <v xml:space="preserve"> </v>
      </c>
      <c r="E414" s="108" t="str">
        <f t="shared" ref="E414:N414" si="481">IF(COUNTIF(E411:E413,"C")&gt;=1,"A",IF(COUNTIF(E411:E413,"C")&gt;0,"P"," "))</f>
        <v xml:space="preserve"> </v>
      </c>
      <c r="F414" s="108" t="str">
        <f t="shared" si="481"/>
        <v xml:space="preserve"> </v>
      </c>
      <c r="G414" s="108" t="str">
        <f t="shared" si="481"/>
        <v xml:space="preserve"> </v>
      </c>
      <c r="H414" s="108" t="str">
        <f t="shared" si="481"/>
        <v xml:space="preserve"> </v>
      </c>
      <c r="I414" s="108" t="str">
        <f t="shared" si="481"/>
        <v xml:space="preserve"> </v>
      </c>
      <c r="J414" s="108" t="str">
        <f t="shared" si="481"/>
        <v xml:space="preserve"> </v>
      </c>
      <c r="K414" s="108" t="str">
        <f t="shared" si="481"/>
        <v xml:space="preserve"> </v>
      </c>
      <c r="L414" s="108" t="str">
        <f t="shared" si="481"/>
        <v xml:space="preserve"> </v>
      </c>
      <c r="M414" s="108" t="str">
        <f t="shared" si="481"/>
        <v xml:space="preserve"> </v>
      </c>
      <c r="N414" s="108" t="str">
        <f t="shared" si="481"/>
        <v xml:space="preserve"> </v>
      </c>
      <c r="O414" s="108" t="str">
        <f t="shared" si="480"/>
        <v xml:space="preserve"> </v>
      </c>
      <c r="P414" s="108" t="str">
        <f t="shared" si="480"/>
        <v xml:space="preserve"> </v>
      </c>
      <c r="Q414" s="108" t="str">
        <f t="shared" si="480"/>
        <v xml:space="preserve"> </v>
      </c>
      <c r="R414" s="108" t="str">
        <f t="shared" si="480"/>
        <v xml:space="preserve"> </v>
      </c>
      <c r="S414" s="108" t="str">
        <f t="shared" si="480"/>
        <v xml:space="preserve"> </v>
      </c>
      <c r="T414" s="108" t="str">
        <f t="shared" si="480"/>
        <v xml:space="preserve"> </v>
      </c>
      <c r="U414" s="108" t="str">
        <f t="shared" si="480"/>
        <v xml:space="preserve"> </v>
      </c>
      <c r="V414" s="108" t="str">
        <f t="shared" si="480"/>
        <v xml:space="preserve"> </v>
      </c>
      <c r="W414" s="108" t="str">
        <f t="shared" si="480"/>
        <v xml:space="preserve"> </v>
      </c>
    </row>
    <row r="415" spans="1:23">
      <c r="A415" s="6"/>
      <c r="B415" s="46"/>
      <c r="C415" s="203" t="s">
        <v>383</v>
      </c>
      <c r="D415" s="33"/>
      <c r="E415" s="33"/>
      <c r="F415" s="33"/>
      <c r="G415" s="33"/>
      <c r="H415" s="33"/>
      <c r="I415" s="33"/>
      <c r="J415" s="33"/>
      <c r="K415" s="33"/>
      <c r="L415" s="33"/>
      <c r="M415" s="33"/>
      <c r="N415" s="33"/>
      <c r="O415" s="33"/>
      <c r="P415" s="33"/>
      <c r="Q415" s="33"/>
      <c r="R415" s="33"/>
      <c r="S415" s="33"/>
      <c r="T415" s="33"/>
      <c r="U415" s="33"/>
      <c r="V415" s="33"/>
      <c r="W415" s="33"/>
    </row>
    <row r="416" spans="1:23">
      <c r="A416" s="6"/>
      <c r="B416" s="46"/>
      <c r="C416" s="203" t="s">
        <v>384</v>
      </c>
      <c r="D416" s="33"/>
      <c r="E416" s="33"/>
      <c r="F416" s="33"/>
      <c r="G416" s="33"/>
      <c r="H416" s="33"/>
      <c r="I416" s="33"/>
      <c r="J416" s="33"/>
      <c r="K416" s="33"/>
      <c r="L416" s="33"/>
      <c r="M416" s="33"/>
      <c r="N416" s="33"/>
      <c r="O416" s="33"/>
      <c r="P416" s="33"/>
      <c r="Q416" s="33"/>
      <c r="R416" s="33"/>
      <c r="S416" s="33"/>
      <c r="T416" s="33"/>
      <c r="U416" s="33"/>
      <c r="V416" s="33"/>
      <c r="W416" s="33"/>
    </row>
    <row r="417" spans="1:23">
      <c r="A417" s="6"/>
      <c r="B417" s="46"/>
      <c r="C417" s="203" t="s">
        <v>385</v>
      </c>
      <c r="D417" s="79"/>
      <c r="E417" s="79"/>
      <c r="F417" s="79"/>
      <c r="G417" s="79"/>
      <c r="H417" s="79"/>
      <c r="I417" s="79"/>
      <c r="J417" s="79"/>
      <c r="K417" s="79"/>
      <c r="L417" s="79"/>
      <c r="M417" s="79"/>
      <c r="N417" s="79"/>
      <c r="O417" s="79"/>
      <c r="P417" s="79"/>
      <c r="Q417" s="79"/>
      <c r="R417" s="79"/>
      <c r="S417" s="79"/>
      <c r="T417" s="79"/>
      <c r="U417" s="79"/>
      <c r="V417" s="79"/>
      <c r="W417" s="79"/>
    </row>
    <row r="418" spans="1:23" ht="1.5" customHeight="1" thickBot="1">
      <c r="A418" s="6"/>
      <c r="B418" s="46"/>
      <c r="C418" s="204"/>
      <c r="D418" s="108" t="str">
        <f t="shared" ref="D418:W418" si="482">IF(COUNTIF(D415:D417,"C")&gt;=1,"A",IF(COUNTIF(D415:D417,"C")&gt;0,"P"," "))</f>
        <v xml:space="preserve"> </v>
      </c>
      <c r="E418" s="108" t="str">
        <f t="shared" ref="E418:N418" si="483">IF(COUNTIF(E415:E417,"C")&gt;=1,"A",IF(COUNTIF(E415:E417,"C")&gt;0,"P"," "))</f>
        <v xml:space="preserve"> </v>
      </c>
      <c r="F418" s="108" t="str">
        <f t="shared" si="483"/>
        <v xml:space="preserve"> </v>
      </c>
      <c r="G418" s="108" t="str">
        <f t="shared" si="483"/>
        <v xml:space="preserve"> </v>
      </c>
      <c r="H418" s="108" t="str">
        <f t="shared" si="483"/>
        <v xml:space="preserve"> </v>
      </c>
      <c r="I418" s="108" t="str">
        <f t="shared" si="483"/>
        <v xml:space="preserve"> </v>
      </c>
      <c r="J418" s="108" t="str">
        <f t="shared" si="483"/>
        <v xml:space="preserve"> </v>
      </c>
      <c r="K418" s="108" t="str">
        <f t="shared" si="483"/>
        <v xml:space="preserve"> </v>
      </c>
      <c r="L418" s="108" t="str">
        <f t="shared" si="483"/>
        <v xml:space="preserve"> </v>
      </c>
      <c r="M418" s="108" t="str">
        <f t="shared" si="483"/>
        <v xml:space="preserve"> </v>
      </c>
      <c r="N418" s="108" t="str">
        <f t="shared" si="483"/>
        <v xml:space="preserve"> </v>
      </c>
      <c r="O418" s="108" t="str">
        <f t="shared" si="482"/>
        <v xml:space="preserve"> </v>
      </c>
      <c r="P418" s="108" t="str">
        <f t="shared" si="482"/>
        <v xml:space="preserve"> </v>
      </c>
      <c r="Q418" s="108" t="str">
        <f t="shared" si="482"/>
        <v xml:space="preserve"> </v>
      </c>
      <c r="R418" s="108" t="str">
        <f t="shared" si="482"/>
        <v xml:space="preserve"> </v>
      </c>
      <c r="S418" s="108" t="str">
        <f t="shared" si="482"/>
        <v xml:space="preserve"> </v>
      </c>
      <c r="T418" s="108" t="str">
        <f t="shared" si="482"/>
        <v xml:space="preserve"> </v>
      </c>
      <c r="U418" s="108" t="str">
        <f t="shared" si="482"/>
        <v xml:space="preserve"> </v>
      </c>
      <c r="V418" s="108" t="str">
        <f t="shared" si="482"/>
        <v xml:space="preserve"> </v>
      </c>
      <c r="W418" s="108" t="str">
        <f t="shared" si="482"/>
        <v xml:space="preserve"> </v>
      </c>
    </row>
    <row r="419" spans="1:23" ht="13.5" thickBot="1">
      <c r="A419" s="6"/>
      <c r="B419" s="258"/>
      <c r="C419" s="67" t="s">
        <v>23</v>
      </c>
      <c r="D419" s="82" t="str">
        <f>IF(COUNTIF(D402:D418,"A")&gt;4,"C",IF(COUNTIF(D402:D418,"A")&gt;0,"P"," "))</f>
        <v xml:space="preserve"> </v>
      </c>
      <c r="E419" s="82" t="str">
        <f t="shared" ref="E419" si="484">IF(COUNTIF(E402:E418,"A")&gt;4,"C",IF(COUNTIF(E402:E418,"A")&gt;0,"P"," "))</f>
        <v xml:space="preserve"> </v>
      </c>
      <c r="F419" s="82" t="str">
        <f t="shared" ref="F419" si="485">IF(COUNTIF(F402:F418,"A")&gt;4,"C",IF(COUNTIF(F402:F418,"A")&gt;0,"P"," "))</f>
        <v xml:space="preserve"> </v>
      </c>
      <c r="G419" s="82" t="str">
        <f t="shared" ref="G419" si="486">IF(COUNTIF(G402:G418,"A")&gt;4,"C",IF(COUNTIF(G402:G418,"A")&gt;0,"P"," "))</f>
        <v xml:space="preserve"> </v>
      </c>
      <c r="H419" s="82" t="str">
        <f t="shared" ref="H419" si="487">IF(COUNTIF(H402:H418,"A")&gt;4,"C",IF(COUNTIF(H402:H418,"A")&gt;0,"P"," "))</f>
        <v xml:space="preserve"> </v>
      </c>
      <c r="I419" s="82" t="str">
        <f t="shared" ref="I419" si="488">IF(COUNTIF(I402:I418,"A")&gt;4,"C",IF(COUNTIF(I402:I418,"A")&gt;0,"P"," "))</f>
        <v xml:space="preserve"> </v>
      </c>
      <c r="J419" s="82" t="str">
        <f t="shared" ref="J419" si="489">IF(COUNTIF(J402:J418,"A")&gt;4,"C",IF(COUNTIF(J402:J418,"A")&gt;0,"P"," "))</f>
        <v xml:space="preserve"> </v>
      </c>
      <c r="K419" s="82" t="str">
        <f t="shared" ref="K419" si="490">IF(COUNTIF(K402:K418,"A")&gt;4,"C",IF(COUNTIF(K402:K418,"A")&gt;0,"P"," "))</f>
        <v xml:space="preserve"> </v>
      </c>
      <c r="L419" s="82" t="str">
        <f t="shared" ref="L419" si="491">IF(COUNTIF(L402:L418,"A")&gt;4,"C",IF(COUNTIF(L402:L418,"A")&gt;0,"P"," "))</f>
        <v xml:space="preserve"> </v>
      </c>
      <c r="M419" s="82" t="str">
        <f t="shared" ref="M419" si="492">IF(COUNTIF(M402:M418,"A")&gt;4,"C",IF(COUNTIF(M402:M418,"A")&gt;0,"P"," "))</f>
        <v xml:space="preserve"> </v>
      </c>
      <c r="N419" s="82" t="str">
        <f t="shared" ref="N419" si="493">IF(COUNTIF(N402:N418,"A")&gt;4,"C",IF(COUNTIF(N402:N418,"A")&gt;0,"P"," "))</f>
        <v xml:space="preserve"> </v>
      </c>
      <c r="O419" s="82" t="str">
        <f t="shared" ref="O419" si="494">IF(COUNTIF(O402:O418,"A")&gt;4,"C",IF(COUNTIF(O402:O418,"A")&gt;0,"P"," "))</f>
        <v xml:space="preserve"> </v>
      </c>
      <c r="P419" s="82" t="str">
        <f t="shared" ref="P419" si="495">IF(COUNTIF(P402:P418,"A")&gt;4,"C",IF(COUNTIF(P402:P418,"A")&gt;0,"P"," "))</f>
        <v xml:space="preserve"> </v>
      </c>
      <c r="Q419" s="82" t="str">
        <f t="shared" ref="Q419" si="496">IF(COUNTIF(Q402:Q418,"A")&gt;4,"C",IF(COUNTIF(Q402:Q418,"A")&gt;0,"P"," "))</f>
        <v xml:space="preserve"> </v>
      </c>
      <c r="R419" s="82" t="str">
        <f t="shared" ref="R419" si="497">IF(COUNTIF(R402:R418,"A")&gt;4,"C",IF(COUNTIF(R402:R418,"A")&gt;0,"P"," "))</f>
        <v xml:space="preserve"> </v>
      </c>
      <c r="S419" s="82" t="str">
        <f t="shared" ref="S419" si="498">IF(COUNTIF(S402:S418,"A")&gt;4,"C",IF(COUNTIF(S402:S418,"A")&gt;0,"P"," "))</f>
        <v xml:space="preserve"> </v>
      </c>
      <c r="T419" s="82" t="str">
        <f t="shared" ref="T419" si="499">IF(COUNTIF(T402:T418,"A")&gt;4,"C",IF(COUNTIF(T402:T418,"A")&gt;0,"P"," "))</f>
        <v xml:space="preserve"> </v>
      </c>
      <c r="U419" s="82" t="str">
        <f t="shared" ref="U419" si="500">IF(COUNTIF(U402:U418,"A")&gt;4,"C",IF(COUNTIF(U402:U418,"A")&gt;0,"P"," "))</f>
        <v xml:space="preserve"> </v>
      </c>
      <c r="V419" s="82" t="str">
        <f t="shared" ref="V419" si="501">IF(COUNTIF(V402:V418,"A")&gt;4,"C",IF(COUNTIF(V402:V418,"A")&gt;0,"P"," "))</f>
        <v xml:space="preserve"> </v>
      </c>
      <c r="W419" s="82" t="str">
        <f t="shared" ref="W419" si="502">IF(COUNTIF(W402:W418,"A")&gt;4,"C",IF(COUNTIF(W402:W418,"A")&gt;0,"P"," "))</f>
        <v xml:space="preserve"> </v>
      </c>
    </row>
    <row r="420" spans="1:23" ht="15">
      <c r="A420" s="6"/>
      <c r="B420" s="110" t="s">
        <v>691</v>
      </c>
      <c r="C420" s="111"/>
      <c r="D420" s="112"/>
      <c r="E420" s="112"/>
      <c r="F420" s="112"/>
      <c r="G420" s="112"/>
      <c r="H420" s="112"/>
      <c r="I420" s="112"/>
      <c r="J420" s="112"/>
      <c r="K420" s="112"/>
      <c r="L420" s="112"/>
      <c r="M420" s="112"/>
      <c r="N420" s="112"/>
      <c r="O420" s="112"/>
      <c r="P420" s="112"/>
      <c r="Q420" s="112"/>
      <c r="R420" s="112"/>
      <c r="S420" s="112"/>
      <c r="T420" s="112"/>
      <c r="U420" s="112"/>
      <c r="V420" s="112"/>
      <c r="W420" s="112"/>
    </row>
    <row r="421" spans="1:23">
      <c r="A421"/>
      <c r="B421" s="64">
        <v>1</v>
      </c>
      <c r="C421" s="201" t="s">
        <v>469</v>
      </c>
      <c r="D421" s="113"/>
      <c r="E421" s="114"/>
      <c r="F421" s="114"/>
      <c r="G421" s="114"/>
      <c r="H421" s="114"/>
      <c r="I421" s="114"/>
      <c r="J421" s="114"/>
      <c r="K421" s="114"/>
      <c r="L421" s="114"/>
      <c r="M421" s="114"/>
      <c r="N421" s="114"/>
      <c r="O421" s="114"/>
      <c r="P421" s="114"/>
      <c r="Q421" s="114"/>
      <c r="R421" s="114"/>
      <c r="S421" s="114"/>
      <c r="T421" s="114"/>
      <c r="U421" s="114"/>
      <c r="V421" s="114"/>
      <c r="W421" s="114"/>
    </row>
    <row r="422" spans="1:23">
      <c r="A422" s="6"/>
      <c r="B422" s="115"/>
      <c r="C422" s="202" t="s">
        <v>512</v>
      </c>
      <c r="D422" s="50"/>
      <c r="E422" s="33"/>
      <c r="F422" s="33"/>
      <c r="G422" s="33"/>
      <c r="H422" s="33"/>
      <c r="I422" s="33"/>
      <c r="J422" s="33"/>
      <c r="K422" s="33"/>
      <c r="L422" s="33"/>
      <c r="M422" s="33"/>
      <c r="N422" s="33"/>
      <c r="O422" s="33"/>
      <c r="P422" s="33"/>
      <c r="Q422" s="33"/>
      <c r="R422" s="33"/>
      <c r="S422" s="33"/>
      <c r="T422" s="33"/>
      <c r="U422" s="33"/>
      <c r="V422" s="33"/>
      <c r="W422" s="33"/>
    </row>
    <row r="423" spans="1:23">
      <c r="A423" s="6"/>
      <c r="B423" s="115"/>
      <c r="C423" s="202" t="s">
        <v>513</v>
      </c>
      <c r="D423" s="50"/>
      <c r="E423" s="33"/>
      <c r="F423" s="33"/>
      <c r="G423" s="33"/>
      <c r="H423" s="33"/>
      <c r="I423" s="33"/>
      <c r="J423" s="33"/>
      <c r="K423" s="33"/>
      <c r="L423" s="33"/>
      <c r="M423" s="33"/>
      <c r="N423" s="33"/>
      <c r="O423" s="33"/>
      <c r="P423" s="33"/>
      <c r="Q423" s="33"/>
      <c r="R423" s="33"/>
      <c r="S423" s="33"/>
      <c r="T423" s="33"/>
      <c r="U423" s="33"/>
      <c r="V423" s="33"/>
      <c r="W423" s="33"/>
    </row>
    <row r="424" spans="1:23">
      <c r="A424" s="6"/>
      <c r="B424" s="115"/>
      <c r="C424" s="202" t="s">
        <v>514</v>
      </c>
      <c r="D424" s="116"/>
      <c r="E424" s="33"/>
      <c r="F424" s="33"/>
      <c r="G424" s="33"/>
      <c r="H424" s="33"/>
      <c r="I424" s="33"/>
      <c r="J424" s="33"/>
      <c r="K424" s="33"/>
      <c r="L424" s="33"/>
      <c r="M424" s="33"/>
      <c r="N424" s="33"/>
      <c r="O424" s="33"/>
      <c r="P424" s="33"/>
      <c r="Q424" s="33"/>
      <c r="R424" s="33"/>
      <c r="S424" s="33"/>
      <c r="T424" s="33"/>
      <c r="U424" s="33"/>
      <c r="V424" s="33"/>
      <c r="W424" s="33"/>
    </row>
    <row r="425" spans="1:23">
      <c r="A425" s="6"/>
      <c r="B425" s="64">
        <v>2</v>
      </c>
      <c r="C425" s="117" t="s">
        <v>511</v>
      </c>
      <c r="D425" s="108" t="str">
        <f t="shared" ref="D425:W425" si="503">IF(COUNTIF(D422:D424,"C")&gt;=1,"A",IF(COUNTIF(D422:D424,"C")&gt;0,"P"," "))</f>
        <v xml:space="preserve"> </v>
      </c>
      <c r="E425" s="108" t="str">
        <f t="shared" ref="E425:N425" si="504">IF(COUNTIF(E422:E424,"C")&gt;=1,"A",IF(COUNTIF(E422:E424,"C")&gt;0,"P"," "))</f>
        <v xml:space="preserve"> </v>
      </c>
      <c r="F425" s="108" t="str">
        <f t="shared" si="504"/>
        <v xml:space="preserve"> </v>
      </c>
      <c r="G425" s="108" t="str">
        <f t="shared" si="504"/>
        <v xml:space="preserve"> </v>
      </c>
      <c r="H425" s="108" t="str">
        <f t="shared" si="504"/>
        <v xml:space="preserve"> </v>
      </c>
      <c r="I425" s="108" t="str">
        <f t="shared" si="504"/>
        <v xml:space="preserve"> </v>
      </c>
      <c r="J425" s="108" t="str">
        <f t="shared" si="504"/>
        <v xml:space="preserve"> </v>
      </c>
      <c r="K425" s="108" t="str">
        <f t="shared" si="504"/>
        <v xml:space="preserve"> </v>
      </c>
      <c r="L425" s="108" t="str">
        <f t="shared" si="504"/>
        <v xml:space="preserve"> </v>
      </c>
      <c r="M425" s="108" t="str">
        <f t="shared" si="504"/>
        <v xml:space="preserve"> </v>
      </c>
      <c r="N425" s="108" t="str">
        <f t="shared" si="504"/>
        <v xml:space="preserve"> </v>
      </c>
      <c r="O425" s="108" t="str">
        <f t="shared" si="503"/>
        <v xml:space="preserve"> </v>
      </c>
      <c r="P425" s="108" t="str">
        <f t="shared" si="503"/>
        <v xml:space="preserve"> </v>
      </c>
      <c r="Q425" s="108" t="str">
        <f t="shared" si="503"/>
        <v xml:space="preserve"> </v>
      </c>
      <c r="R425" s="108" t="str">
        <f t="shared" si="503"/>
        <v xml:space="preserve"> </v>
      </c>
      <c r="S425" s="108" t="str">
        <f t="shared" si="503"/>
        <v xml:space="preserve"> </v>
      </c>
      <c r="T425" s="108" t="str">
        <f t="shared" si="503"/>
        <v xml:space="preserve"> </v>
      </c>
      <c r="U425" s="108" t="str">
        <f t="shared" si="503"/>
        <v xml:space="preserve"> </v>
      </c>
      <c r="V425" s="108" t="str">
        <f t="shared" si="503"/>
        <v xml:space="preserve"> </v>
      </c>
      <c r="W425" s="108" t="str">
        <f t="shared" si="503"/>
        <v xml:space="preserve"> </v>
      </c>
    </row>
    <row r="426" spans="1:23">
      <c r="A426" s="6"/>
      <c r="B426" s="115"/>
      <c r="C426" s="202" t="s">
        <v>474</v>
      </c>
      <c r="D426" s="80"/>
      <c r="E426" s="33"/>
      <c r="F426" s="33"/>
      <c r="G426" s="33"/>
      <c r="H426" s="33"/>
      <c r="I426" s="33"/>
      <c r="J426" s="33"/>
      <c r="K426" s="33"/>
      <c r="L426" s="33"/>
      <c r="M426" s="33"/>
      <c r="N426" s="33"/>
      <c r="O426" s="33"/>
      <c r="P426" s="33"/>
      <c r="Q426" s="33"/>
      <c r="R426" s="33"/>
      <c r="S426" s="33"/>
      <c r="T426" s="33"/>
      <c r="U426" s="33"/>
      <c r="V426" s="33"/>
      <c r="W426" s="33"/>
    </row>
    <row r="427" spans="1:23">
      <c r="A427" s="6"/>
      <c r="B427" s="115"/>
      <c r="C427" s="202" t="s">
        <v>475</v>
      </c>
      <c r="D427" s="33"/>
      <c r="E427" s="33"/>
      <c r="F427" s="33"/>
      <c r="G427" s="33"/>
      <c r="H427" s="33"/>
      <c r="I427" s="33"/>
      <c r="J427" s="33"/>
      <c r="K427" s="33"/>
      <c r="L427" s="33"/>
      <c r="M427" s="33"/>
      <c r="N427" s="33"/>
      <c r="O427" s="33"/>
      <c r="P427" s="33"/>
      <c r="Q427" s="33"/>
      <c r="R427" s="33"/>
      <c r="S427" s="33"/>
      <c r="T427" s="33"/>
      <c r="U427" s="33"/>
      <c r="V427" s="33"/>
      <c r="W427" s="33"/>
    </row>
    <row r="428" spans="1:23">
      <c r="A428" s="6"/>
      <c r="B428" s="115"/>
      <c r="C428" s="202" t="s">
        <v>515</v>
      </c>
      <c r="D428" s="33"/>
      <c r="E428" s="33"/>
      <c r="F428" s="33"/>
      <c r="G428" s="33"/>
      <c r="H428" s="33"/>
      <c r="I428" s="33"/>
      <c r="J428" s="33"/>
      <c r="K428" s="33"/>
      <c r="L428" s="33"/>
      <c r="M428" s="33"/>
      <c r="N428" s="33"/>
      <c r="O428" s="33"/>
      <c r="P428" s="33"/>
      <c r="Q428" s="33"/>
      <c r="R428" s="33"/>
      <c r="S428" s="33"/>
      <c r="T428" s="33"/>
      <c r="U428" s="33"/>
      <c r="V428" s="33"/>
      <c r="W428" s="33"/>
    </row>
    <row r="429" spans="1:23">
      <c r="A429" s="6"/>
      <c r="B429" s="64">
        <v>3</v>
      </c>
      <c r="C429" s="117" t="s">
        <v>370</v>
      </c>
      <c r="D429" s="108" t="str">
        <f t="shared" ref="D429:W429" si="505">IF(COUNTIF(D426:D428,"C")&gt;=1,"A",IF(COUNTIF(D426:D428,"C")&gt;0,"P"," "))</f>
        <v xml:space="preserve"> </v>
      </c>
      <c r="E429" s="108" t="str">
        <f t="shared" ref="E429:N429" si="506">IF(COUNTIF(E426:E428,"C")&gt;=1,"A",IF(COUNTIF(E426:E428,"C")&gt;0,"P"," "))</f>
        <v xml:space="preserve"> </v>
      </c>
      <c r="F429" s="108" t="str">
        <f t="shared" si="506"/>
        <v xml:space="preserve"> </v>
      </c>
      <c r="G429" s="108" t="str">
        <f t="shared" si="506"/>
        <v xml:space="preserve"> </v>
      </c>
      <c r="H429" s="108" t="str">
        <f t="shared" si="506"/>
        <v xml:space="preserve"> </v>
      </c>
      <c r="I429" s="108" t="str">
        <f t="shared" si="506"/>
        <v xml:space="preserve"> </v>
      </c>
      <c r="J429" s="108" t="str">
        <f t="shared" si="506"/>
        <v xml:space="preserve"> </v>
      </c>
      <c r="K429" s="108" t="str">
        <f t="shared" si="506"/>
        <v xml:space="preserve"> </v>
      </c>
      <c r="L429" s="108" t="str">
        <f t="shared" si="506"/>
        <v xml:space="preserve"> </v>
      </c>
      <c r="M429" s="108" t="str">
        <f t="shared" si="506"/>
        <v xml:space="preserve"> </v>
      </c>
      <c r="N429" s="108" t="str">
        <f t="shared" si="506"/>
        <v xml:space="preserve"> </v>
      </c>
      <c r="O429" s="108" t="str">
        <f t="shared" si="505"/>
        <v xml:space="preserve"> </v>
      </c>
      <c r="P429" s="108" t="str">
        <f t="shared" si="505"/>
        <v xml:space="preserve"> </v>
      </c>
      <c r="Q429" s="108" t="str">
        <f t="shared" si="505"/>
        <v xml:space="preserve"> </v>
      </c>
      <c r="R429" s="108" t="str">
        <f t="shared" si="505"/>
        <v xml:space="preserve"> </v>
      </c>
      <c r="S429" s="108" t="str">
        <f t="shared" si="505"/>
        <v xml:space="preserve"> </v>
      </c>
      <c r="T429" s="108" t="str">
        <f t="shared" si="505"/>
        <v xml:space="preserve"> </v>
      </c>
      <c r="U429" s="108" t="str">
        <f t="shared" si="505"/>
        <v xml:space="preserve"> </v>
      </c>
      <c r="V429" s="108" t="str">
        <f t="shared" si="505"/>
        <v xml:space="preserve"> </v>
      </c>
      <c r="W429" s="108" t="str">
        <f t="shared" si="505"/>
        <v xml:space="preserve"> </v>
      </c>
    </row>
    <row r="430" spans="1:23">
      <c r="A430" s="6"/>
      <c r="B430" s="115"/>
      <c r="C430" s="202" t="s">
        <v>477</v>
      </c>
      <c r="D430" s="33"/>
      <c r="E430" s="33"/>
      <c r="F430" s="33"/>
      <c r="G430" s="33"/>
      <c r="H430" s="33"/>
      <c r="I430" s="33"/>
      <c r="J430" s="33"/>
      <c r="K430" s="33"/>
      <c r="L430" s="33"/>
      <c r="M430" s="33"/>
      <c r="N430" s="33"/>
      <c r="O430" s="33"/>
      <c r="P430" s="33"/>
      <c r="Q430" s="33"/>
      <c r="R430" s="33"/>
      <c r="S430" s="33"/>
      <c r="T430" s="33"/>
      <c r="U430" s="33"/>
      <c r="V430" s="33"/>
      <c r="W430" s="33"/>
    </row>
    <row r="431" spans="1:23">
      <c r="A431" s="6"/>
      <c r="B431" s="115"/>
      <c r="C431" s="202" t="s">
        <v>478</v>
      </c>
      <c r="D431" s="33"/>
      <c r="E431" s="33"/>
      <c r="F431" s="33"/>
      <c r="G431" s="33"/>
      <c r="H431" s="33"/>
      <c r="I431" s="33"/>
      <c r="J431" s="33"/>
      <c r="K431" s="33"/>
      <c r="L431" s="33"/>
      <c r="M431" s="33"/>
      <c r="N431" s="33"/>
      <c r="O431" s="33"/>
      <c r="P431" s="33"/>
      <c r="Q431" s="33"/>
      <c r="R431" s="33"/>
      <c r="S431" s="33"/>
      <c r="T431" s="33"/>
      <c r="U431" s="33"/>
      <c r="V431" s="33"/>
      <c r="W431" s="33"/>
    </row>
    <row r="432" spans="1:23">
      <c r="A432" s="6"/>
      <c r="B432" s="115"/>
      <c r="C432" s="202" t="s">
        <v>479</v>
      </c>
      <c r="D432" s="33"/>
      <c r="E432" s="33"/>
      <c r="F432" s="33"/>
      <c r="G432" s="33"/>
      <c r="H432" s="33"/>
      <c r="I432" s="33"/>
      <c r="J432" s="33"/>
      <c r="K432" s="33"/>
      <c r="L432" s="33"/>
      <c r="M432" s="33"/>
      <c r="N432" s="33"/>
      <c r="O432" s="33"/>
      <c r="P432" s="33"/>
      <c r="Q432" s="33"/>
      <c r="R432" s="33"/>
      <c r="S432" s="33"/>
      <c r="T432" s="33"/>
      <c r="U432" s="33"/>
      <c r="V432" s="33"/>
      <c r="W432" s="33"/>
    </row>
    <row r="433" spans="1:23">
      <c r="A433" s="6"/>
      <c r="B433" s="64">
        <v>4</v>
      </c>
      <c r="C433" s="117" t="s">
        <v>480</v>
      </c>
      <c r="D433" s="108" t="str">
        <f t="shared" ref="D433:W433" si="507">IF(COUNTIF(D430:D432,"C")&gt;=1,"A",IF(COUNTIF(D430:D432,"C")&gt;0,"P"," "))</f>
        <v xml:space="preserve"> </v>
      </c>
      <c r="E433" s="108" t="str">
        <f t="shared" ref="E433:N433" si="508">IF(COUNTIF(E430:E432,"C")&gt;=1,"A",IF(COUNTIF(E430:E432,"C")&gt;0,"P"," "))</f>
        <v xml:space="preserve"> </v>
      </c>
      <c r="F433" s="108" t="str">
        <f t="shared" si="508"/>
        <v xml:space="preserve"> </v>
      </c>
      <c r="G433" s="108" t="str">
        <f t="shared" si="508"/>
        <v xml:space="preserve"> </v>
      </c>
      <c r="H433" s="108" t="str">
        <f t="shared" si="508"/>
        <v xml:space="preserve"> </v>
      </c>
      <c r="I433" s="108" t="str">
        <f t="shared" si="508"/>
        <v xml:space="preserve"> </v>
      </c>
      <c r="J433" s="108" t="str">
        <f t="shared" si="508"/>
        <v xml:space="preserve"> </v>
      </c>
      <c r="K433" s="108" t="str">
        <f t="shared" si="508"/>
        <v xml:space="preserve"> </v>
      </c>
      <c r="L433" s="108" t="str">
        <f t="shared" si="508"/>
        <v xml:space="preserve"> </v>
      </c>
      <c r="M433" s="108" t="str">
        <f t="shared" si="508"/>
        <v xml:space="preserve"> </v>
      </c>
      <c r="N433" s="108" t="str">
        <f t="shared" si="508"/>
        <v xml:space="preserve"> </v>
      </c>
      <c r="O433" s="108" t="str">
        <f t="shared" si="507"/>
        <v xml:space="preserve"> </v>
      </c>
      <c r="P433" s="108" t="str">
        <f t="shared" si="507"/>
        <v xml:space="preserve"> </v>
      </c>
      <c r="Q433" s="108" t="str">
        <f t="shared" si="507"/>
        <v xml:space="preserve"> </v>
      </c>
      <c r="R433" s="108" t="str">
        <f t="shared" si="507"/>
        <v xml:space="preserve"> </v>
      </c>
      <c r="S433" s="108" t="str">
        <f t="shared" si="507"/>
        <v xml:space="preserve"> </v>
      </c>
      <c r="T433" s="108" t="str">
        <f t="shared" si="507"/>
        <v xml:space="preserve"> </v>
      </c>
      <c r="U433" s="108" t="str">
        <f t="shared" si="507"/>
        <v xml:space="preserve"> </v>
      </c>
      <c r="V433" s="108" t="str">
        <f t="shared" si="507"/>
        <v xml:space="preserve"> </v>
      </c>
      <c r="W433" s="108" t="str">
        <f t="shared" si="507"/>
        <v xml:space="preserve"> </v>
      </c>
    </row>
    <row r="434" spans="1:23">
      <c r="A434" s="6"/>
      <c r="B434" s="115"/>
      <c r="C434" s="202" t="s">
        <v>481</v>
      </c>
      <c r="D434" s="33"/>
      <c r="E434" s="33"/>
      <c r="F434" s="33"/>
      <c r="G434" s="33"/>
      <c r="H434" s="33"/>
      <c r="I434" s="33"/>
      <c r="J434" s="33"/>
      <c r="K434" s="33"/>
      <c r="L434" s="33"/>
      <c r="M434" s="33"/>
      <c r="N434" s="33"/>
      <c r="O434" s="33"/>
      <c r="P434" s="33"/>
      <c r="Q434" s="33"/>
      <c r="R434" s="33"/>
      <c r="S434" s="33"/>
      <c r="T434" s="33"/>
      <c r="U434" s="33"/>
      <c r="V434" s="33"/>
      <c r="W434" s="33"/>
    </row>
    <row r="435" spans="1:23">
      <c r="A435" s="6"/>
      <c r="B435" s="115"/>
      <c r="C435" s="202" t="s">
        <v>516</v>
      </c>
      <c r="D435" s="33"/>
      <c r="E435" s="33"/>
      <c r="F435" s="33"/>
      <c r="G435" s="33"/>
      <c r="H435" s="33"/>
      <c r="I435" s="33"/>
      <c r="J435" s="33"/>
      <c r="K435" s="33"/>
      <c r="L435" s="33"/>
      <c r="M435" s="33"/>
      <c r="N435" s="33"/>
      <c r="O435" s="33"/>
      <c r="P435" s="33"/>
      <c r="Q435" s="33"/>
      <c r="R435" s="33"/>
      <c r="S435" s="33"/>
      <c r="T435" s="33"/>
      <c r="U435" s="33"/>
      <c r="V435" s="33"/>
      <c r="W435" s="33"/>
    </row>
    <row r="436" spans="1:23">
      <c r="A436" s="6"/>
      <c r="B436" s="115"/>
      <c r="C436" s="202" t="s">
        <v>483</v>
      </c>
      <c r="D436" s="33"/>
      <c r="E436" s="33"/>
      <c r="F436" s="33"/>
      <c r="G436" s="33"/>
      <c r="H436" s="33"/>
      <c r="I436" s="33"/>
      <c r="J436" s="33"/>
      <c r="K436" s="33"/>
      <c r="L436" s="33"/>
      <c r="M436" s="33"/>
      <c r="N436" s="33"/>
      <c r="O436" s="33"/>
      <c r="P436" s="33"/>
      <c r="Q436" s="33"/>
      <c r="R436" s="33"/>
      <c r="S436" s="33"/>
      <c r="T436" s="33"/>
      <c r="U436" s="33"/>
      <c r="V436" s="33"/>
      <c r="W436" s="33"/>
    </row>
    <row r="437" spans="1:23">
      <c r="A437" s="6"/>
      <c r="B437" s="64">
        <v>5</v>
      </c>
      <c r="C437" s="117" t="s">
        <v>484</v>
      </c>
      <c r="D437" s="108" t="str">
        <f t="shared" ref="D437:W437" si="509">IF(COUNTIF(D434:D436,"C")&gt;=1,"A",IF(COUNTIF(D434:D436,"C")&gt;0,"P"," "))</f>
        <v xml:space="preserve"> </v>
      </c>
      <c r="E437" s="108" t="str">
        <f t="shared" ref="E437:N437" si="510">IF(COUNTIF(E434:E436,"C")&gt;=1,"A",IF(COUNTIF(E434:E436,"C")&gt;0,"P"," "))</f>
        <v xml:space="preserve"> </v>
      </c>
      <c r="F437" s="108" t="str">
        <f t="shared" si="510"/>
        <v xml:space="preserve"> </v>
      </c>
      <c r="G437" s="108" t="str">
        <f t="shared" si="510"/>
        <v xml:space="preserve"> </v>
      </c>
      <c r="H437" s="108" t="str">
        <f t="shared" si="510"/>
        <v xml:space="preserve"> </v>
      </c>
      <c r="I437" s="108" t="str">
        <f t="shared" si="510"/>
        <v xml:space="preserve"> </v>
      </c>
      <c r="J437" s="108" t="str">
        <f t="shared" si="510"/>
        <v xml:space="preserve"> </v>
      </c>
      <c r="K437" s="108" t="str">
        <f t="shared" si="510"/>
        <v xml:space="preserve"> </v>
      </c>
      <c r="L437" s="108" t="str">
        <f t="shared" si="510"/>
        <v xml:space="preserve"> </v>
      </c>
      <c r="M437" s="108" t="str">
        <f t="shared" si="510"/>
        <v xml:space="preserve"> </v>
      </c>
      <c r="N437" s="108" t="str">
        <f t="shared" si="510"/>
        <v xml:space="preserve"> </v>
      </c>
      <c r="O437" s="108" t="str">
        <f t="shared" si="509"/>
        <v xml:space="preserve"> </v>
      </c>
      <c r="P437" s="108" t="str">
        <f t="shared" si="509"/>
        <v xml:space="preserve"> </v>
      </c>
      <c r="Q437" s="108" t="str">
        <f t="shared" si="509"/>
        <v xml:space="preserve"> </v>
      </c>
      <c r="R437" s="108" t="str">
        <f t="shared" si="509"/>
        <v xml:space="preserve"> </v>
      </c>
      <c r="S437" s="108" t="str">
        <f t="shared" si="509"/>
        <v xml:space="preserve"> </v>
      </c>
      <c r="T437" s="108" t="str">
        <f t="shared" si="509"/>
        <v xml:space="preserve"> </v>
      </c>
      <c r="U437" s="108" t="str">
        <f t="shared" si="509"/>
        <v xml:space="preserve"> </v>
      </c>
      <c r="V437" s="108" t="str">
        <f t="shared" si="509"/>
        <v xml:space="preserve"> </v>
      </c>
      <c r="W437" s="108" t="str">
        <f t="shared" si="509"/>
        <v xml:space="preserve"> </v>
      </c>
    </row>
    <row r="438" spans="1:23">
      <c r="A438" s="6"/>
      <c r="B438" s="46"/>
      <c r="C438" s="203" t="s">
        <v>485</v>
      </c>
      <c r="D438" s="33"/>
      <c r="E438" s="33"/>
      <c r="F438" s="33"/>
      <c r="G438" s="33"/>
      <c r="H438" s="33"/>
      <c r="I438" s="33"/>
      <c r="J438" s="33"/>
      <c r="K438" s="33"/>
      <c r="L438" s="33"/>
      <c r="M438" s="33"/>
      <c r="N438" s="33"/>
      <c r="O438" s="33"/>
      <c r="P438" s="33"/>
      <c r="Q438" s="33"/>
      <c r="R438" s="33"/>
      <c r="S438" s="33"/>
      <c r="T438" s="33"/>
      <c r="U438" s="33"/>
      <c r="V438" s="33"/>
      <c r="W438" s="33"/>
    </row>
    <row r="439" spans="1:23">
      <c r="A439" s="6"/>
      <c r="B439" s="46"/>
      <c r="C439" s="203" t="s">
        <v>486</v>
      </c>
      <c r="D439" s="33"/>
      <c r="E439" s="33"/>
      <c r="F439" s="33"/>
      <c r="G439" s="33"/>
      <c r="H439" s="33"/>
      <c r="I439" s="33"/>
      <c r="J439" s="33"/>
      <c r="K439" s="33"/>
      <c r="L439" s="33"/>
      <c r="M439" s="33"/>
      <c r="N439" s="33"/>
      <c r="O439" s="33"/>
      <c r="P439" s="33"/>
      <c r="Q439" s="33"/>
      <c r="R439" s="33"/>
      <c r="S439" s="33"/>
      <c r="T439" s="33"/>
      <c r="U439" s="33"/>
      <c r="V439" s="33"/>
      <c r="W439" s="33"/>
    </row>
    <row r="440" spans="1:23">
      <c r="A440" s="6"/>
      <c r="B440" s="46"/>
      <c r="C440" s="203" t="s">
        <v>487</v>
      </c>
      <c r="D440" s="79"/>
      <c r="E440" s="79"/>
      <c r="F440" s="79"/>
      <c r="G440" s="79"/>
      <c r="H440" s="79"/>
      <c r="I440" s="79"/>
      <c r="J440" s="79"/>
      <c r="K440" s="79"/>
      <c r="L440" s="79"/>
      <c r="M440" s="79"/>
      <c r="N440" s="79"/>
      <c r="O440" s="79"/>
      <c r="P440" s="79"/>
      <c r="Q440" s="79"/>
      <c r="R440" s="79"/>
      <c r="S440" s="79"/>
      <c r="T440" s="79"/>
      <c r="U440" s="79"/>
      <c r="V440" s="79"/>
      <c r="W440" s="79"/>
    </row>
    <row r="441" spans="1:23" ht="1.5" customHeight="1" thickBot="1">
      <c r="A441" s="6"/>
      <c r="B441" s="46"/>
      <c r="C441" s="204"/>
      <c r="D441" s="108" t="str">
        <f t="shared" ref="D441:W441" si="511">IF(COUNTIF(D438:D440,"C")&gt;=1,"A",IF(COUNTIF(D438:D440,"C")&gt;0,"P"," "))</f>
        <v xml:space="preserve"> </v>
      </c>
      <c r="E441" s="108" t="str">
        <f t="shared" ref="E441:N441" si="512">IF(COUNTIF(E438:E440,"C")&gt;=1,"A",IF(COUNTIF(E438:E440,"C")&gt;0,"P"," "))</f>
        <v xml:space="preserve"> </v>
      </c>
      <c r="F441" s="108" t="str">
        <f t="shared" si="512"/>
        <v xml:space="preserve"> </v>
      </c>
      <c r="G441" s="108" t="str">
        <f t="shared" si="512"/>
        <v xml:space="preserve"> </v>
      </c>
      <c r="H441" s="108" t="str">
        <f t="shared" si="512"/>
        <v xml:space="preserve"> </v>
      </c>
      <c r="I441" s="108" t="str">
        <f t="shared" si="512"/>
        <v xml:space="preserve"> </v>
      </c>
      <c r="J441" s="108" t="str">
        <f t="shared" si="512"/>
        <v xml:space="preserve"> </v>
      </c>
      <c r="K441" s="108" t="str">
        <f t="shared" si="512"/>
        <v xml:space="preserve"> </v>
      </c>
      <c r="L441" s="108" t="str">
        <f t="shared" si="512"/>
        <v xml:space="preserve"> </v>
      </c>
      <c r="M441" s="108" t="str">
        <f t="shared" si="512"/>
        <v xml:space="preserve"> </v>
      </c>
      <c r="N441" s="108" t="str">
        <f t="shared" si="512"/>
        <v xml:space="preserve"> </v>
      </c>
      <c r="O441" s="108" t="str">
        <f t="shared" si="511"/>
        <v xml:space="preserve"> </v>
      </c>
      <c r="P441" s="108" t="str">
        <f t="shared" si="511"/>
        <v xml:space="preserve"> </v>
      </c>
      <c r="Q441" s="108" t="str">
        <f t="shared" si="511"/>
        <v xml:space="preserve"> </v>
      </c>
      <c r="R441" s="108" t="str">
        <f t="shared" si="511"/>
        <v xml:space="preserve"> </v>
      </c>
      <c r="S441" s="108" t="str">
        <f t="shared" si="511"/>
        <v xml:space="preserve"> </v>
      </c>
      <c r="T441" s="108" t="str">
        <f t="shared" si="511"/>
        <v xml:space="preserve"> </v>
      </c>
      <c r="U441" s="108" t="str">
        <f t="shared" si="511"/>
        <v xml:space="preserve"> </v>
      </c>
      <c r="V441" s="108" t="str">
        <f t="shared" si="511"/>
        <v xml:space="preserve"> </v>
      </c>
      <c r="W441" s="108" t="str">
        <f t="shared" si="511"/>
        <v xml:space="preserve"> </v>
      </c>
    </row>
    <row r="442" spans="1:23" ht="13.5" thickBot="1">
      <c r="A442" s="6"/>
      <c r="B442" s="265"/>
      <c r="C442" s="67" t="s">
        <v>23</v>
      </c>
      <c r="D442" s="82" t="str">
        <f>IF(COUNTIF(D425:D441,"A")&gt;4,"C",IF(COUNTIF(D425:D441,"A")&gt;0,"P"," "))</f>
        <v xml:space="preserve"> </v>
      </c>
      <c r="E442" s="82" t="str">
        <f t="shared" ref="E442" si="513">IF(COUNTIF(E425:E441,"A")&gt;4,"C",IF(COUNTIF(E425:E441,"A")&gt;0,"P"," "))</f>
        <v xml:space="preserve"> </v>
      </c>
      <c r="F442" s="82" t="str">
        <f t="shared" ref="F442" si="514">IF(COUNTIF(F425:F441,"A")&gt;4,"C",IF(COUNTIF(F425:F441,"A")&gt;0,"P"," "))</f>
        <v xml:space="preserve"> </v>
      </c>
      <c r="G442" s="82" t="str">
        <f t="shared" ref="G442" si="515">IF(COUNTIF(G425:G441,"A")&gt;4,"C",IF(COUNTIF(G425:G441,"A")&gt;0,"P"," "))</f>
        <v xml:space="preserve"> </v>
      </c>
      <c r="H442" s="82" t="str">
        <f t="shared" ref="H442" si="516">IF(COUNTIF(H425:H441,"A")&gt;4,"C",IF(COUNTIF(H425:H441,"A")&gt;0,"P"," "))</f>
        <v xml:space="preserve"> </v>
      </c>
      <c r="I442" s="82" t="str">
        <f t="shared" ref="I442" si="517">IF(COUNTIF(I425:I441,"A")&gt;4,"C",IF(COUNTIF(I425:I441,"A")&gt;0,"P"," "))</f>
        <v xml:space="preserve"> </v>
      </c>
      <c r="J442" s="82" t="str">
        <f t="shared" ref="J442" si="518">IF(COUNTIF(J425:J441,"A")&gt;4,"C",IF(COUNTIF(J425:J441,"A")&gt;0,"P"," "))</f>
        <v xml:space="preserve"> </v>
      </c>
      <c r="K442" s="82" t="str">
        <f t="shared" ref="K442" si="519">IF(COUNTIF(K425:K441,"A")&gt;4,"C",IF(COUNTIF(K425:K441,"A")&gt;0,"P"," "))</f>
        <v xml:space="preserve"> </v>
      </c>
      <c r="L442" s="82" t="str">
        <f t="shared" ref="L442" si="520">IF(COUNTIF(L425:L441,"A")&gt;4,"C",IF(COUNTIF(L425:L441,"A")&gt;0,"P"," "))</f>
        <v xml:space="preserve"> </v>
      </c>
      <c r="M442" s="82" t="str">
        <f t="shared" ref="M442" si="521">IF(COUNTIF(M425:M441,"A")&gt;4,"C",IF(COUNTIF(M425:M441,"A")&gt;0,"P"," "))</f>
        <v xml:space="preserve"> </v>
      </c>
      <c r="N442" s="82" t="str">
        <f t="shared" ref="N442" si="522">IF(COUNTIF(N425:N441,"A")&gt;4,"C",IF(COUNTIF(N425:N441,"A")&gt;0,"P"," "))</f>
        <v xml:space="preserve"> </v>
      </c>
      <c r="O442" s="82" t="str">
        <f t="shared" ref="O442" si="523">IF(COUNTIF(O425:O441,"A")&gt;4,"C",IF(COUNTIF(O425:O441,"A")&gt;0,"P"," "))</f>
        <v xml:space="preserve"> </v>
      </c>
      <c r="P442" s="82" t="str">
        <f t="shared" ref="P442" si="524">IF(COUNTIF(P425:P441,"A")&gt;4,"C",IF(COUNTIF(P425:P441,"A")&gt;0,"P"," "))</f>
        <v xml:space="preserve"> </v>
      </c>
      <c r="Q442" s="82" t="str">
        <f t="shared" ref="Q442" si="525">IF(COUNTIF(Q425:Q441,"A")&gt;4,"C",IF(COUNTIF(Q425:Q441,"A")&gt;0,"P"," "))</f>
        <v xml:space="preserve"> </v>
      </c>
      <c r="R442" s="82" t="str">
        <f t="shared" ref="R442" si="526">IF(COUNTIF(R425:R441,"A")&gt;4,"C",IF(COUNTIF(R425:R441,"A")&gt;0,"P"," "))</f>
        <v xml:space="preserve"> </v>
      </c>
      <c r="S442" s="82" t="str">
        <f t="shared" ref="S442" si="527">IF(COUNTIF(S425:S441,"A")&gt;4,"C",IF(COUNTIF(S425:S441,"A")&gt;0,"P"," "))</f>
        <v xml:space="preserve"> </v>
      </c>
      <c r="T442" s="82" t="str">
        <f t="shared" ref="T442" si="528">IF(COUNTIF(T425:T441,"A")&gt;4,"C",IF(COUNTIF(T425:T441,"A")&gt;0,"P"," "))</f>
        <v xml:space="preserve"> </v>
      </c>
      <c r="U442" s="82" t="str">
        <f t="shared" ref="U442" si="529">IF(COUNTIF(U425:U441,"A")&gt;4,"C",IF(COUNTIF(U425:U441,"A")&gt;0,"P"," "))</f>
        <v xml:space="preserve"> </v>
      </c>
      <c r="V442" s="82" t="str">
        <f t="shared" ref="V442" si="530">IF(COUNTIF(V425:V441,"A")&gt;4,"C",IF(COUNTIF(V425:V441,"A")&gt;0,"P"," "))</f>
        <v xml:space="preserve"> </v>
      </c>
      <c r="W442" s="82" t="str">
        <f t="shared" ref="W442" si="531">IF(COUNTIF(W425:W441,"A")&gt;4,"C",IF(COUNTIF(W425:W441,"A")&gt;0,"P"," "))</f>
        <v xml:space="preserve"> </v>
      </c>
    </row>
    <row r="443" spans="1:23" ht="15">
      <c r="A443" s="6"/>
      <c r="B443" s="110" t="s">
        <v>510</v>
      </c>
      <c r="C443" s="111"/>
      <c r="D443" s="112"/>
      <c r="E443" s="112"/>
      <c r="F443" s="112"/>
      <c r="G443" s="112"/>
      <c r="H443" s="112"/>
      <c r="I443" s="112"/>
      <c r="J443" s="112"/>
      <c r="K443" s="112"/>
      <c r="L443" s="112"/>
      <c r="M443" s="112"/>
      <c r="N443" s="112"/>
      <c r="O443" s="112"/>
      <c r="P443" s="112"/>
      <c r="Q443" s="112"/>
      <c r="R443" s="112"/>
      <c r="S443" s="112"/>
      <c r="T443" s="112"/>
      <c r="U443" s="112"/>
      <c r="V443" s="112"/>
      <c r="W443" s="112"/>
    </row>
    <row r="444" spans="1:23">
      <c r="A444"/>
      <c r="B444" s="64">
        <v>1</v>
      </c>
      <c r="C444" s="201" t="s">
        <v>469</v>
      </c>
      <c r="D444" s="113"/>
      <c r="E444" s="114"/>
      <c r="F444" s="114"/>
      <c r="G444" s="114"/>
      <c r="H444" s="114"/>
      <c r="I444" s="114"/>
      <c r="J444" s="114"/>
      <c r="K444" s="114"/>
      <c r="L444" s="114"/>
      <c r="M444" s="114"/>
      <c r="N444" s="114"/>
      <c r="O444" s="114"/>
      <c r="P444" s="114"/>
      <c r="Q444" s="114"/>
      <c r="R444" s="114"/>
      <c r="S444" s="114"/>
      <c r="T444" s="114"/>
      <c r="U444" s="114"/>
      <c r="V444" s="114"/>
      <c r="W444" s="114"/>
    </row>
    <row r="445" spans="1:23">
      <c r="A445" s="6"/>
      <c r="B445" s="115"/>
      <c r="C445" s="202" t="s">
        <v>512</v>
      </c>
      <c r="D445" s="50"/>
      <c r="E445" s="33"/>
      <c r="F445" s="33"/>
      <c r="G445" s="33"/>
      <c r="H445" s="33"/>
      <c r="I445" s="33"/>
      <c r="J445" s="33"/>
      <c r="K445" s="33"/>
      <c r="L445" s="33"/>
      <c r="M445" s="33"/>
      <c r="N445" s="33"/>
      <c r="O445" s="33"/>
      <c r="P445" s="33"/>
      <c r="Q445" s="33"/>
      <c r="R445" s="33"/>
      <c r="S445" s="33"/>
      <c r="T445" s="33"/>
      <c r="U445" s="33"/>
      <c r="V445" s="33"/>
      <c r="W445" s="33"/>
    </row>
    <row r="446" spans="1:23">
      <c r="A446" s="6"/>
      <c r="B446" s="115"/>
      <c r="C446" s="202" t="s">
        <v>513</v>
      </c>
      <c r="D446" s="50"/>
      <c r="E446" s="33"/>
      <c r="F446" s="33"/>
      <c r="G446" s="33"/>
      <c r="H446" s="33"/>
      <c r="I446" s="33"/>
      <c r="J446" s="33"/>
      <c r="K446" s="33"/>
      <c r="L446" s="33"/>
      <c r="M446" s="33"/>
      <c r="N446" s="33"/>
      <c r="O446" s="33"/>
      <c r="P446" s="33"/>
      <c r="Q446" s="33"/>
      <c r="R446" s="33"/>
      <c r="S446" s="33"/>
      <c r="T446" s="33"/>
      <c r="U446" s="33"/>
      <c r="V446" s="33"/>
      <c r="W446" s="33"/>
    </row>
    <row r="447" spans="1:23">
      <c r="A447" s="6"/>
      <c r="B447" s="115"/>
      <c r="C447" s="202" t="s">
        <v>514</v>
      </c>
      <c r="D447" s="116"/>
      <c r="E447" s="33"/>
      <c r="F447" s="33"/>
      <c r="G447" s="33"/>
      <c r="H447" s="33"/>
      <c r="I447" s="33"/>
      <c r="J447" s="33"/>
      <c r="K447" s="33"/>
      <c r="L447" s="33"/>
      <c r="M447" s="33"/>
      <c r="N447" s="33"/>
      <c r="O447" s="33"/>
      <c r="P447" s="33"/>
      <c r="Q447" s="33"/>
      <c r="R447" s="33"/>
      <c r="S447" s="33"/>
      <c r="T447" s="33"/>
      <c r="U447" s="33"/>
      <c r="V447" s="33"/>
      <c r="W447" s="33"/>
    </row>
    <row r="448" spans="1:23">
      <c r="A448" s="6"/>
      <c r="B448" s="64">
        <v>2</v>
      </c>
      <c r="C448" s="117" t="s">
        <v>511</v>
      </c>
      <c r="D448" s="108" t="str">
        <f t="shared" ref="D448:W448" si="532">IF(COUNTIF(D445:D447,"C")&gt;=1,"A",IF(COUNTIF(D445:D447,"C")&gt;0,"P"," "))</f>
        <v xml:space="preserve"> </v>
      </c>
      <c r="E448" s="108" t="str">
        <f t="shared" ref="E448:N448" si="533">IF(COUNTIF(E445:E447,"C")&gt;=1,"A",IF(COUNTIF(E445:E447,"C")&gt;0,"P"," "))</f>
        <v xml:space="preserve"> </v>
      </c>
      <c r="F448" s="108" t="str">
        <f t="shared" si="533"/>
        <v xml:space="preserve"> </v>
      </c>
      <c r="G448" s="108" t="str">
        <f t="shared" si="533"/>
        <v xml:space="preserve"> </v>
      </c>
      <c r="H448" s="108" t="str">
        <f t="shared" si="533"/>
        <v xml:space="preserve"> </v>
      </c>
      <c r="I448" s="108" t="str">
        <f t="shared" si="533"/>
        <v xml:space="preserve"> </v>
      </c>
      <c r="J448" s="108" t="str">
        <f t="shared" si="533"/>
        <v xml:space="preserve"> </v>
      </c>
      <c r="K448" s="108" t="str">
        <f t="shared" si="533"/>
        <v xml:space="preserve"> </v>
      </c>
      <c r="L448" s="108" t="str">
        <f t="shared" si="533"/>
        <v xml:space="preserve"> </v>
      </c>
      <c r="M448" s="108" t="str">
        <f t="shared" si="533"/>
        <v xml:space="preserve"> </v>
      </c>
      <c r="N448" s="108" t="str">
        <f t="shared" si="533"/>
        <v xml:space="preserve"> </v>
      </c>
      <c r="O448" s="108" t="str">
        <f t="shared" si="532"/>
        <v xml:space="preserve"> </v>
      </c>
      <c r="P448" s="108" t="str">
        <f t="shared" si="532"/>
        <v xml:space="preserve"> </v>
      </c>
      <c r="Q448" s="108" t="str">
        <f t="shared" si="532"/>
        <v xml:space="preserve"> </v>
      </c>
      <c r="R448" s="108" t="str">
        <f t="shared" si="532"/>
        <v xml:space="preserve"> </v>
      </c>
      <c r="S448" s="108" t="str">
        <f t="shared" si="532"/>
        <v xml:space="preserve"> </v>
      </c>
      <c r="T448" s="108" t="str">
        <f t="shared" si="532"/>
        <v xml:space="preserve"> </v>
      </c>
      <c r="U448" s="108" t="str">
        <f t="shared" si="532"/>
        <v xml:space="preserve"> </v>
      </c>
      <c r="V448" s="108" t="str">
        <f t="shared" si="532"/>
        <v xml:space="preserve"> </v>
      </c>
      <c r="W448" s="108" t="str">
        <f t="shared" si="532"/>
        <v xml:space="preserve"> </v>
      </c>
    </row>
    <row r="449" spans="1:23">
      <c r="A449" s="6"/>
      <c r="B449" s="115"/>
      <c r="C449" s="202" t="s">
        <v>474</v>
      </c>
      <c r="D449" s="80"/>
      <c r="E449" s="33"/>
      <c r="F449" s="33"/>
      <c r="G449" s="33"/>
      <c r="H449" s="33"/>
      <c r="I449" s="33"/>
      <c r="J449" s="33"/>
      <c r="K449" s="33"/>
      <c r="L449" s="33"/>
      <c r="M449" s="33"/>
      <c r="N449" s="33"/>
      <c r="O449" s="33"/>
      <c r="P449" s="33"/>
      <c r="Q449" s="33"/>
      <c r="R449" s="33"/>
      <c r="S449" s="33"/>
      <c r="T449" s="33"/>
      <c r="U449" s="33"/>
      <c r="V449" s="33"/>
      <c r="W449" s="33"/>
    </row>
    <row r="450" spans="1:23">
      <c r="A450" s="6"/>
      <c r="B450" s="115"/>
      <c r="C450" s="202" t="s">
        <v>475</v>
      </c>
      <c r="D450" s="33"/>
      <c r="E450" s="33"/>
      <c r="F450" s="33"/>
      <c r="G450" s="33"/>
      <c r="H450" s="33"/>
      <c r="I450" s="33"/>
      <c r="J450" s="33"/>
      <c r="K450" s="33"/>
      <c r="L450" s="33"/>
      <c r="M450" s="33"/>
      <c r="N450" s="33"/>
      <c r="O450" s="33"/>
      <c r="P450" s="33"/>
      <c r="Q450" s="33"/>
      <c r="R450" s="33"/>
      <c r="S450" s="33"/>
      <c r="T450" s="33"/>
      <c r="U450" s="33"/>
      <c r="V450" s="33"/>
      <c r="W450" s="33"/>
    </row>
    <row r="451" spans="1:23">
      <c r="A451" s="6"/>
      <c r="B451" s="115"/>
      <c r="C451" s="202" t="s">
        <v>515</v>
      </c>
      <c r="D451" s="33"/>
      <c r="E451" s="33"/>
      <c r="F451" s="33"/>
      <c r="G451" s="33"/>
      <c r="H451" s="33"/>
      <c r="I451" s="33"/>
      <c r="J451" s="33"/>
      <c r="K451" s="33"/>
      <c r="L451" s="33"/>
      <c r="M451" s="33"/>
      <c r="N451" s="33"/>
      <c r="O451" s="33"/>
      <c r="P451" s="33"/>
      <c r="Q451" s="33"/>
      <c r="R451" s="33"/>
      <c r="S451" s="33"/>
      <c r="T451" s="33"/>
      <c r="U451" s="33"/>
      <c r="V451" s="33"/>
      <c r="W451" s="33"/>
    </row>
    <row r="452" spans="1:23">
      <c r="A452" s="6"/>
      <c r="B452" s="64">
        <v>3</v>
      </c>
      <c r="C452" s="117" t="s">
        <v>370</v>
      </c>
      <c r="D452" s="108" t="str">
        <f t="shared" ref="D452:W452" si="534">IF(COUNTIF(D449:D451,"C")&gt;=1,"A",IF(COUNTIF(D449:D451,"C")&gt;0,"P"," "))</f>
        <v xml:space="preserve"> </v>
      </c>
      <c r="E452" s="108" t="str">
        <f t="shared" ref="E452:N452" si="535">IF(COUNTIF(E449:E451,"C")&gt;=1,"A",IF(COUNTIF(E449:E451,"C")&gt;0,"P"," "))</f>
        <v xml:space="preserve"> </v>
      </c>
      <c r="F452" s="108" t="str">
        <f t="shared" si="535"/>
        <v xml:space="preserve"> </v>
      </c>
      <c r="G452" s="108" t="str">
        <f t="shared" si="535"/>
        <v xml:space="preserve"> </v>
      </c>
      <c r="H452" s="108" t="str">
        <f t="shared" si="535"/>
        <v xml:space="preserve"> </v>
      </c>
      <c r="I452" s="108" t="str">
        <f t="shared" si="535"/>
        <v xml:space="preserve"> </v>
      </c>
      <c r="J452" s="108" t="str">
        <f t="shared" si="535"/>
        <v xml:space="preserve"> </v>
      </c>
      <c r="K452" s="108" t="str">
        <f t="shared" si="535"/>
        <v xml:space="preserve"> </v>
      </c>
      <c r="L452" s="108" t="str">
        <f t="shared" si="535"/>
        <v xml:space="preserve"> </v>
      </c>
      <c r="M452" s="108" t="str">
        <f t="shared" si="535"/>
        <v xml:space="preserve"> </v>
      </c>
      <c r="N452" s="108" t="str">
        <f t="shared" si="535"/>
        <v xml:space="preserve"> </v>
      </c>
      <c r="O452" s="108" t="str">
        <f t="shared" si="534"/>
        <v xml:space="preserve"> </v>
      </c>
      <c r="P452" s="108" t="str">
        <f t="shared" si="534"/>
        <v xml:space="preserve"> </v>
      </c>
      <c r="Q452" s="108" t="str">
        <f t="shared" si="534"/>
        <v xml:space="preserve"> </v>
      </c>
      <c r="R452" s="108" t="str">
        <f t="shared" si="534"/>
        <v xml:space="preserve"> </v>
      </c>
      <c r="S452" s="108" t="str">
        <f t="shared" si="534"/>
        <v xml:space="preserve"> </v>
      </c>
      <c r="T452" s="108" t="str">
        <f t="shared" si="534"/>
        <v xml:space="preserve"> </v>
      </c>
      <c r="U452" s="108" t="str">
        <f t="shared" si="534"/>
        <v xml:space="preserve"> </v>
      </c>
      <c r="V452" s="108" t="str">
        <f t="shared" si="534"/>
        <v xml:space="preserve"> </v>
      </c>
      <c r="W452" s="108" t="str">
        <f t="shared" si="534"/>
        <v xml:space="preserve"> </v>
      </c>
    </row>
    <row r="453" spans="1:23">
      <c r="A453" s="6"/>
      <c r="B453" s="115"/>
      <c r="C453" s="202" t="s">
        <v>477</v>
      </c>
      <c r="D453" s="33"/>
      <c r="E453" s="33"/>
      <c r="F453" s="33"/>
      <c r="G453" s="33"/>
      <c r="H453" s="33"/>
      <c r="I453" s="33"/>
      <c r="J453" s="33"/>
      <c r="K453" s="33"/>
      <c r="L453" s="33"/>
      <c r="M453" s="33"/>
      <c r="N453" s="33"/>
      <c r="O453" s="33"/>
      <c r="P453" s="33"/>
      <c r="Q453" s="33"/>
      <c r="R453" s="33"/>
      <c r="S453" s="33"/>
      <c r="T453" s="33"/>
      <c r="U453" s="33"/>
      <c r="V453" s="33"/>
      <c r="W453" s="33"/>
    </row>
    <row r="454" spans="1:23">
      <c r="A454" s="6"/>
      <c r="B454" s="115"/>
      <c r="C454" s="202" t="s">
        <v>478</v>
      </c>
      <c r="D454" s="33"/>
      <c r="E454" s="33"/>
      <c r="F454" s="33"/>
      <c r="G454" s="33"/>
      <c r="H454" s="33"/>
      <c r="I454" s="33"/>
      <c r="J454" s="33"/>
      <c r="K454" s="33"/>
      <c r="L454" s="33"/>
      <c r="M454" s="33"/>
      <c r="N454" s="33"/>
      <c r="O454" s="33"/>
      <c r="P454" s="33"/>
      <c r="Q454" s="33"/>
      <c r="R454" s="33"/>
      <c r="S454" s="33"/>
      <c r="T454" s="33"/>
      <c r="U454" s="33"/>
      <c r="V454" s="33"/>
      <c r="W454" s="33"/>
    </row>
    <row r="455" spans="1:23">
      <c r="A455" s="6"/>
      <c r="B455" s="115"/>
      <c r="C455" s="202" t="s">
        <v>479</v>
      </c>
      <c r="D455" s="33"/>
      <c r="E455" s="33"/>
      <c r="F455" s="33"/>
      <c r="G455" s="33"/>
      <c r="H455" s="33"/>
      <c r="I455" s="33"/>
      <c r="J455" s="33"/>
      <c r="K455" s="33"/>
      <c r="L455" s="33"/>
      <c r="M455" s="33"/>
      <c r="N455" s="33"/>
      <c r="O455" s="33"/>
      <c r="P455" s="33"/>
      <c r="Q455" s="33"/>
      <c r="R455" s="33"/>
      <c r="S455" s="33"/>
      <c r="T455" s="33"/>
      <c r="U455" s="33"/>
      <c r="V455" s="33"/>
      <c r="W455" s="33"/>
    </row>
    <row r="456" spans="1:23">
      <c r="A456" s="6"/>
      <c r="B456" s="64">
        <v>4</v>
      </c>
      <c r="C456" s="117" t="s">
        <v>480</v>
      </c>
      <c r="D456" s="108" t="str">
        <f t="shared" ref="D456:W456" si="536">IF(COUNTIF(D453:D455,"C")&gt;=1,"A",IF(COUNTIF(D453:D455,"C")&gt;0,"P"," "))</f>
        <v xml:space="preserve"> </v>
      </c>
      <c r="E456" s="108" t="str">
        <f t="shared" ref="E456:N456" si="537">IF(COUNTIF(E453:E455,"C")&gt;=1,"A",IF(COUNTIF(E453:E455,"C")&gt;0,"P"," "))</f>
        <v xml:space="preserve"> </v>
      </c>
      <c r="F456" s="108" t="str">
        <f t="shared" si="537"/>
        <v xml:space="preserve"> </v>
      </c>
      <c r="G456" s="108" t="str">
        <f t="shared" si="537"/>
        <v xml:space="preserve"> </v>
      </c>
      <c r="H456" s="108" t="str">
        <f t="shared" si="537"/>
        <v xml:space="preserve"> </v>
      </c>
      <c r="I456" s="108" t="str">
        <f t="shared" si="537"/>
        <v xml:space="preserve"> </v>
      </c>
      <c r="J456" s="108" t="str">
        <f t="shared" si="537"/>
        <v xml:space="preserve"> </v>
      </c>
      <c r="K456" s="108" t="str">
        <f t="shared" si="537"/>
        <v xml:space="preserve"> </v>
      </c>
      <c r="L456" s="108" t="str">
        <f t="shared" si="537"/>
        <v xml:space="preserve"> </v>
      </c>
      <c r="M456" s="108" t="str">
        <f t="shared" si="537"/>
        <v xml:space="preserve"> </v>
      </c>
      <c r="N456" s="108" t="str">
        <f t="shared" si="537"/>
        <v xml:space="preserve"> </v>
      </c>
      <c r="O456" s="108" t="str">
        <f t="shared" si="536"/>
        <v xml:space="preserve"> </v>
      </c>
      <c r="P456" s="108" t="str">
        <f t="shared" si="536"/>
        <v xml:space="preserve"> </v>
      </c>
      <c r="Q456" s="108" t="str">
        <f t="shared" si="536"/>
        <v xml:space="preserve"> </v>
      </c>
      <c r="R456" s="108" t="str">
        <f t="shared" si="536"/>
        <v xml:space="preserve"> </v>
      </c>
      <c r="S456" s="108" t="str">
        <f t="shared" si="536"/>
        <v xml:space="preserve"> </v>
      </c>
      <c r="T456" s="108" t="str">
        <f t="shared" si="536"/>
        <v xml:space="preserve"> </v>
      </c>
      <c r="U456" s="108" t="str">
        <f t="shared" si="536"/>
        <v xml:space="preserve"> </v>
      </c>
      <c r="V456" s="108" t="str">
        <f t="shared" si="536"/>
        <v xml:space="preserve"> </v>
      </c>
      <c r="W456" s="108" t="str">
        <f t="shared" si="536"/>
        <v xml:space="preserve"> </v>
      </c>
    </row>
    <row r="457" spans="1:23">
      <c r="A457" s="6"/>
      <c r="B457" s="115"/>
      <c r="C457" s="202" t="s">
        <v>481</v>
      </c>
      <c r="D457" s="33"/>
      <c r="E457" s="33"/>
      <c r="F457" s="33"/>
      <c r="G457" s="33"/>
      <c r="H457" s="33"/>
      <c r="I457" s="33"/>
      <c r="J457" s="33"/>
      <c r="K457" s="33"/>
      <c r="L457" s="33"/>
      <c r="M457" s="33"/>
      <c r="N457" s="33"/>
      <c r="O457" s="33"/>
      <c r="P457" s="33"/>
      <c r="Q457" s="33"/>
      <c r="R457" s="33"/>
      <c r="S457" s="33"/>
      <c r="T457" s="33"/>
      <c r="U457" s="33"/>
      <c r="V457" s="33"/>
      <c r="W457" s="33"/>
    </row>
    <row r="458" spans="1:23">
      <c r="A458" s="6"/>
      <c r="B458" s="115"/>
      <c r="C458" s="202" t="s">
        <v>516</v>
      </c>
      <c r="D458" s="33"/>
      <c r="E458" s="33"/>
      <c r="F458" s="33"/>
      <c r="G458" s="33"/>
      <c r="H458" s="33"/>
      <c r="I458" s="33"/>
      <c r="J458" s="33"/>
      <c r="K458" s="33"/>
      <c r="L458" s="33"/>
      <c r="M458" s="33"/>
      <c r="N458" s="33"/>
      <c r="O458" s="33"/>
      <c r="P458" s="33"/>
      <c r="Q458" s="33"/>
      <c r="R458" s="33"/>
      <c r="S458" s="33"/>
      <c r="T458" s="33"/>
      <c r="U458" s="33"/>
      <c r="V458" s="33"/>
      <c r="W458" s="33"/>
    </row>
    <row r="459" spans="1:23">
      <c r="A459" s="6"/>
      <c r="B459" s="115"/>
      <c r="C459" s="202" t="s">
        <v>483</v>
      </c>
      <c r="D459" s="33"/>
      <c r="E459" s="33"/>
      <c r="F459" s="33"/>
      <c r="G459" s="33"/>
      <c r="H459" s="33"/>
      <c r="I459" s="33"/>
      <c r="J459" s="33"/>
      <c r="K459" s="33"/>
      <c r="L459" s="33"/>
      <c r="M459" s="33"/>
      <c r="N459" s="33"/>
      <c r="O459" s="33"/>
      <c r="P459" s="33"/>
      <c r="Q459" s="33"/>
      <c r="R459" s="33"/>
      <c r="S459" s="33"/>
      <c r="T459" s="33"/>
      <c r="U459" s="33"/>
      <c r="V459" s="33"/>
      <c r="W459" s="33"/>
    </row>
    <row r="460" spans="1:23">
      <c r="A460" s="6"/>
      <c r="B460" s="64">
        <v>5</v>
      </c>
      <c r="C460" s="117" t="s">
        <v>484</v>
      </c>
      <c r="D460" s="108" t="str">
        <f t="shared" ref="D460:W460" si="538">IF(COUNTIF(D457:D459,"C")&gt;=1,"A",IF(COUNTIF(D457:D459,"C")&gt;0,"P"," "))</f>
        <v xml:space="preserve"> </v>
      </c>
      <c r="E460" s="108" t="str">
        <f t="shared" ref="E460:N460" si="539">IF(COUNTIF(E457:E459,"C")&gt;=1,"A",IF(COUNTIF(E457:E459,"C")&gt;0,"P"," "))</f>
        <v xml:space="preserve"> </v>
      </c>
      <c r="F460" s="108" t="str">
        <f t="shared" si="539"/>
        <v xml:space="preserve"> </v>
      </c>
      <c r="G460" s="108" t="str">
        <f t="shared" si="539"/>
        <v xml:space="preserve"> </v>
      </c>
      <c r="H460" s="108" t="str">
        <f t="shared" si="539"/>
        <v xml:space="preserve"> </v>
      </c>
      <c r="I460" s="108" t="str">
        <f t="shared" si="539"/>
        <v xml:space="preserve"> </v>
      </c>
      <c r="J460" s="108" t="str">
        <f t="shared" si="539"/>
        <v xml:space="preserve"> </v>
      </c>
      <c r="K460" s="108" t="str">
        <f t="shared" si="539"/>
        <v xml:space="preserve"> </v>
      </c>
      <c r="L460" s="108" t="str">
        <f t="shared" si="539"/>
        <v xml:space="preserve"> </v>
      </c>
      <c r="M460" s="108" t="str">
        <f t="shared" si="539"/>
        <v xml:space="preserve"> </v>
      </c>
      <c r="N460" s="108" t="str">
        <f t="shared" si="539"/>
        <v xml:space="preserve"> </v>
      </c>
      <c r="O460" s="108" t="str">
        <f t="shared" si="538"/>
        <v xml:space="preserve"> </v>
      </c>
      <c r="P460" s="108" t="str">
        <f t="shared" si="538"/>
        <v xml:space="preserve"> </v>
      </c>
      <c r="Q460" s="108" t="str">
        <f t="shared" si="538"/>
        <v xml:space="preserve"> </v>
      </c>
      <c r="R460" s="108" t="str">
        <f t="shared" si="538"/>
        <v xml:space="preserve"> </v>
      </c>
      <c r="S460" s="108" t="str">
        <f t="shared" si="538"/>
        <v xml:space="preserve"> </v>
      </c>
      <c r="T460" s="108" t="str">
        <f t="shared" si="538"/>
        <v xml:space="preserve"> </v>
      </c>
      <c r="U460" s="108" t="str">
        <f t="shared" si="538"/>
        <v xml:space="preserve"> </v>
      </c>
      <c r="V460" s="108" t="str">
        <f t="shared" si="538"/>
        <v xml:space="preserve"> </v>
      </c>
      <c r="W460" s="108" t="str">
        <f t="shared" si="538"/>
        <v xml:space="preserve"> </v>
      </c>
    </row>
    <row r="461" spans="1:23">
      <c r="A461" s="6"/>
      <c r="B461" s="46"/>
      <c r="C461" s="203" t="s">
        <v>485</v>
      </c>
      <c r="D461" s="33"/>
      <c r="E461" s="33"/>
      <c r="F461" s="33"/>
      <c r="G461" s="33"/>
      <c r="H461" s="33"/>
      <c r="I461" s="33"/>
      <c r="J461" s="33"/>
      <c r="K461" s="33"/>
      <c r="L461" s="33"/>
      <c r="M461" s="33"/>
      <c r="N461" s="33"/>
      <c r="O461" s="33"/>
      <c r="P461" s="33"/>
      <c r="Q461" s="33"/>
      <c r="R461" s="33"/>
      <c r="S461" s="33"/>
      <c r="T461" s="33"/>
      <c r="U461" s="33"/>
      <c r="V461" s="33"/>
      <c r="W461" s="33"/>
    </row>
    <row r="462" spans="1:23">
      <c r="A462" s="6"/>
      <c r="B462" s="46"/>
      <c r="C462" s="203" t="s">
        <v>486</v>
      </c>
      <c r="D462" s="33"/>
      <c r="E462" s="33"/>
      <c r="F462" s="33"/>
      <c r="G462" s="33"/>
      <c r="H462" s="33"/>
      <c r="I462" s="33"/>
      <c r="J462" s="33"/>
      <c r="K462" s="33"/>
      <c r="L462" s="33"/>
      <c r="M462" s="33"/>
      <c r="N462" s="33"/>
      <c r="O462" s="33"/>
      <c r="P462" s="33"/>
      <c r="Q462" s="33"/>
      <c r="R462" s="33"/>
      <c r="S462" s="33"/>
      <c r="T462" s="33"/>
      <c r="U462" s="33"/>
      <c r="V462" s="33"/>
      <c r="W462" s="33"/>
    </row>
    <row r="463" spans="1:23">
      <c r="A463" s="6"/>
      <c r="B463" s="46"/>
      <c r="C463" s="203" t="s">
        <v>487</v>
      </c>
      <c r="D463" s="79"/>
      <c r="E463" s="79"/>
      <c r="F463" s="79"/>
      <c r="G463" s="79"/>
      <c r="H463" s="79"/>
      <c r="I463" s="79"/>
      <c r="J463" s="79"/>
      <c r="K463" s="79"/>
      <c r="L463" s="79"/>
      <c r="M463" s="79"/>
      <c r="N463" s="79"/>
      <c r="O463" s="79"/>
      <c r="P463" s="79"/>
      <c r="Q463" s="79"/>
      <c r="R463" s="79"/>
      <c r="S463" s="79"/>
      <c r="T463" s="79"/>
      <c r="U463" s="79"/>
      <c r="V463" s="79"/>
      <c r="W463" s="79"/>
    </row>
    <row r="464" spans="1:23" ht="1.5" customHeight="1" thickBot="1">
      <c r="A464" s="6"/>
      <c r="B464" s="46"/>
      <c r="C464" s="204"/>
      <c r="D464" s="108" t="str">
        <f t="shared" ref="D464:W464" si="540">IF(COUNTIF(D461:D463,"C")&gt;=1,"A",IF(COUNTIF(D461:D463,"C")&gt;0,"P"," "))</f>
        <v xml:space="preserve"> </v>
      </c>
      <c r="E464" s="108" t="str">
        <f t="shared" ref="E464:N464" si="541">IF(COUNTIF(E461:E463,"C")&gt;=1,"A",IF(COUNTIF(E461:E463,"C")&gt;0,"P"," "))</f>
        <v xml:space="preserve"> </v>
      </c>
      <c r="F464" s="108" t="str">
        <f t="shared" si="541"/>
        <v xml:space="preserve"> </v>
      </c>
      <c r="G464" s="108" t="str">
        <f t="shared" si="541"/>
        <v xml:space="preserve"> </v>
      </c>
      <c r="H464" s="108" t="str">
        <f t="shared" si="541"/>
        <v xml:space="preserve"> </v>
      </c>
      <c r="I464" s="108" t="str">
        <f t="shared" si="541"/>
        <v xml:space="preserve"> </v>
      </c>
      <c r="J464" s="108" t="str">
        <f t="shared" si="541"/>
        <v xml:space="preserve"> </v>
      </c>
      <c r="K464" s="108" t="str">
        <f t="shared" si="541"/>
        <v xml:space="preserve"> </v>
      </c>
      <c r="L464" s="108" t="str">
        <f t="shared" si="541"/>
        <v xml:space="preserve"> </v>
      </c>
      <c r="M464" s="108" t="str">
        <f t="shared" si="541"/>
        <v xml:space="preserve"> </v>
      </c>
      <c r="N464" s="108" t="str">
        <f t="shared" si="541"/>
        <v xml:space="preserve"> </v>
      </c>
      <c r="O464" s="108" t="str">
        <f t="shared" si="540"/>
        <v xml:space="preserve"> </v>
      </c>
      <c r="P464" s="108" t="str">
        <f t="shared" si="540"/>
        <v xml:space="preserve"> </v>
      </c>
      <c r="Q464" s="108" t="str">
        <f t="shared" si="540"/>
        <v xml:space="preserve"> </v>
      </c>
      <c r="R464" s="108" t="str">
        <f t="shared" si="540"/>
        <v xml:space="preserve"> </v>
      </c>
      <c r="S464" s="108" t="str">
        <f t="shared" si="540"/>
        <v xml:space="preserve"> </v>
      </c>
      <c r="T464" s="108" t="str">
        <f t="shared" si="540"/>
        <v xml:space="preserve"> </v>
      </c>
      <c r="U464" s="108" t="str">
        <f t="shared" si="540"/>
        <v xml:space="preserve"> </v>
      </c>
      <c r="V464" s="108" t="str">
        <f t="shared" si="540"/>
        <v xml:space="preserve"> </v>
      </c>
      <c r="W464" s="108" t="str">
        <f t="shared" si="540"/>
        <v xml:space="preserve"> </v>
      </c>
    </row>
    <row r="465" spans="1:23" ht="13.5" thickBot="1">
      <c r="A465" s="6"/>
      <c r="B465" s="265"/>
      <c r="C465" s="67" t="s">
        <v>23</v>
      </c>
      <c r="D465" s="82" t="str">
        <f>IF(COUNTIF(D448:D464,"A")&gt;4,"C",IF(COUNTIF(D448:D464,"A")&gt;0,"P"," "))</f>
        <v xml:space="preserve"> </v>
      </c>
      <c r="E465" s="82" t="str">
        <f t="shared" ref="E465" si="542">IF(COUNTIF(E448:E464,"A")&gt;4,"C",IF(COUNTIF(E448:E464,"A")&gt;0,"P"," "))</f>
        <v xml:space="preserve"> </v>
      </c>
      <c r="F465" s="82" t="str">
        <f t="shared" ref="F465" si="543">IF(COUNTIF(F448:F464,"A")&gt;4,"C",IF(COUNTIF(F448:F464,"A")&gt;0,"P"," "))</f>
        <v xml:space="preserve"> </v>
      </c>
      <c r="G465" s="82" t="str">
        <f t="shared" ref="G465" si="544">IF(COUNTIF(G448:G464,"A")&gt;4,"C",IF(COUNTIF(G448:G464,"A")&gt;0,"P"," "))</f>
        <v xml:space="preserve"> </v>
      </c>
      <c r="H465" s="82" t="str">
        <f t="shared" ref="H465" si="545">IF(COUNTIF(H448:H464,"A")&gt;4,"C",IF(COUNTIF(H448:H464,"A")&gt;0,"P"," "))</f>
        <v xml:space="preserve"> </v>
      </c>
      <c r="I465" s="82" t="str">
        <f t="shared" ref="I465" si="546">IF(COUNTIF(I448:I464,"A")&gt;4,"C",IF(COUNTIF(I448:I464,"A")&gt;0,"P"," "))</f>
        <v xml:space="preserve"> </v>
      </c>
      <c r="J465" s="82" t="str">
        <f t="shared" ref="J465" si="547">IF(COUNTIF(J448:J464,"A")&gt;4,"C",IF(COUNTIF(J448:J464,"A")&gt;0,"P"," "))</f>
        <v xml:space="preserve"> </v>
      </c>
      <c r="K465" s="82" t="str">
        <f t="shared" ref="K465" si="548">IF(COUNTIF(K448:K464,"A")&gt;4,"C",IF(COUNTIF(K448:K464,"A")&gt;0,"P"," "))</f>
        <v xml:space="preserve"> </v>
      </c>
      <c r="L465" s="82" t="str">
        <f t="shared" ref="L465" si="549">IF(COUNTIF(L448:L464,"A")&gt;4,"C",IF(COUNTIF(L448:L464,"A")&gt;0,"P"," "))</f>
        <v xml:space="preserve"> </v>
      </c>
      <c r="M465" s="82" t="str">
        <f t="shared" ref="M465" si="550">IF(COUNTIF(M448:M464,"A")&gt;4,"C",IF(COUNTIF(M448:M464,"A")&gt;0,"P"," "))</f>
        <v xml:space="preserve"> </v>
      </c>
      <c r="N465" s="82" t="str">
        <f t="shared" ref="N465" si="551">IF(COUNTIF(N448:N464,"A")&gt;4,"C",IF(COUNTIF(N448:N464,"A")&gt;0,"P"," "))</f>
        <v xml:space="preserve"> </v>
      </c>
      <c r="O465" s="82" t="str">
        <f t="shared" ref="O465" si="552">IF(COUNTIF(O448:O464,"A")&gt;4,"C",IF(COUNTIF(O448:O464,"A")&gt;0,"P"," "))</f>
        <v xml:space="preserve"> </v>
      </c>
      <c r="P465" s="82" t="str">
        <f t="shared" ref="P465" si="553">IF(COUNTIF(P448:P464,"A")&gt;4,"C",IF(COUNTIF(P448:P464,"A")&gt;0,"P"," "))</f>
        <v xml:space="preserve"> </v>
      </c>
      <c r="Q465" s="82" t="str">
        <f t="shared" ref="Q465" si="554">IF(COUNTIF(Q448:Q464,"A")&gt;4,"C",IF(COUNTIF(Q448:Q464,"A")&gt;0,"P"," "))</f>
        <v xml:space="preserve"> </v>
      </c>
      <c r="R465" s="82" t="str">
        <f t="shared" ref="R465" si="555">IF(COUNTIF(R448:R464,"A")&gt;4,"C",IF(COUNTIF(R448:R464,"A")&gt;0,"P"," "))</f>
        <v xml:space="preserve"> </v>
      </c>
      <c r="S465" s="82" t="str">
        <f t="shared" ref="S465" si="556">IF(COUNTIF(S448:S464,"A")&gt;4,"C",IF(COUNTIF(S448:S464,"A")&gt;0,"P"," "))</f>
        <v xml:space="preserve"> </v>
      </c>
      <c r="T465" s="82" t="str">
        <f t="shared" ref="T465" si="557">IF(COUNTIF(T448:T464,"A")&gt;4,"C",IF(COUNTIF(T448:T464,"A")&gt;0,"P"," "))</f>
        <v xml:space="preserve"> </v>
      </c>
      <c r="U465" s="82" t="str">
        <f t="shared" ref="U465" si="558">IF(COUNTIF(U448:U464,"A")&gt;4,"C",IF(COUNTIF(U448:U464,"A")&gt;0,"P"," "))</f>
        <v xml:space="preserve"> </v>
      </c>
      <c r="V465" s="82" t="str">
        <f t="shared" ref="V465" si="559">IF(COUNTIF(V448:V464,"A")&gt;4,"C",IF(COUNTIF(V448:V464,"A")&gt;0,"P"," "))</f>
        <v xml:space="preserve"> </v>
      </c>
      <c r="W465" s="82" t="str">
        <f t="shared" ref="W465" si="560">IF(COUNTIF(W448:W464,"A")&gt;4,"C",IF(COUNTIF(W448:W464,"A")&gt;0,"P"," "))</f>
        <v xml:space="preserve"> </v>
      </c>
    </row>
    <row r="466" spans="1:23" ht="15">
      <c r="A466" s="256"/>
      <c r="B466" s="106" t="s">
        <v>328</v>
      </c>
      <c r="D466" s="253"/>
      <c r="O466" s="253"/>
      <c r="P466" s="253"/>
      <c r="Q466" s="253"/>
      <c r="R466" s="253"/>
      <c r="S466" s="253"/>
      <c r="T466" s="253"/>
      <c r="U466" s="253"/>
      <c r="V466" s="253"/>
      <c r="W466" s="253"/>
    </row>
    <row r="467" spans="1:23">
      <c r="B467" s="3">
        <v>1</v>
      </c>
      <c r="C467" s="254" t="s">
        <v>329</v>
      </c>
      <c r="D467" s="119"/>
      <c r="E467" s="119"/>
      <c r="F467" s="119"/>
      <c r="G467" s="119"/>
      <c r="H467" s="119"/>
      <c r="I467" s="119"/>
      <c r="J467" s="119"/>
      <c r="K467" s="119"/>
      <c r="L467" s="119"/>
      <c r="M467" s="119"/>
      <c r="N467" s="119"/>
      <c r="O467" s="119"/>
      <c r="P467" s="119"/>
      <c r="Q467" s="119"/>
      <c r="R467" s="119"/>
      <c r="S467" s="119"/>
      <c r="T467" s="119"/>
      <c r="U467" s="119"/>
      <c r="V467" s="119"/>
      <c r="W467" s="119"/>
    </row>
    <row r="468" spans="1:23">
      <c r="B468" s="3">
        <v>2</v>
      </c>
      <c r="C468" s="254" t="s">
        <v>330</v>
      </c>
      <c r="D468" s="33"/>
      <c r="E468" s="33"/>
      <c r="F468" s="33"/>
      <c r="G468" s="33"/>
      <c r="H468" s="33"/>
      <c r="I468" s="33"/>
      <c r="J468" s="33"/>
      <c r="K468" s="33"/>
      <c r="L468" s="33"/>
      <c r="M468" s="33"/>
      <c r="N468" s="33"/>
      <c r="O468" s="33"/>
      <c r="P468" s="33"/>
      <c r="Q468" s="33"/>
      <c r="R468" s="33"/>
      <c r="S468" s="33"/>
      <c r="T468" s="33"/>
      <c r="U468" s="33"/>
      <c r="V468" s="33"/>
      <c r="W468" s="33"/>
    </row>
    <row r="469" spans="1:23">
      <c r="B469" s="3">
        <v>3</v>
      </c>
      <c r="C469" s="255" t="s">
        <v>331</v>
      </c>
      <c r="D469" s="33"/>
      <c r="E469" s="33"/>
      <c r="F469" s="33"/>
      <c r="G469" s="33"/>
      <c r="H469" s="33"/>
      <c r="I469" s="33"/>
      <c r="J469" s="33"/>
      <c r="K469" s="33"/>
      <c r="L469" s="33"/>
      <c r="M469" s="33"/>
      <c r="N469" s="33"/>
      <c r="O469" s="33"/>
      <c r="P469" s="33"/>
      <c r="Q469" s="33"/>
      <c r="R469" s="33"/>
      <c r="S469" s="33"/>
      <c r="T469" s="33"/>
      <c r="U469" s="33"/>
      <c r="V469" s="33"/>
      <c r="W469" s="33"/>
    </row>
    <row r="470" spans="1:23">
      <c r="B470" s="3">
        <v>4</v>
      </c>
      <c r="C470" s="254" t="s">
        <v>332</v>
      </c>
      <c r="D470" s="33"/>
      <c r="E470" s="33"/>
      <c r="F470" s="33"/>
      <c r="G470" s="33"/>
      <c r="H470" s="33"/>
      <c r="I470" s="33"/>
      <c r="J470" s="33"/>
      <c r="K470" s="33"/>
      <c r="L470" s="33"/>
      <c r="M470" s="33"/>
      <c r="N470" s="33"/>
      <c r="O470" s="33"/>
      <c r="P470" s="33"/>
      <c r="Q470" s="33"/>
      <c r="R470" s="33"/>
      <c r="S470" s="33"/>
      <c r="T470" s="33"/>
      <c r="U470" s="33"/>
      <c r="V470" s="33"/>
      <c r="W470" s="33"/>
    </row>
    <row r="471" spans="1:23" ht="13.5" thickBot="1">
      <c r="B471" s="3">
        <v>5</v>
      </c>
      <c r="C471" s="254" t="s">
        <v>333</v>
      </c>
      <c r="D471" s="33"/>
      <c r="E471" s="33"/>
      <c r="F471" s="33"/>
      <c r="G471" s="33"/>
      <c r="H471" s="33"/>
      <c r="I471" s="33"/>
      <c r="J471" s="33"/>
      <c r="K471" s="33"/>
      <c r="L471" s="33"/>
      <c r="M471" s="33"/>
      <c r="N471" s="33"/>
      <c r="O471" s="33"/>
      <c r="P471" s="33"/>
      <c r="Q471" s="33"/>
      <c r="R471" s="33"/>
      <c r="S471" s="33"/>
      <c r="T471" s="33"/>
      <c r="U471" s="33"/>
      <c r="V471" s="33"/>
      <c r="W471" s="33"/>
    </row>
    <row r="472" spans="1:23" ht="13.5" thickBot="1">
      <c r="C472" s="67" t="s">
        <v>23</v>
      </c>
      <c r="D472" s="82" t="str">
        <f>IF(COUNTIF(D467:D471,"C")&gt;4,"C",IF(COUNTIF(D467:D471,"C")&gt;0,"P"," "))</f>
        <v xml:space="preserve"> </v>
      </c>
      <c r="E472" s="82" t="str">
        <f t="shared" ref="E472:W472" si="561">IF(COUNTIF(E467:E471,"C")&gt;4,"C",IF(COUNTIF(E467:E471,"C")&gt;0,"P"," "))</f>
        <v xml:space="preserve"> </v>
      </c>
      <c r="F472" s="82" t="str">
        <f t="shared" si="561"/>
        <v xml:space="preserve"> </v>
      </c>
      <c r="G472" s="82" t="str">
        <f t="shared" si="561"/>
        <v xml:space="preserve"> </v>
      </c>
      <c r="H472" s="82" t="str">
        <f t="shared" si="561"/>
        <v xml:space="preserve"> </v>
      </c>
      <c r="I472" s="82" t="str">
        <f t="shared" si="561"/>
        <v xml:space="preserve"> </v>
      </c>
      <c r="J472" s="82" t="str">
        <f t="shared" si="561"/>
        <v xml:space="preserve"> </v>
      </c>
      <c r="K472" s="82" t="str">
        <f t="shared" si="561"/>
        <v xml:space="preserve"> </v>
      </c>
      <c r="L472" s="82" t="str">
        <f t="shared" si="561"/>
        <v xml:space="preserve"> </v>
      </c>
      <c r="M472" s="82" t="str">
        <f t="shared" si="561"/>
        <v xml:space="preserve"> </v>
      </c>
      <c r="N472" s="82" t="str">
        <f t="shared" si="561"/>
        <v xml:space="preserve"> </v>
      </c>
      <c r="O472" s="82" t="str">
        <f t="shared" si="561"/>
        <v xml:space="preserve"> </v>
      </c>
      <c r="P472" s="82" t="str">
        <f t="shared" si="561"/>
        <v xml:space="preserve"> </v>
      </c>
      <c r="Q472" s="82" t="str">
        <f t="shared" si="561"/>
        <v xml:space="preserve"> </v>
      </c>
      <c r="R472" s="82" t="str">
        <f t="shared" si="561"/>
        <v xml:space="preserve"> </v>
      </c>
      <c r="S472" s="82" t="str">
        <f t="shared" si="561"/>
        <v xml:space="preserve"> </v>
      </c>
      <c r="T472" s="82" t="str">
        <f t="shared" si="561"/>
        <v xml:space="preserve"> </v>
      </c>
      <c r="U472" s="82" t="str">
        <f t="shared" si="561"/>
        <v xml:space="preserve"> </v>
      </c>
      <c r="V472" s="82" t="str">
        <f t="shared" si="561"/>
        <v xml:space="preserve"> </v>
      </c>
      <c r="W472" s="82" t="str">
        <f t="shared" si="561"/>
        <v xml:space="preserve"> </v>
      </c>
    </row>
    <row r="473" spans="1:23" ht="15">
      <c r="B473" s="106" t="s">
        <v>105</v>
      </c>
    </row>
    <row r="474" spans="1:23">
      <c r="B474" s="3">
        <v>1</v>
      </c>
      <c r="C474" s="206" t="s">
        <v>341</v>
      </c>
      <c r="D474" s="240"/>
    </row>
    <row r="475" spans="1:23">
      <c r="B475" s="107"/>
      <c r="C475" s="156" t="s">
        <v>292</v>
      </c>
      <c r="D475" s="119"/>
      <c r="E475" s="9"/>
      <c r="F475" s="9"/>
      <c r="G475" s="9"/>
      <c r="H475" s="9"/>
      <c r="I475" s="9"/>
      <c r="J475" s="9"/>
      <c r="K475" s="9"/>
      <c r="L475" s="9"/>
      <c r="M475" s="9"/>
      <c r="N475" s="9"/>
      <c r="O475" s="9"/>
      <c r="P475" s="9"/>
      <c r="Q475" s="9"/>
      <c r="R475" s="9"/>
      <c r="S475" s="9"/>
      <c r="T475" s="119"/>
      <c r="U475" s="9"/>
      <c r="V475" s="9"/>
      <c r="W475" s="9"/>
    </row>
    <row r="476" spans="1:23">
      <c r="B476" s="107"/>
      <c r="C476" s="156" t="s">
        <v>293</v>
      </c>
      <c r="D476" s="119"/>
      <c r="E476" s="9"/>
      <c r="F476" s="9"/>
      <c r="G476" s="9"/>
      <c r="H476" s="9"/>
      <c r="I476" s="9"/>
      <c r="J476" s="9"/>
      <c r="K476" s="9"/>
      <c r="L476" s="9"/>
      <c r="M476" s="9"/>
      <c r="N476" s="9"/>
      <c r="O476" s="9"/>
      <c r="P476" s="9"/>
      <c r="Q476" s="9"/>
      <c r="R476" s="9"/>
      <c r="S476" s="9"/>
      <c r="T476" s="9"/>
      <c r="U476" s="9"/>
      <c r="V476" s="9"/>
      <c r="W476" s="9"/>
    </row>
    <row r="477" spans="1:23">
      <c r="B477" s="107"/>
      <c r="C477" s="156" t="s">
        <v>294</v>
      </c>
      <c r="D477" s="119"/>
      <c r="E477" s="9"/>
      <c r="F477" s="9"/>
      <c r="G477" s="9"/>
      <c r="H477" s="9"/>
      <c r="I477" s="9"/>
      <c r="J477" s="9"/>
      <c r="K477" s="9"/>
      <c r="L477" s="9"/>
      <c r="M477" s="9"/>
      <c r="N477" s="9"/>
      <c r="O477" s="9"/>
      <c r="P477" s="9"/>
      <c r="Q477" s="9"/>
      <c r="R477" s="9"/>
      <c r="S477" s="9"/>
      <c r="T477" s="9"/>
      <c r="U477" s="9"/>
      <c r="V477" s="9"/>
      <c r="W477" s="9"/>
    </row>
    <row r="478" spans="1:23">
      <c r="B478" s="3">
        <v>2</v>
      </c>
      <c r="C478" s="194" t="s">
        <v>195</v>
      </c>
      <c r="D478" s="108" t="str">
        <f t="shared" ref="D478:W478" si="562">IF(COUNTIF(D475:D477,"C")&gt;=1,"A",IF(COUNTIF(D475:D477,"C")&gt;0,"P"," "))</f>
        <v xml:space="preserve"> </v>
      </c>
      <c r="E478" s="108" t="str">
        <f t="shared" ref="E478:N478" si="563">IF(COUNTIF(E475:E477,"C")&gt;=1,"A",IF(COUNTIF(E475:E477,"C")&gt;0,"P"," "))</f>
        <v xml:space="preserve"> </v>
      </c>
      <c r="F478" s="108" t="str">
        <f t="shared" si="563"/>
        <v xml:space="preserve"> </v>
      </c>
      <c r="G478" s="108" t="str">
        <f t="shared" si="563"/>
        <v xml:space="preserve"> </v>
      </c>
      <c r="H478" s="108" t="str">
        <f t="shared" si="563"/>
        <v xml:space="preserve"> </v>
      </c>
      <c r="I478" s="108" t="str">
        <f t="shared" si="563"/>
        <v xml:space="preserve"> </v>
      </c>
      <c r="J478" s="108" t="str">
        <f t="shared" si="563"/>
        <v xml:space="preserve"> </v>
      </c>
      <c r="K478" s="108" t="str">
        <f t="shared" si="563"/>
        <v xml:space="preserve"> </v>
      </c>
      <c r="L478" s="108" t="str">
        <f t="shared" si="563"/>
        <v xml:space="preserve"> </v>
      </c>
      <c r="M478" s="108" t="str">
        <f t="shared" si="563"/>
        <v xml:space="preserve"> </v>
      </c>
      <c r="N478" s="108" t="str">
        <f t="shared" si="563"/>
        <v xml:space="preserve"> </v>
      </c>
      <c r="O478" s="108" t="str">
        <f t="shared" si="562"/>
        <v xml:space="preserve"> </v>
      </c>
      <c r="P478" s="108" t="str">
        <f t="shared" si="562"/>
        <v xml:space="preserve"> </v>
      </c>
      <c r="Q478" s="108" t="str">
        <f t="shared" si="562"/>
        <v xml:space="preserve"> </v>
      </c>
      <c r="R478" s="108" t="str">
        <f t="shared" si="562"/>
        <v xml:space="preserve"> </v>
      </c>
      <c r="S478" s="108" t="str">
        <f t="shared" si="562"/>
        <v xml:space="preserve"> </v>
      </c>
      <c r="T478" s="108" t="str">
        <f t="shared" si="562"/>
        <v xml:space="preserve"> </v>
      </c>
      <c r="U478" s="108" t="str">
        <f t="shared" si="562"/>
        <v xml:space="preserve"> </v>
      </c>
      <c r="V478" s="108" t="str">
        <f t="shared" si="562"/>
        <v xml:space="preserve"> </v>
      </c>
      <c r="W478" s="108" t="str">
        <f t="shared" si="562"/>
        <v xml:space="preserve"> </v>
      </c>
    </row>
    <row r="479" spans="1:23">
      <c r="B479" s="109"/>
      <c r="C479" s="156" t="s">
        <v>295</v>
      </c>
      <c r="D479" s="119"/>
      <c r="E479" s="9"/>
      <c r="F479" s="9"/>
      <c r="G479" s="9"/>
      <c r="H479" s="9"/>
      <c r="I479" s="9"/>
      <c r="J479" s="9"/>
      <c r="K479" s="9"/>
      <c r="L479" s="9"/>
      <c r="M479" s="9"/>
      <c r="N479" s="9"/>
      <c r="O479" s="9"/>
      <c r="P479" s="9"/>
      <c r="Q479" s="9"/>
      <c r="R479" s="9"/>
      <c r="S479" s="9"/>
      <c r="T479" s="119"/>
      <c r="U479" s="9"/>
      <c r="V479" s="9"/>
      <c r="W479" s="9"/>
    </row>
    <row r="480" spans="1:23">
      <c r="B480" s="109"/>
      <c r="C480" s="156" t="s">
        <v>297</v>
      </c>
      <c r="D480" s="119"/>
      <c r="E480" s="9"/>
      <c r="F480" s="9"/>
      <c r="G480" s="9"/>
      <c r="H480" s="9"/>
      <c r="I480" s="9"/>
      <c r="J480" s="9"/>
      <c r="K480" s="9"/>
      <c r="L480" s="9"/>
      <c r="M480" s="9"/>
      <c r="N480" s="9"/>
      <c r="O480" s="9"/>
      <c r="P480" s="9"/>
      <c r="Q480" s="9"/>
      <c r="R480" s="9"/>
      <c r="S480" s="9"/>
      <c r="T480" s="9"/>
      <c r="U480" s="9"/>
      <c r="V480" s="9"/>
      <c r="W480" s="9"/>
    </row>
    <row r="481" spans="2:23">
      <c r="B481" s="109"/>
      <c r="C481" s="156" t="s">
        <v>296</v>
      </c>
      <c r="D481" s="119"/>
      <c r="E481" s="9"/>
      <c r="F481" s="9"/>
      <c r="G481" s="9"/>
      <c r="H481" s="9"/>
      <c r="I481" s="9"/>
      <c r="J481" s="9"/>
      <c r="K481" s="9"/>
      <c r="L481" s="9"/>
      <c r="M481" s="9"/>
      <c r="N481" s="9"/>
      <c r="O481" s="9"/>
      <c r="P481" s="9"/>
      <c r="Q481" s="9"/>
      <c r="R481" s="9"/>
      <c r="S481" s="9"/>
      <c r="T481" s="9"/>
      <c r="U481" s="9"/>
      <c r="V481" s="9"/>
      <c r="W481" s="9"/>
    </row>
    <row r="482" spans="2:23">
      <c r="B482" s="3">
        <v>3</v>
      </c>
      <c r="C482" s="194" t="s">
        <v>196</v>
      </c>
      <c r="D482" s="108" t="str">
        <f t="shared" ref="D482:W482" si="564">IF(COUNTIF(D479:D481,"C")&gt;=1,"A",IF(COUNTIF(D479:D481,"C")&gt;0,"P"," "))</f>
        <v xml:space="preserve"> </v>
      </c>
      <c r="E482" s="108" t="str">
        <f t="shared" ref="E482:N482" si="565">IF(COUNTIF(E479:E481,"C")&gt;=1,"A",IF(COUNTIF(E479:E481,"C")&gt;0,"P"," "))</f>
        <v xml:space="preserve"> </v>
      </c>
      <c r="F482" s="108" t="str">
        <f t="shared" si="565"/>
        <v xml:space="preserve"> </v>
      </c>
      <c r="G482" s="108" t="str">
        <f t="shared" si="565"/>
        <v xml:space="preserve"> </v>
      </c>
      <c r="H482" s="108" t="str">
        <f t="shared" si="565"/>
        <v xml:space="preserve"> </v>
      </c>
      <c r="I482" s="108" t="str">
        <f t="shared" si="565"/>
        <v xml:space="preserve"> </v>
      </c>
      <c r="J482" s="108" t="str">
        <f t="shared" si="565"/>
        <v xml:space="preserve"> </v>
      </c>
      <c r="K482" s="108" t="str">
        <f t="shared" si="565"/>
        <v xml:space="preserve"> </v>
      </c>
      <c r="L482" s="108" t="str">
        <f t="shared" si="565"/>
        <v xml:space="preserve"> </v>
      </c>
      <c r="M482" s="108" t="str">
        <f t="shared" si="565"/>
        <v xml:space="preserve"> </v>
      </c>
      <c r="N482" s="108" t="str">
        <f t="shared" si="565"/>
        <v xml:space="preserve"> </v>
      </c>
      <c r="O482" s="108" t="str">
        <f t="shared" si="564"/>
        <v xml:space="preserve"> </v>
      </c>
      <c r="P482" s="108" t="str">
        <f t="shared" si="564"/>
        <v xml:space="preserve"> </v>
      </c>
      <c r="Q482" s="108" t="str">
        <f t="shared" si="564"/>
        <v xml:space="preserve"> </v>
      </c>
      <c r="R482" s="108" t="str">
        <f t="shared" si="564"/>
        <v xml:space="preserve"> </v>
      </c>
      <c r="S482" s="108" t="str">
        <f t="shared" si="564"/>
        <v xml:space="preserve"> </v>
      </c>
      <c r="T482" s="108" t="str">
        <f t="shared" si="564"/>
        <v xml:space="preserve"> </v>
      </c>
      <c r="U482" s="108" t="str">
        <f t="shared" si="564"/>
        <v xml:space="preserve"> </v>
      </c>
      <c r="V482" s="108" t="str">
        <f t="shared" si="564"/>
        <v xml:space="preserve"> </v>
      </c>
      <c r="W482" s="108" t="str">
        <f t="shared" si="564"/>
        <v xml:space="preserve"> </v>
      </c>
    </row>
    <row r="483" spans="2:23">
      <c r="B483" s="109"/>
      <c r="C483" s="156" t="s">
        <v>298</v>
      </c>
      <c r="D483" s="119"/>
      <c r="E483" s="9"/>
      <c r="F483" s="9"/>
      <c r="G483" s="9"/>
      <c r="H483" s="9"/>
      <c r="I483" s="9"/>
      <c r="J483" s="9"/>
      <c r="K483" s="9"/>
      <c r="L483" s="9"/>
      <c r="M483" s="9"/>
      <c r="N483" s="9"/>
      <c r="O483" s="9"/>
      <c r="P483" s="9"/>
      <c r="Q483" s="9"/>
      <c r="R483" s="9"/>
      <c r="S483" s="9"/>
      <c r="T483" s="9"/>
      <c r="U483" s="9"/>
      <c r="V483" s="9"/>
      <c r="W483" s="9"/>
    </row>
    <row r="484" spans="2:23">
      <c r="B484" s="109"/>
      <c r="C484" s="156" t="s">
        <v>299</v>
      </c>
      <c r="D484" s="119"/>
      <c r="E484" s="9"/>
      <c r="F484" s="9"/>
      <c r="G484" s="9"/>
      <c r="H484" s="9"/>
      <c r="I484" s="9"/>
      <c r="J484" s="9"/>
      <c r="K484" s="9"/>
      <c r="L484" s="9"/>
      <c r="M484" s="9"/>
      <c r="N484" s="9"/>
      <c r="O484" s="9"/>
      <c r="P484" s="9"/>
      <c r="Q484" s="9"/>
      <c r="R484" s="9"/>
      <c r="S484" s="9"/>
      <c r="T484" s="9"/>
      <c r="U484" s="9"/>
      <c r="V484" s="9"/>
      <c r="W484" s="9"/>
    </row>
    <row r="485" spans="2:23">
      <c r="B485" s="109"/>
      <c r="C485" s="156" t="s">
        <v>300</v>
      </c>
      <c r="D485" s="119"/>
      <c r="E485" s="9"/>
      <c r="F485" s="9"/>
      <c r="G485" s="9"/>
      <c r="H485" s="9"/>
      <c r="I485" s="9"/>
      <c r="J485" s="9"/>
      <c r="K485" s="9"/>
      <c r="L485" s="9"/>
      <c r="M485" s="9"/>
      <c r="N485" s="9"/>
      <c r="O485" s="9"/>
      <c r="P485" s="9"/>
      <c r="Q485" s="9"/>
      <c r="R485" s="9"/>
      <c r="S485" s="9"/>
      <c r="T485" s="119"/>
      <c r="U485" s="9"/>
      <c r="V485" s="9"/>
      <c r="W485" s="9"/>
    </row>
    <row r="486" spans="2:23">
      <c r="B486" s="3">
        <v>4</v>
      </c>
      <c r="C486" s="194" t="s">
        <v>197</v>
      </c>
      <c r="D486" s="108" t="str">
        <f t="shared" ref="D486:W486" si="566">IF(COUNTIF(D483:D485,"C")&gt;=1,"A",IF(COUNTIF(D483:D485,"C")&gt;0,"P"," "))</f>
        <v xml:space="preserve"> </v>
      </c>
      <c r="E486" s="108" t="str">
        <f t="shared" ref="E486:N486" si="567">IF(COUNTIF(E483:E485,"C")&gt;=1,"A",IF(COUNTIF(E483:E485,"C")&gt;0,"P"," "))</f>
        <v xml:space="preserve"> </v>
      </c>
      <c r="F486" s="108" t="str">
        <f t="shared" si="567"/>
        <v xml:space="preserve"> </v>
      </c>
      <c r="G486" s="108" t="str">
        <f t="shared" si="567"/>
        <v xml:space="preserve"> </v>
      </c>
      <c r="H486" s="108" t="str">
        <f t="shared" si="567"/>
        <v xml:space="preserve"> </v>
      </c>
      <c r="I486" s="108" t="str">
        <f t="shared" si="567"/>
        <v xml:space="preserve"> </v>
      </c>
      <c r="J486" s="108" t="str">
        <f t="shared" si="567"/>
        <v xml:space="preserve"> </v>
      </c>
      <c r="K486" s="108" t="str">
        <f t="shared" si="567"/>
        <v xml:space="preserve"> </v>
      </c>
      <c r="L486" s="108" t="str">
        <f t="shared" si="567"/>
        <v xml:space="preserve"> </v>
      </c>
      <c r="M486" s="108" t="str">
        <f t="shared" si="567"/>
        <v xml:space="preserve"> </v>
      </c>
      <c r="N486" s="108" t="str">
        <f t="shared" si="567"/>
        <v xml:space="preserve"> </v>
      </c>
      <c r="O486" s="108" t="str">
        <f t="shared" si="566"/>
        <v xml:space="preserve"> </v>
      </c>
      <c r="P486" s="108" t="str">
        <f t="shared" si="566"/>
        <v xml:space="preserve"> </v>
      </c>
      <c r="Q486" s="108" t="str">
        <f t="shared" si="566"/>
        <v xml:space="preserve"> </v>
      </c>
      <c r="R486" s="108" t="str">
        <f t="shared" si="566"/>
        <v xml:space="preserve"> </v>
      </c>
      <c r="S486" s="108" t="str">
        <f t="shared" si="566"/>
        <v xml:space="preserve"> </v>
      </c>
      <c r="T486" s="108" t="str">
        <f t="shared" si="566"/>
        <v xml:space="preserve"> </v>
      </c>
      <c r="U486" s="108" t="str">
        <f t="shared" si="566"/>
        <v xml:space="preserve"> </v>
      </c>
      <c r="V486" s="108" t="str">
        <f t="shared" si="566"/>
        <v xml:space="preserve"> </v>
      </c>
      <c r="W486" s="108" t="str">
        <f t="shared" si="566"/>
        <v xml:space="preserve"> </v>
      </c>
    </row>
    <row r="487" spans="2:23">
      <c r="B487" s="109"/>
      <c r="C487" s="156" t="s">
        <v>301</v>
      </c>
      <c r="D487" s="119"/>
      <c r="E487" s="9"/>
      <c r="F487" s="9"/>
      <c r="G487" s="9"/>
      <c r="H487" s="9"/>
      <c r="I487" s="9"/>
      <c r="J487" s="9"/>
      <c r="K487" s="9"/>
      <c r="L487" s="9"/>
      <c r="M487" s="9"/>
      <c r="N487" s="9"/>
      <c r="O487" s="9"/>
      <c r="P487" s="9"/>
      <c r="Q487" s="9"/>
      <c r="R487" s="9"/>
      <c r="S487" s="9"/>
      <c r="T487" s="9"/>
      <c r="U487" s="9"/>
      <c r="V487" s="9"/>
      <c r="W487" s="9"/>
    </row>
    <row r="488" spans="2:23">
      <c r="B488" s="109"/>
      <c r="C488" s="156" t="s">
        <v>302</v>
      </c>
      <c r="D488" s="119"/>
      <c r="E488" s="9"/>
      <c r="F488" s="9"/>
      <c r="G488" s="9"/>
      <c r="H488" s="9"/>
      <c r="I488" s="9"/>
      <c r="J488" s="9"/>
      <c r="K488" s="9"/>
      <c r="L488" s="9"/>
      <c r="M488" s="9"/>
      <c r="N488" s="9"/>
      <c r="O488" s="9"/>
      <c r="P488" s="9"/>
      <c r="Q488" s="9"/>
      <c r="R488" s="9"/>
      <c r="S488" s="9"/>
      <c r="T488" s="119"/>
      <c r="U488" s="9"/>
      <c r="V488" s="9"/>
      <c r="W488" s="9"/>
    </row>
    <row r="489" spans="2:23">
      <c r="B489" s="109"/>
      <c r="C489" s="156" t="s">
        <v>303</v>
      </c>
      <c r="D489" s="119"/>
      <c r="E489" s="9"/>
      <c r="F489" s="9"/>
      <c r="G489" s="9"/>
      <c r="H489" s="9"/>
      <c r="I489" s="9"/>
      <c r="J489" s="9"/>
      <c r="K489" s="9"/>
      <c r="L489" s="9"/>
      <c r="M489" s="9"/>
      <c r="N489" s="9"/>
      <c r="O489" s="9"/>
      <c r="P489" s="9"/>
      <c r="Q489" s="9"/>
      <c r="R489" s="9"/>
      <c r="S489" s="9"/>
      <c r="T489" s="9"/>
      <c r="U489" s="9"/>
      <c r="V489" s="9"/>
      <c r="W489" s="9"/>
    </row>
    <row r="490" spans="2:23">
      <c r="B490" s="3">
        <v>5</v>
      </c>
      <c r="C490" s="194" t="s">
        <v>576</v>
      </c>
      <c r="D490" s="108" t="str">
        <f t="shared" ref="D490:W490" si="568">IF(COUNTIF(D487:D489,"C")&gt;=1,"A",IF(COUNTIF(D487:D489,"C")&gt;0,"P"," "))</f>
        <v xml:space="preserve"> </v>
      </c>
      <c r="E490" s="108" t="str">
        <f t="shared" ref="E490:N490" si="569">IF(COUNTIF(E487:E489,"C")&gt;=1,"A",IF(COUNTIF(E487:E489,"C")&gt;0,"P"," "))</f>
        <v xml:space="preserve"> </v>
      </c>
      <c r="F490" s="108" t="str">
        <f t="shared" si="569"/>
        <v xml:space="preserve"> </v>
      </c>
      <c r="G490" s="108" t="str">
        <f t="shared" si="569"/>
        <v xml:space="preserve"> </v>
      </c>
      <c r="H490" s="108" t="str">
        <f t="shared" si="569"/>
        <v xml:space="preserve"> </v>
      </c>
      <c r="I490" s="108" t="str">
        <f t="shared" si="569"/>
        <v xml:space="preserve"> </v>
      </c>
      <c r="J490" s="108" t="str">
        <f t="shared" si="569"/>
        <v xml:space="preserve"> </v>
      </c>
      <c r="K490" s="108" t="str">
        <f t="shared" si="569"/>
        <v xml:space="preserve"> </v>
      </c>
      <c r="L490" s="108" t="str">
        <f t="shared" si="569"/>
        <v xml:space="preserve"> </v>
      </c>
      <c r="M490" s="108" t="str">
        <f t="shared" si="569"/>
        <v xml:space="preserve"> </v>
      </c>
      <c r="N490" s="108" t="str">
        <f t="shared" si="569"/>
        <v xml:space="preserve"> </v>
      </c>
      <c r="O490" s="108" t="str">
        <f t="shared" si="568"/>
        <v xml:space="preserve"> </v>
      </c>
      <c r="P490" s="108" t="str">
        <f t="shared" si="568"/>
        <v xml:space="preserve"> </v>
      </c>
      <c r="Q490" s="108" t="str">
        <f t="shared" si="568"/>
        <v xml:space="preserve"> </v>
      </c>
      <c r="R490" s="108" t="str">
        <f t="shared" si="568"/>
        <v xml:space="preserve"> </v>
      </c>
      <c r="S490" s="108" t="str">
        <f t="shared" si="568"/>
        <v xml:space="preserve"> </v>
      </c>
      <c r="T490" s="108" t="str">
        <f t="shared" si="568"/>
        <v xml:space="preserve"> </v>
      </c>
      <c r="U490" s="108" t="str">
        <f t="shared" si="568"/>
        <v xml:space="preserve"> </v>
      </c>
      <c r="V490" s="108" t="str">
        <f t="shared" si="568"/>
        <v xml:space="preserve"> </v>
      </c>
      <c r="W490" s="108" t="str">
        <f t="shared" si="568"/>
        <v xml:space="preserve"> </v>
      </c>
    </row>
    <row r="491" spans="2:23">
      <c r="B491" s="109"/>
      <c r="C491" s="156" t="s">
        <v>304</v>
      </c>
      <c r="D491" s="119"/>
      <c r="E491" s="9"/>
      <c r="F491" s="9"/>
      <c r="G491" s="9"/>
      <c r="H491" s="9"/>
      <c r="I491" s="9"/>
      <c r="J491" s="9"/>
      <c r="K491" s="9"/>
      <c r="L491" s="9"/>
      <c r="M491" s="9"/>
      <c r="N491" s="9"/>
      <c r="O491" s="9"/>
      <c r="P491" s="9"/>
      <c r="Q491" s="9"/>
      <c r="R491" s="9"/>
      <c r="S491" s="9"/>
      <c r="T491" s="9"/>
      <c r="U491" s="9"/>
      <c r="V491" s="9"/>
      <c r="W491" s="9"/>
    </row>
    <row r="492" spans="2:23">
      <c r="B492" s="109"/>
      <c r="C492" s="156" t="s">
        <v>305</v>
      </c>
      <c r="D492" s="119"/>
      <c r="E492" s="9"/>
      <c r="F492" s="9"/>
      <c r="G492" s="9"/>
      <c r="H492" s="9"/>
      <c r="I492" s="9"/>
      <c r="J492" s="9"/>
      <c r="K492" s="9"/>
      <c r="L492" s="9"/>
      <c r="M492" s="9"/>
      <c r="N492" s="9"/>
      <c r="O492" s="9"/>
      <c r="P492" s="9"/>
      <c r="Q492" s="9"/>
      <c r="R492" s="9"/>
      <c r="S492" s="9"/>
      <c r="T492" s="9"/>
      <c r="U492" s="9"/>
      <c r="V492" s="9"/>
      <c r="W492" s="9"/>
    </row>
    <row r="493" spans="2:23">
      <c r="B493" s="109"/>
      <c r="C493" s="156" t="s">
        <v>306</v>
      </c>
      <c r="D493" s="119"/>
      <c r="E493" s="9"/>
      <c r="F493" s="9"/>
      <c r="G493" s="9"/>
      <c r="H493" s="9"/>
      <c r="I493" s="9"/>
      <c r="J493" s="9"/>
      <c r="K493" s="9"/>
      <c r="L493" s="9"/>
      <c r="M493" s="9"/>
      <c r="N493" s="9"/>
      <c r="O493" s="9"/>
      <c r="P493" s="9"/>
      <c r="Q493" s="9"/>
      <c r="R493" s="9"/>
      <c r="S493" s="9"/>
      <c r="T493" s="119"/>
      <c r="U493" s="9"/>
      <c r="V493" s="9"/>
      <c r="W493" s="9"/>
    </row>
    <row r="494" spans="2:23" ht="1.5" customHeight="1" thickBot="1">
      <c r="D494" s="108" t="str">
        <f t="shared" ref="D494:W494" si="570">IF(COUNTIF(D491:D493,"C")&gt;=1,"A",IF(COUNTIF(D491:D493,"C")&gt;0,"P"," "))</f>
        <v xml:space="preserve"> </v>
      </c>
      <c r="E494" s="108" t="str">
        <f t="shared" ref="E494:N494" si="571">IF(COUNTIF(E491:E493,"C")&gt;=1,"A",IF(COUNTIF(E491:E493,"C")&gt;0,"P"," "))</f>
        <v xml:space="preserve"> </v>
      </c>
      <c r="F494" s="108" t="str">
        <f t="shared" si="571"/>
        <v xml:space="preserve"> </v>
      </c>
      <c r="G494" s="108" t="str">
        <f t="shared" si="571"/>
        <v xml:space="preserve"> </v>
      </c>
      <c r="H494" s="108" t="str">
        <f t="shared" si="571"/>
        <v xml:space="preserve"> </v>
      </c>
      <c r="I494" s="108" t="str">
        <f t="shared" si="571"/>
        <v xml:space="preserve"> </v>
      </c>
      <c r="J494" s="108" t="str">
        <f t="shared" si="571"/>
        <v xml:space="preserve"> </v>
      </c>
      <c r="K494" s="108" t="str">
        <f t="shared" si="571"/>
        <v xml:space="preserve"> </v>
      </c>
      <c r="L494" s="108" t="str">
        <f t="shared" si="571"/>
        <v xml:space="preserve"> </v>
      </c>
      <c r="M494" s="108" t="str">
        <f t="shared" si="571"/>
        <v xml:space="preserve"> </v>
      </c>
      <c r="N494" s="108" t="str">
        <f t="shared" si="571"/>
        <v xml:space="preserve"> </v>
      </c>
      <c r="O494" s="108" t="str">
        <f t="shared" si="570"/>
        <v xml:space="preserve"> </v>
      </c>
      <c r="P494" s="108" t="str">
        <f t="shared" si="570"/>
        <v xml:space="preserve"> </v>
      </c>
      <c r="Q494" s="108" t="str">
        <f t="shared" si="570"/>
        <v xml:space="preserve"> </v>
      </c>
      <c r="R494" s="108" t="str">
        <f t="shared" si="570"/>
        <v xml:space="preserve"> </v>
      </c>
      <c r="S494" s="108" t="str">
        <f t="shared" si="570"/>
        <v xml:space="preserve"> </v>
      </c>
      <c r="T494" s="108" t="str">
        <f t="shared" si="570"/>
        <v xml:space="preserve"> </v>
      </c>
      <c r="U494" s="108" t="str">
        <f t="shared" si="570"/>
        <v xml:space="preserve"> </v>
      </c>
      <c r="V494" s="108" t="str">
        <f t="shared" si="570"/>
        <v xml:space="preserve"> </v>
      </c>
      <c r="W494" s="108" t="str">
        <f t="shared" si="570"/>
        <v xml:space="preserve"> </v>
      </c>
    </row>
    <row r="495" spans="2:23" ht="13.5" thickBot="1">
      <c r="C495" s="67" t="s">
        <v>23</v>
      </c>
      <c r="D495" s="82" t="str">
        <f>IF(COUNTIF(D478:D494,"A")&gt;4,"C",IF(COUNTIF(D478:D494,"A")&gt;0,"P"," "))</f>
        <v xml:space="preserve"> </v>
      </c>
      <c r="E495" s="82" t="str">
        <f t="shared" ref="E495:W495" si="572">IF(COUNTIF(E478:E494,"A")&gt;4,"C",IF(COUNTIF(E478:E494,"A")&gt;0,"P"," "))</f>
        <v xml:space="preserve"> </v>
      </c>
      <c r="F495" s="82" t="str">
        <f t="shared" si="572"/>
        <v xml:space="preserve"> </v>
      </c>
      <c r="G495" s="82" t="str">
        <f t="shared" si="572"/>
        <v xml:space="preserve"> </v>
      </c>
      <c r="H495" s="82" t="str">
        <f t="shared" si="572"/>
        <v xml:space="preserve"> </v>
      </c>
      <c r="I495" s="82" t="str">
        <f t="shared" si="572"/>
        <v xml:space="preserve"> </v>
      </c>
      <c r="J495" s="82" t="str">
        <f t="shared" si="572"/>
        <v xml:space="preserve"> </v>
      </c>
      <c r="K495" s="82" t="str">
        <f t="shared" si="572"/>
        <v xml:space="preserve"> </v>
      </c>
      <c r="L495" s="82" t="str">
        <f t="shared" si="572"/>
        <v xml:space="preserve"> </v>
      </c>
      <c r="M495" s="82" t="str">
        <f t="shared" si="572"/>
        <v xml:space="preserve"> </v>
      </c>
      <c r="N495" s="82" t="str">
        <f t="shared" si="572"/>
        <v xml:space="preserve"> </v>
      </c>
      <c r="O495" s="82" t="str">
        <f t="shared" si="572"/>
        <v xml:space="preserve"> </v>
      </c>
      <c r="P495" s="82" t="str">
        <f t="shared" si="572"/>
        <v xml:space="preserve"> </v>
      </c>
      <c r="Q495" s="82" t="str">
        <f t="shared" si="572"/>
        <v xml:space="preserve"> </v>
      </c>
      <c r="R495" s="82" t="str">
        <f t="shared" si="572"/>
        <v xml:space="preserve"> </v>
      </c>
      <c r="S495" s="82" t="str">
        <f t="shared" si="572"/>
        <v xml:space="preserve"> </v>
      </c>
      <c r="T495" s="82" t="str">
        <f t="shared" si="572"/>
        <v xml:space="preserve"> </v>
      </c>
      <c r="U495" s="82" t="str">
        <f t="shared" si="572"/>
        <v xml:space="preserve"> </v>
      </c>
      <c r="V495" s="82" t="str">
        <f t="shared" si="572"/>
        <v xml:space="preserve"> </v>
      </c>
      <c r="W495" s="82" t="str">
        <f t="shared" si="572"/>
        <v xml:space="preserve"> </v>
      </c>
    </row>
    <row r="496" spans="2:23" ht="15">
      <c r="B496" s="106"/>
    </row>
    <row r="497" spans="1:28" ht="18">
      <c r="A497" s="592" t="s">
        <v>442</v>
      </c>
      <c r="B497" s="593"/>
      <c r="C497" s="593"/>
      <c r="D497" s="593"/>
      <c r="E497" s="593"/>
      <c r="F497" s="593"/>
      <c r="G497" s="593"/>
      <c r="H497" s="593"/>
      <c r="I497" s="593"/>
      <c r="J497" s="593"/>
      <c r="K497" s="593"/>
      <c r="L497" s="593"/>
      <c r="M497" s="593"/>
      <c r="N497" s="593"/>
      <c r="O497" s="593"/>
      <c r="P497" s="593"/>
      <c r="Q497" s="593"/>
      <c r="R497" s="593"/>
      <c r="S497" s="593"/>
      <c r="T497" s="593"/>
      <c r="U497" s="593"/>
      <c r="V497" s="593"/>
      <c r="W497" s="593"/>
    </row>
    <row r="498" spans="1:28" ht="18">
      <c r="A498" s="594" t="s">
        <v>517</v>
      </c>
      <c r="B498" s="595"/>
      <c r="C498" s="595"/>
      <c r="D498" s="595"/>
      <c r="E498" s="595"/>
      <c r="F498" s="595"/>
      <c r="G498" s="595"/>
      <c r="H498" s="595"/>
      <c r="I498" s="595"/>
      <c r="J498" s="595"/>
      <c r="K498" s="595"/>
      <c r="L498" s="595"/>
      <c r="M498" s="595"/>
      <c r="N498" s="595"/>
      <c r="O498" s="595"/>
      <c r="P498" s="595"/>
      <c r="Q498" s="595"/>
      <c r="R498" s="595"/>
      <c r="S498" s="595"/>
      <c r="T498" s="595"/>
      <c r="U498" s="595"/>
      <c r="V498" s="595"/>
      <c r="W498" s="595"/>
    </row>
    <row r="499" spans="1:28" ht="15">
      <c r="A499"/>
      <c r="B499" s="106" t="s">
        <v>518</v>
      </c>
      <c r="C499" s="3"/>
      <c r="D499" s="290" t="s">
        <v>585</v>
      </c>
      <c r="O499" s="253"/>
      <c r="P499" s="253"/>
      <c r="Q499" s="253"/>
      <c r="R499" s="253"/>
      <c r="S499" s="253"/>
      <c r="T499" s="253"/>
      <c r="U499" s="253"/>
      <c r="V499" s="253"/>
      <c r="W499" s="253"/>
      <c r="X499" s="253"/>
      <c r="Y499" s="253"/>
      <c r="Z499" s="253"/>
      <c r="AA499" s="253"/>
      <c r="AB499" s="253"/>
    </row>
    <row r="500" spans="1:28">
      <c r="A500"/>
      <c r="B500" s="3">
        <v>1</v>
      </c>
      <c r="C500" s="130" t="s">
        <v>521</v>
      </c>
      <c r="D500" s="119"/>
      <c r="E500" s="119"/>
      <c r="F500" s="119"/>
      <c r="G500" s="119"/>
      <c r="H500" s="119"/>
      <c r="I500" s="119"/>
      <c r="J500" s="119"/>
      <c r="K500" s="119"/>
      <c r="L500" s="119"/>
      <c r="M500" s="119"/>
      <c r="N500" s="119"/>
      <c r="O500" s="119"/>
      <c r="P500" s="119"/>
      <c r="Q500" s="119"/>
      <c r="R500" s="119"/>
      <c r="S500" s="119"/>
      <c r="T500" s="119"/>
      <c r="U500" s="119"/>
      <c r="V500" s="119"/>
      <c r="W500" s="119"/>
      <c r="X500" s="278"/>
      <c r="Y500" s="120"/>
      <c r="Z500" s="120"/>
      <c r="AA500" s="120"/>
      <c r="AB500" s="120"/>
    </row>
    <row r="501" spans="1:28">
      <c r="B501" s="3">
        <v>2</v>
      </c>
      <c r="C501" s="118" t="s">
        <v>522</v>
      </c>
      <c r="D501" s="33"/>
      <c r="E501" s="33"/>
      <c r="F501" s="33"/>
      <c r="G501" s="33"/>
      <c r="H501" s="33"/>
      <c r="I501" s="33"/>
      <c r="J501" s="33"/>
      <c r="K501" s="33"/>
      <c r="L501" s="33"/>
      <c r="M501" s="33"/>
      <c r="N501" s="33"/>
      <c r="O501" s="33"/>
      <c r="P501" s="33"/>
      <c r="Q501" s="33"/>
      <c r="R501" s="33"/>
      <c r="S501" s="33"/>
      <c r="T501" s="33"/>
      <c r="U501" s="33"/>
      <c r="V501" s="33"/>
      <c r="W501" s="33"/>
      <c r="X501" s="274"/>
      <c r="Y501" s="275"/>
      <c r="Z501" s="275"/>
      <c r="AA501" s="275"/>
      <c r="AB501" s="275"/>
    </row>
    <row r="502" spans="1:28">
      <c r="B502" s="3">
        <v>3</v>
      </c>
      <c r="C502" s="118" t="s">
        <v>523</v>
      </c>
      <c r="D502" s="33"/>
      <c r="E502" s="33"/>
      <c r="F502" s="33"/>
      <c r="G502" s="33"/>
      <c r="H502" s="33"/>
      <c r="I502" s="33"/>
      <c r="J502" s="33"/>
      <c r="K502" s="33"/>
      <c r="L502" s="33"/>
      <c r="M502" s="33"/>
      <c r="N502" s="33"/>
      <c r="O502" s="33"/>
      <c r="P502" s="33"/>
      <c r="Q502" s="33"/>
      <c r="R502" s="33"/>
      <c r="S502" s="33"/>
      <c r="T502" s="33"/>
      <c r="U502" s="33"/>
      <c r="V502" s="33"/>
      <c r="W502" s="33"/>
      <c r="X502" s="274"/>
      <c r="Y502" s="275"/>
      <c r="Z502" s="275"/>
      <c r="AA502" s="275"/>
      <c r="AB502" s="275"/>
    </row>
    <row r="503" spans="1:28">
      <c r="B503" s="3">
        <v>4</v>
      </c>
      <c r="C503" s="118" t="s">
        <v>524</v>
      </c>
      <c r="D503" s="33"/>
      <c r="E503" s="33"/>
      <c r="F503" s="33"/>
      <c r="G503" s="33"/>
      <c r="H503" s="33"/>
      <c r="I503" s="33"/>
      <c r="J503" s="33"/>
      <c r="K503" s="33"/>
      <c r="L503" s="33"/>
      <c r="M503" s="33"/>
      <c r="N503" s="33"/>
      <c r="O503" s="33"/>
      <c r="P503" s="33"/>
      <c r="Q503" s="33"/>
      <c r="R503" s="33"/>
      <c r="S503" s="33"/>
      <c r="T503" s="33"/>
      <c r="U503" s="33"/>
      <c r="V503" s="33"/>
      <c r="W503" s="33"/>
      <c r="X503" s="274"/>
      <c r="Y503" s="275"/>
      <c r="Z503" s="275"/>
      <c r="AA503" s="275"/>
      <c r="AB503" s="275"/>
    </row>
    <row r="504" spans="1:28" ht="13.5" thickBot="1">
      <c r="B504" s="3">
        <v>5</v>
      </c>
      <c r="C504" s="118" t="s">
        <v>525</v>
      </c>
      <c r="D504" s="79"/>
      <c r="E504" s="79"/>
      <c r="F504" s="79"/>
      <c r="G504" s="79"/>
      <c r="H504" s="79"/>
      <c r="I504" s="79"/>
      <c r="J504" s="79"/>
      <c r="K504" s="79"/>
      <c r="L504" s="79"/>
      <c r="M504" s="79"/>
      <c r="N504" s="79"/>
      <c r="O504" s="79"/>
      <c r="P504" s="79"/>
      <c r="Q504" s="79"/>
      <c r="R504" s="79"/>
      <c r="S504" s="79"/>
      <c r="T504" s="79"/>
      <c r="U504" s="79"/>
      <c r="V504" s="79"/>
      <c r="W504" s="79"/>
      <c r="X504" s="274"/>
      <c r="Y504" s="275"/>
      <c r="Z504" s="275"/>
      <c r="AA504" s="275"/>
      <c r="AB504" s="275"/>
    </row>
    <row r="505" spans="1:28" ht="13.5" thickBot="1">
      <c r="C505" s="67" t="s">
        <v>23</v>
      </c>
      <c r="D505" s="82" t="str">
        <f>IF(COUNTIF(D500:D504,"C")&gt;4,"C",IF(COUNTIF(D500:D504,"C")&gt;0,"P"," "))</f>
        <v xml:space="preserve"> </v>
      </c>
      <c r="E505" s="82" t="str">
        <f t="shared" ref="E505:N505" si="573">IF(COUNTIF(E500:E504,"C")&gt;4,"C",IF(COUNTIF(E500:E504,"C")&gt;0,"P"," "))</f>
        <v xml:space="preserve"> </v>
      </c>
      <c r="F505" s="82" t="str">
        <f t="shared" si="573"/>
        <v xml:space="preserve"> </v>
      </c>
      <c r="G505" s="82" t="str">
        <f t="shared" si="573"/>
        <v xml:space="preserve"> </v>
      </c>
      <c r="H505" s="82" t="str">
        <f t="shared" si="573"/>
        <v xml:space="preserve"> </v>
      </c>
      <c r="I505" s="82" t="str">
        <f t="shared" si="573"/>
        <v xml:space="preserve"> </v>
      </c>
      <c r="J505" s="82" t="str">
        <f t="shared" si="573"/>
        <v xml:space="preserve"> </v>
      </c>
      <c r="K505" s="82" t="str">
        <f t="shared" si="573"/>
        <v xml:space="preserve"> </v>
      </c>
      <c r="L505" s="82" t="str">
        <f t="shared" si="573"/>
        <v xml:space="preserve"> </v>
      </c>
      <c r="M505" s="82" t="str">
        <f t="shared" si="573"/>
        <v xml:space="preserve"> </v>
      </c>
      <c r="N505" s="82" t="str">
        <f t="shared" si="573"/>
        <v xml:space="preserve"> </v>
      </c>
      <c r="O505" s="82" t="str">
        <f t="shared" ref="O505:W505" si="574">IF(COUNTIF(O500:O504,"C")&gt;4,"C",IF(COUNTIF(O500:O504,"C")&gt;0,"P"," "))</f>
        <v xml:space="preserve"> </v>
      </c>
      <c r="P505" s="82" t="str">
        <f t="shared" si="574"/>
        <v xml:space="preserve"> </v>
      </c>
      <c r="Q505" s="82" t="str">
        <f t="shared" si="574"/>
        <v xml:space="preserve"> </v>
      </c>
      <c r="R505" s="82" t="str">
        <f t="shared" si="574"/>
        <v xml:space="preserve"> </v>
      </c>
      <c r="S505" s="82" t="str">
        <f t="shared" si="574"/>
        <v xml:space="preserve"> </v>
      </c>
      <c r="T505" s="82" t="str">
        <f t="shared" si="574"/>
        <v xml:space="preserve"> </v>
      </c>
      <c r="U505" s="82" t="str">
        <f t="shared" si="574"/>
        <v xml:space="preserve"> </v>
      </c>
      <c r="V505" s="82" t="str">
        <f t="shared" si="574"/>
        <v xml:space="preserve"> </v>
      </c>
      <c r="W505" s="82" t="str">
        <f t="shared" si="574"/>
        <v xml:space="preserve"> </v>
      </c>
      <c r="X505" s="276"/>
      <c r="Y505" s="277"/>
      <c r="Z505" s="277"/>
      <c r="AA505" s="277"/>
      <c r="AB505" s="277"/>
    </row>
    <row r="506" spans="1:28" ht="15">
      <c r="A506"/>
      <c r="B506" s="106" t="s">
        <v>519</v>
      </c>
      <c r="C506" s="3"/>
      <c r="D506" s="290" t="s">
        <v>586</v>
      </c>
      <c r="O506" s="253"/>
      <c r="P506" s="253"/>
      <c r="Q506" s="253"/>
      <c r="R506" s="253"/>
      <c r="S506" s="253"/>
      <c r="T506" s="253"/>
      <c r="U506" s="253"/>
      <c r="V506" s="253"/>
      <c r="W506" s="253"/>
      <c r="X506" s="253"/>
      <c r="Y506" s="253"/>
      <c r="Z506" s="253"/>
      <c r="AA506" s="253"/>
      <c r="AB506" s="253"/>
    </row>
    <row r="507" spans="1:28">
      <c r="A507"/>
      <c r="B507" s="3">
        <v>1</v>
      </c>
      <c r="C507" s="130" t="s">
        <v>526</v>
      </c>
      <c r="D507" s="119"/>
      <c r="E507" s="119"/>
      <c r="F507" s="119"/>
      <c r="G507" s="119"/>
      <c r="H507" s="119"/>
      <c r="I507" s="119"/>
      <c r="J507" s="119"/>
      <c r="K507" s="119"/>
      <c r="L507" s="119"/>
      <c r="M507" s="119"/>
      <c r="N507" s="119"/>
      <c r="O507" s="119"/>
      <c r="P507" s="119"/>
      <c r="Q507" s="119"/>
      <c r="R507" s="119"/>
      <c r="S507" s="119"/>
      <c r="T507" s="119"/>
      <c r="U507" s="119"/>
      <c r="V507" s="119"/>
      <c r="W507" s="119"/>
      <c r="X507" s="278"/>
      <c r="Y507" s="120"/>
      <c r="Z507" s="120"/>
      <c r="AA507" s="120"/>
      <c r="AB507" s="120"/>
    </row>
    <row r="508" spans="1:28">
      <c r="B508" s="3">
        <v>2</v>
      </c>
      <c r="C508" s="118" t="s">
        <v>527</v>
      </c>
      <c r="D508" s="33"/>
      <c r="E508" s="33"/>
      <c r="F508" s="33"/>
      <c r="G508" s="33"/>
      <c r="H508" s="33"/>
      <c r="I508" s="33"/>
      <c r="J508" s="33"/>
      <c r="K508" s="33"/>
      <c r="L508" s="33"/>
      <c r="M508" s="33"/>
      <c r="N508" s="33"/>
      <c r="O508" s="33"/>
      <c r="P508" s="33"/>
      <c r="Q508" s="33"/>
      <c r="R508" s="33"/>
      <c r="S508" s="33"/>
      <c r="T508" s="33"/>
      <c r="U508" s="33"/>
      <c r="V508" s="33"/>
      <c r="W508" s="33"/>
      <c r="X508" s="274"/>
      <c r="Y508" s="275"/>
      <c r="Z508" s="275"/>
      <c r="AA508" s="275"/>
      <c r="AB508" s="275"/>
    </row>
    <row r="509" spans="1:28">
      <c r="B509" s="3">
        <v>3</v>
      </c>
      <c r="C509" s="118" t="s">
        <v>528</v>
      </c>
      <c r="D509" s="33"/>
      <c r="E509" s="33"/>
      <c r="F509" s="33"/>
      <c r="G509" s="33"/>
      <c r="H509" s="33"/>
      <c r="I509" s="33"/>
      <c r="J509" s="33"/>
      <c r="K509" s="33"/>
      <c r="L509" s="33"/>
      <c r="M509" s="33"/>
      <c r="N509" s="33"/>
      <c r="O509" s="33"/>
      <c r="P509" s="33"/>
      <c r="Q509" s="33"/>
      <c r="R509" s="33"/>
      <c r="S509" s="33"/>
      <c r="T509" s="33"/>
      <c r="U509" s="33"/>
      <c r="V509" s="33"/>
      <c r="W509" s="33"/>
      <c r="X509" s="274"/>
      <c r="Y509" s="275"/>
      <c r="Z509" s="275"/>
      <c r="AA509" s="275"/>
      <c r="AB509" s="275"/>
    </row>
    <row r="510" spans="1:28">
      <c r="B510" s="3">
        <v>4</v>
      </c>
      <c r="C510" s="118" t="s">
        <v>529</v>
      </c>
      <c r="D510" s="33"/>
      <c r="E510" s="33"/>
      <c r="F510" s="33"/>
      <c r="G510" s="33"/>
      <c r="H510" s="33"/>
      <c r="I510" s="33"/>
      <c r="J510" s="33"/>
      <c r="K510" s="33"/>
      <c r="L510" s="33"/>
      <c r="M510" s="33"/>
      <c r="N510" s="33"/>
      <c r="O510" s="33"/>
      <c r="P510" s="33"/>
      <c r="Q510" s="33"/>
      <c r="R510" s="33"/>
      <c r="S510" s="33"/>
      <c r="T510" s="33"/>
      <c r="U510" s="33"/>
      <c r="V510" s="33"/>
      <c r="W510" s="33"/>
      <c r="X510" s="274"/>
      <c r="Y510" s="275"/>
      <c r="Z510" s="275"/>
      <c r="AA510" s="275"/>
      <c r="AB510" s="275"/>
    </row>
    <row r="511" spans="1:28" ht="13.5" thickBot="1">
      <c r="B511" s="3">
        <v>5</v>
      </c>
      <c r="C511" s="118" t="s">
        <v>530</v>
      </c>
      <c r="D511" s="79"/>
      <c r="E511" s="79"/>
      <c r="F511" s="79"/>
      <c r="G511" s="79"/>
      <c r="H511" s="79"/>
      <c r="I511" s="79"/>
      <c r="J511" s="79"/>
      <c r="K511" s="79"/>
      <c r="L511" s="79"/>
      <c r="M511" s="79"/>
      <c r="N511" s="79"/>
      <c r="O511" s="79"/>
      <c r="P511" s="79"/>
      <c r="Q511" s="79"/>
      <c r="R511" s="79"/>
      <c r="S511" s="79"/>
      <c r="T511" s="79"/>
      <c r="U511" s="79"/>
      <c r="V511" s="79"/>
      <c r="W511" s="79"/>
      <c r="X511" s="274"/>
      <c r="Y511" s="275"/>
      <c r="Z511" s="275"/>
      <c r="AA511" s="275"/>
      <c r="AB511" s="275"/>
    </row>
    <row r="512" spans="1:28" ht="13.5" thickBot="1">
      <c r="C512" s="67" t="s">
        <v>23</v>
      </c>
      <c r="D512" s="82" t="str">
        <f>IF(COUNTIF(D507:D511,"C")&gt;4,"C",IF(COUNTIF(D507:D511,"C")&gt;0,"P"," "))</f>
        <v xml:space="preserve"> </v>
      </c>
      <c r="E512" s="82" t="str">
        <f t="shared" ref="E512:N512" si="575">IF(COUNTIF(E507:E511,"C")&gt;4,"C",IF(COUNTIF(E507:E511,"C")&gt;0,"P"," "))</f>
        <v xml:space="preserve"> </v>
      </c>
      <c r="F512" s="82" t="str">
        <f t="shared" si="575"/>
        <v xml:space="preserve"> </v>
      </c>
      <c r="G512" s="82" t="str">
        <f t="shared" si="575"/>
        <v xml:space="preserve"> </v>
      </c>
      <c r="H512" s="82" t="str">
        <f t="shared" si="575"/>
        <v xml:space="preserve"> </v>
      </c>
      <c r="I512" s="82" t="str">
        <f t="shared" si="575"/>
        <v xml:space="preserve"> </v>
      </c>
      <c r="J512" s="82" t="str">
        <f t="shared" si="575"/>
        <v xml:space="preserve"> </v>
      </c>
      <c r="K512" s="82" t="str">
        <f t="shared" si="575"/>
        <v xml:space="preserve"> </v>
      </c>
      <c r="L512" s="82" t="str">
        <f t="shared" si="575"/>
        <v xml:space="preserve"> </v>
      </c>
      <c r="M512" s="82" t="str">
        <f t="shared" si="575"/>
        <v xml:space="preserve"> </v>
      </c>
      <c r="N512" s="82" t="str">
        <f t="shared" si="575"/>
        <v xml:space="preserve"> </v>
      </c>
      <c r="O512" s="82" t="str">
        <f t="shared" ref="O512:W512" si="576">IF(COUNTIF(O507:O511,"C")&gt;4,"C",IF(COUNTIF(O507:O511,"C")&gt;0,"P"," "))</f>
        <v xml:space="preserve"> </v>
      </c>
      <c r="P512" s="82" t="str">
        <f t="shared" si="576"/>
        <v xml:space="preserve"> </v>
      </c>
      <c r="Q512" s="82" t="str">
        <f t="shared" si="576"/>
        <v xml:space="preserve"> </v>
      </c>
      <c r="R512" s="82" t="str">
        <f t="shared" si="576"/>
        <v xml:space="preserve"> </v>
      </c>
      <c r="S512" s="82" t="str">
        <f t="shared" si="576"/>
        <v xml:space="preserve"> </v>
      </c>
      <c r="T512" s="82" t="str">
        <f t="shared" si="576"/>
        <v xml:space="preserve"> </v>
      </c>
      <c r="U512" s="82" t="str">
        <f t="shared" si="576"/>
        <v xml:space="preserve"> </v>
      </c>
      <c r="V512" s="82" t="str">
        <f t="shared" si="576"/>
        <v xml:space="preserve"> </v>
      </c>
      <c r="W512" s="82" t="str">
        <f t="shared" si="576"/>
        <v xml:space="preserve"> </v>
      </c>
      <c r="X512" s="276"/>
      <c r="Y512" s="277"/>
      <c r="Z512" s="277"/>
      <c r="AA512" s="277"/>
      <c r="AB512" s="277"/>
    </row>
    <row r="513" spans="1:28" ht="15">
      <c r="A513"/>
      <c r="B513" s="106" t="s">
        <v>520</v>
      </c>
      <c r="C513" s="3"/>
      <c r="D513" s="290" t="s">
        <v>587</v>
      </c>
      <c r="O513" s="253"/>
      <c r="P513" s="253"/>
      <c r="Q513" s="253"/>
      <c r="R513" s="253"/>
      <c r="S513" s="253"/>
      <c r="T513" s="253"/>
      <c r="U513" s="253"/>
      <c r="V513" s="253"/>
      <c r="W513" s="253"/>
      <c r="X513" s="253"/>
      <c r="Y513" s="253"/>
      <c r="Z513" s="253"/>
      <c r="AA513" s="253"/>
      <c r="AB513" s="253"/>
    </row>
    <row r="514" spans="1:28">
      <c r="A514"/>
      <c r="B514" s="3">
        <v>1</v>
      </c>
      <c r="C514" s="130" t="s">
        <v>531</v>
      </c>
      <c r="D514" s="119"/>
      <c r="E514" s="119"/>
      <c r="F514" s="119"/>
      <c r="G514" s="119"/>
      <c r="H514" s="119"/>
      <c r="I514" s="119"/>
      <c r="J514" s="119"/>
      <c r="K514" s="119"/>
      <c r="L514" s="119"/>
      <c r="M514" s="119"/>
      <c r="N514" s="119"/>
      <c r="O514" s="119"/>
      <c r="P514" s="119"/>
      <c r="Q514" s="119"/>
      <c r="R514" s="119"/>
      <c r="S514" s="119"/>
      <c r="T514" s="119"/>
      <c r="U514" s="119"/>
      <c r="V514" s="119"/>
      <c r="W514" s="119"/>
      <c r="X514" s="278"/>
      <c r="Y514" s="120"/>
      <c r="Z514" s="120"/>
      <c r="AA514" s="120"/>
      <c r="AB514" s="120"/>
    </row>
    <row r="515" spans="1:28">
      <c r="B515" s="3">
        <v>2</v>
      </c>
      <c r="C515" s="118" t="s">
        <v>577</v>
      </c>
      <c r="D515" s="33"/>
      <c r="E515" s="33"/>
      <c r="F515" s="33"/>
      <c r="G515" s="33"/>
      <c r="H515" s="33"/>
      <c r="I515" s="33"/>
      <c r="J515" s="33"/>
      <c r="K515" s="33"/>
      <c r="L515" s="33"/>
      <c r="M515" s="33"/>
      <c r="N515" s="33"/>
      <c r="O515" s="33"/>
      <c r="P515" s="33"/>
      <c r="Q515" s="33"/>
      <c r="R515" s="33"/>
      <c r="S515" s="33"/>
      <c r="T515" s="33"/>
      <c r="U515" s="33"/>
      <c r="V515" s="33"/>
      <c r="W515" s="33"/>
      <c r="X515" s="274"/>
      <c r="Y515" s="275"/>
      <c r="Z515" s="275"/>
      <c r="AA515" s="275"/>
      <c r="AB515" s="275"/>
    </row>
    <row r="516" spans="1:28">
      <c r="B516" s="3">
        <v>3</v>
      </c>
      <c r="C516" s="118" t="s">
        <v>532</v>
      </c>
      <c r="D516" s="33"/>
      <c r="E516" s="33"/>
      <c r="F516" s="33"/>
      <c r="G516" s="33"/>
      <c r="H516" s="33"/>
      <c r="I516" s="33"/>
      <c r="J516" s="33"/>
      <c r="K516" s="33"/>
      <c r="L516" s="33"/>
      <c r="M516" s="33"/>
      <c r="N516" s="33"/>
      <c r="O516" s="33"/>
      <c r="P516" s="33"/>
      <c r="Q516" s="33"/>
      <c r="R516" s="33"/>
      <c r="S516" s="33"/>
      <c r="T516" s="33"/>
      <c r="U516" s="33"/>
      <c r="V516" s="33"/>
      <c r="W516" s="33"/>
      <c r="X516" s="274"/>
      <c r="Y516" s="275"/>
      <c r="Z516" s="275"/>
      <c r="AA516" s="275"/>
      <c r="AB516" s="275"/>
    </row>
    <row r="517" spans="1:28">
      <c r="B517" s="3">
        <v>4</v>
      </c>
      <c r="C517" s="118" t="s">
        <v>533</v>
      </c>
      <c r="D517" s="33"/>
      <c r="E517" s="33"/>
      <c r="F517" s="33"/>
      <c r="G517" s="33"/>
      <c r="H517" s="33"/>
      <c r="I517" s="33"/>
      <c r="J517" s="33"/>
      <c r="K517" s="33"/>
      <c r="L517" s="33"/>
      <c r="M517" s="33"/>
      <c r="N517" s="33"/>
      <c r="O517" s="33"/>
      <c r="P517" s="33"/>
      <c r="Q517" s="33"/>
      <c r="R517" s="33"/>
      <c r="S517" s="33"/>
      <c r="T517" s="33"/>
      <c r="U517" s="33"/>
      <c r="V517" s="33"/>
      <c r="W517" s="33"/>
      <c r="X517" s="274"/>
      <c r="Y517" s="275"/>
      <c r="Z517" s="275"/>
      <c r="AA517" s="275"/>
      <c r="AB517" s="275"/>
    </row>
    <row r="518" spans="1:28" ht="13.5" thickBot="1">
      <c r="B518" s="3">
        <v>5</v>
      </c>
      <c r="C518" s="118" t="s">
        <v>534</v>
      </c>
      <c r="D518" s="79"/>
      <c r="E518" s="79"/>
      <c r="F518" s="79"/>
      <c r="G518" s="79"/>
      <c r="H518" s="79"/>
      <c r="I518" s="79"/>
      <c r="J518" s="79"/>
      <c r="K518" s="79"/>
      <c r="L518" s="79"/>
      <c r="M518" s="79"/>
      <c r="N518" s="79"/>
      <c r="O518" s="79"/>
      <c r="P518" s="79"/>
      <c r="Q518" s="79"/>
      <c r="R518" s="79"/>
      <c r="S518" s="79"/>
      <c r="T518" s="79"/>
      <c r="U518" s="79"/>
      <c r="V518" s="79"/>
      <c r="W518" s="79"/>
      <c r="X518" s="274"/>
      <c r="Y518" s="275"/>
      <c r="Z518" s="275"/>
      <c r="AA518" s="275"/>
      <c r="AB518" s="275"/>
    </row>
    <row r="519" spans="1:28" ht="13.5" thickBot="1">
      <c r="C519" s="67" t="s">
        <v>23</v>
      </c>
      <c r="D519" s="82" t="str">
        <f>IF(COUNTIF(D514:D518,"C")&gt;4,"C",IF(COUNTIF(D514:D518,"C")&gt;0,"P"," "))</f>
        <v xml:space="preserve"> </v>
      </c>
      <c r="E519" s="82" t="str">
        <f t="shared" ref="E519:N519" si="577">IF(COUNTIF(E514:E518,"C")&gt;4,"C",IF(COUNTIF(E514:E518,"C")&gt;0,"P"," "))</f>
        <v xml:space="preserve"> </v>
      </c>
      <c r="F519" s="82" t="str">
        <f t="shared" si="577"/>
        <v xml:space="preserve"> </v>
      </c>
      <c r="G519" s="82" t="str">
        <f t="shared" si="577"/>
        <v xml:space="preserve"> </v>
      </c>
      <c r="H519" s="82" t="str">
        <f t="shared" si="577"/>
        <v xml:space="preserve"> </v>
      </c>
      <c r="I519" s="82" t="str">
        <f t="shared" si="577"/>
        <v xml:space="preserve"> </v>
      </c>
      <c r="J519" s="82" t="str">
        <f t="shared" si="577"/>
        <v xml:space="preserve"> </v>
      </c>
      <c r="K519" s="82" t="str">
        <f t="shared" si="577"/>
        <v xml:space="preserve"> </v>
      </c>
      <c r="L519" s="82" t="str">
        <f t="shared" si="577"/>
        <v xml:space="preserve"> </v>
      </c>
      <c r="M519" s="82" t="str">
        <f t="shared" si="577"/>
        <v xml:space="preserve"> </v>
      </c>
      <c r="N519" s="82" t="str">
        <f t="shared" si="577"/>
        <v xml:space="preserve"> </v>
      </c>
      <c r="O519" s="82" t="str">
        <f t="shared" ref="O519:W519" si="578">IF(COUNTIF(O514:O518,"C")&gt;4,"C",IF(COUNTIF(O514:O518,"C")&gt;0,"P"," "))</f>
        <v xml:space="preserve"> </v>
      </c>
      <c r="P519" s="82" t="str">
        <f t="shared" si="578"/>
        <v xml:space="preserve"> </v>
      </c>
      <c r="Q519" s="82" t="str">
        <f t="shared" si="578"/>
        <v xml:space="preserve"> </v>
      </c>
      <c r="R519" s="82" t="str">
        <f t="shared" si="578"/>
        <v xml:space="preserve"> </v>
      </c>
      <c r="S519" s="82" t="str">
        <f t="shared" si="578"/>
        <v xml:space="preserve"> </v>
      </c>
      <c r="T519" s="82" t="str">
        <f t="shared" si="578"/>
        <v xml:space="preserve"> </v>
      </c>
      <c r="U519" s="82" t="str">
        <f t="shared" si="578"/>
        <v xml:space="preserve"> </v>
      </c>
      <c r="V519" s="82" t="str">
        <f t="shared" si="578"/>
        <v xml:space="preserve"> </v>
      </c>
      <c r="W519" s="82" t="str">
        <f t="shared" si="578"/>
        <v xml:space="preserve"> </v>
      </c>
      <c r="X519" s="276"/>
      <c r="Y519" s="277"/>
      <c r="Z519" s="277"/>
      <c r="AA519" s="277"/>
      <c r="AB519" s="277"/>
    </row>
    <row r="520" spans="1:28" ht="18">
      <c r="A520" s="594" t="s">
        <v>535</v>
      </c>
      <c r="B520" s="595"/>
      <c r="C520" s="595"/>
      <c r="D520" s="595"/>
      <c r="E520" s="595"/>
      <c r="F520" s="595"/>
      <c r="G520" s="595"/>
      <c r="H520" s="595"/>
      <c r="I520" s="595"/>
      <c r="J520" s="595"/>
      <c r="K520" s="595"/>
      <c r="L520" s="595"/>
      <c r="M520" s="595"/>
      <c r="N520" s="595"/>
      <c r="O520" s="595"/>
      <c r="P520" s="595"/>
      <c r="Q520" s="595"/>
      <c r="R520" s="595"/>
      <c r="S520" s="595"/>
      <c r="T520" s="595"/>
      <c r="U520" s="595"/>
      <c r="V520" s="595"/>
      <c r="W520" s="595"/>
    </row>
    <row r="521" spans="1:28" ht="15">
      <c r="A521"/>
      <c r="B521" s="106" t="s">
        <v>578</v>
      </c>
      <c r="C521" s="3"/>
      <c r="D521" s="290" t="s">
        <v>588</v>
      </c>
      <c r="O521" s="253"/>
      <c r="P521" s="253"/>
      <c r="Q521" s="253"/>
      <c r="R521" s="253"/>
      <c r="S521" s="253"/>
      <c r="T521" s="253"/>
      <c r="U521" s="253"/>
      <c r="V521" s="253"/>
      <c r="W521" s="253"/>
      <c r="X521" s="253"/>
      <c r="Y521" s="253"/>
      <c r="Z521" s="253"/>
      <c r="AA521" s="253"/>
      <c r="AB521" s="253"/>
    </row>
    <row r="522" spans="1:28">
      <c r="A522"/>
      <c r="B522" s="3">
        <v>1</v>
      </c>
      <c r="C522" s="130" t="s">
        <v>538</v>
      </c>
      <c r="D522" s="119"/>
      <c r="E522" s="119"/>
      <c r="F522" s="119"/>
      <c r="G522" s="119"/>
      <c r="H522" s="119"/>
      <c r="I522" s="119"/>
      <c r="J522" s="119"/>
      <c r="K522" s="119"/>
      <c r="L522" s="119"/>
      <c r="M522" s="119"/>
      <c r="N522" s="119"/>
      <c r="O522" s="119"/>
      <c r="P522" s="119"/>
      <c r="Q522" s="119"/>
      <c r="R522" s="119"/>
      <c r="S522" s="119"/>
      <c r="T522" s="119"/>
      <c r="U522" s="119"/>
      <c r="V522" s="119"/>
      <c r="W522" s="119"/>
      <c r="X522" s="278"/>
      <c r="Y522" s="120"/>
      <c r="Z522" s="120"/>
      <c r="AA522" s="120"/>
      <c r="AB522" s="120"/>
    </row>
    <row r="523" spans="1:28">
      <c r="B523" s="3">
        <v>2</v>
      </c>
      <c r="C523" s="118" t="s">
        <v>539</v>
      </c>
      <c r="D523" s="33"/>
      <c r="E523" s="33"/>
      <c r="F523" s="33"/>
      <c r="G523" s="33"/>
      <c r="H523" s="33"/>
      <c r="I523" s="33"/>
      <c r="J523" s="33"/>
      <c r="K523" s="33"/>
      <c r="L523" s="33"/>
      <c r="M523" s="33"/>
      <c r="N523" s="33"/>
      <c r="O523" s="33"/>
      <c r="P523" s="33"/>
      <c r="Q523" s="33"/>
      <c r="R523" s="33"/>
      <c r="S523" s="33"/>
      <c r="T523" s="33"/>
      <c r="U523" s="33"/>
      <c r="V523" s="33"/>
      <c r="W523" s="33"/>
      <c r="X523" s="274"/>
      <c r="Y523" s="275"/>
      <c r="Z523" s="275"/>
      <c r="AA523" s="275"/>
      <c r="AB523" s="275"/>
    </row>
    <row r="524" spans="1:28">
      <c r="B524" s="3">
        <v>3</v>
      </c>
      <c r="C524" s="118" t="s">
        <v>540</v>
      </c>
      <c r="D524" s="33"/>
      <c r="E524" s="33"/>
      <c r="F524" s="33"/>
      <c r="G524" s="33"/>
      <c r="H524" s="33"/>
      <c r="I524" s="33"/>
      <c r="J524" s="33"/>
      <c r="K524" s="33"/>
      <c r="L524" s="33"/>
      <c r="M524" s="33"/>
      <c r="N524" s="33"/>
      <c r="O524" s="33"/>
      <c r="P524" s="33"/>
      <c r="Q524" s="33"/>
      <c r="R524" s="33"/>
      <c r="S524" s="33"/>
      <c r="T524" s="33"/>
      <c r="U524" s="33"/>
      <c r="V524" s="33"/>
      <c r="W524" s="33"/>
      <c r="X524" s="274"/>
      <c r="Y524" s="275"/>
      <c r="Z524" s="275"/>
      <c r="AA524" s="275"/>
      <c r="AB524" s="275"/>
    </row>
    <row r="525" spans="1:28">
      <c r="B525" s="3">
        <v>4</v>
      </c>
      <c r="C525" s="118" t="s">
        <v>541</v>
      </c>
      <c r="D525" s="33"/>
      <c r="E525" s="33"/>
      <c r="F525" s="33"/>
      <c r="G525" s="33"/>
      <c r="H525" s="33"/>
      <c r="I525" s="33"/>
      <c r="J525" s="33"/>
      <c r="K525" s="33"/>
      <c r="L525" s="33"/>
      <c r="M525" s="33"/>
      <c r="N525" s="33"/>
      <c r="O525" s="33"/>
      <c r="P525" s="33"/>
      <c r="Q525" s="33"/>
      <c r="R525" s="33"/>
      <c r="S525" s="33"/>
      <c r="T525" s="33"/>
      <c r="U525" s="33"/>
      <c r="V525" s="33"/>
      <c r="W525" s="33"/>
      <c r="X525" s="274"/>
      <c r="Y525" s="275"/>
      <c r="Z525" s="275"/>
      <c r="AA525" s="275"/>
      <c r="AB525" s="275"/>
    </row>
    <row r="526" spans="1:28" ht="13.5" thickBot="1">
      <c r="B526" s="3">
        <v>5</v>
      </c>
      <c r="C526" s="118" t="s">
        <v>542</v>
      </c>
      <c r="D526" s="79"/>
      <c r="E526" s="79"/>
      <c r="F526" s="79"/>
      <c r="G526" s="79"/>
      <c r="H526" s="79"/>
      <c r="I526" s="79"/>
      <c r="J526" s="79"/>
      <c r="K526" s="79"/>
      <c r="L526" s="79"/>
      <c r="M526" s="79"/>
      <c r="N526" s="79"/>
      <c r="O526" s="79"/>
      <c r="P526" s="79"/>
      <c r="Q526" s="79"/>
      <c r="R526" s="79"/>
      <c r="S526" s="79"/>
      <c r="T526" s="79"/>
      <c r="U526" s="79"/>
      <c r="V526" s="79"/>
      <c r="W526" s="79"/>
      <c r="X526" s="274"/>
      <c r="Y526" s="275"/>
      <c r="Z526" s="275"/>
      <c r="AA526" s="275"/>
      <c r="AB526" s="275"/>
    </row>
    <row r="527" spans="1:28" ht="13.5" thickBot="1">
      <c r="C527" s="67" t="s">
        <v>23</v>
      </c>
      <c r="D527" s="82" t="str">
        <f>IF(COUNTIF(D522:D526,"C")&gt;4,"C",IF(COUNTIF(D522:D526,"C")&gt;0,"P"," "))</f>
        <v xml:space="preserve"> </v>
      </c>
      <c r="E527" s="82" t="str">
        <f t="shared" ref="E527:N527" si="579">IF(COUNTIF(E522:E526,"C")&gt;4,"C",IF(COUNTIF(E522:E526,"C")&gt;0,"P"," "))</f>
        <v xml:space="preserve"> </v>
      </c>
      <c r="F527" s="82" t="str">
        <f t="shared" si="579"/>
        <v xml:space="preserve"> </v>
      </c>
      <c r="G527" s="82" t="str">
        <f t="shared" si="579"/>
        <v xml:space="preserve"> </v>
      </c>
      <c r="H527" s="82" t="str">
        <f t="shared" si="579"/>
        <v xml:space="preserve"> </v>
      </c>
      <c r="I527" s="82" t="str">
        <f t="shared" si="579"/>
        <v xml:space="preserve"> </v>
      </c>
      <c r="J527" s="82" t="str">
        <f t="shared" si="579"/>
        <v xml:space="preserve"> </v>
      </c>
      <c r="K527" s="82" t="str">
        <f t="shared" si="579"/>
        <v xml:space="preserve"> </v>
      </c>
      <c r="L527" s="82" t="str">
        <f t="shared" si="579"/>
        <v xml:space="preserve"> </v>
      </c>
      <c r="M527" s="82" t="str">
        <f t="shared" si="579"/>
        <v xml:space="preserve"> </v>
      </c>
      <c r="N527" s="82" t="str">
        <f t="shared" si="579"/>
        <v xml:space="preserve"> </v>
      </c>
      <c r="O527" s="82" t="str">
        <f t="shared" ref="O527:W527" si="580">IF(COUNTIF(O522:O526,"C")&gt;4,"C",IF(COUNTIF(O522:O526,"C")&gt;0,"P"," "))</f>
        <v xml:space="preserve"> </v>
      </c>
      <c r="P527" s="82" t="str">
        <f t="shared" si="580"/>
        <v xml:space="preserve"> </v>
      </c>
      <c r="Q527" s="82" t="str">
        <f t="shared" si="580"/>
        <v xml:space="preserve"> </v>
      </c>
      <c r="R527" s="82" t="str">
        <f t="shared" si="580"/>
        <v xml:space="preserve"> </v>
      </c>
      <c r="S527" s="82" t="str">
        <f t="shared" si="580"/>
        <v xml:space="preserve"> </v>
      </c>
      <c r="T527" s="82" t="str">
        <f t="shared" si="580"/>
        <v xml:space="preserve"> </v>
      </c>
      <c r="U527" s="82" t="str">
        <f t="shared" si="580"/>
        <v xml:space="preserve"> </v>
      </c>
      <c r="V527" s="82" t="str">
        <f t="shared" si="580"/>
        <v xml:space="preserve"> </v>
      </c>
      <c r="W527" s="82" t="str">
        <f t="shared" si="580"/>
        <v xml:space="preserve"> </v>
      </c>
      <c r="X527" s="276"/>
      <c r="Y527" s="277"/>
      <c r="Z527" s="277"/>
      <c r="AA527" s="277"/>
      <c r="AB527" s="277"/>
    </row>
    <row r="528" spans="1:28" ht="15">
      <c r="A528"/>
      <c r="B528" s="106" t="s">
        <v>536</v>
      </c>
      <c r="C528" s="3"/>
      <c r="D528" s="290" t="s">
        <v>589</v>
      </c>
      <c r="O528" s="253"/>
      <c r="P528" s="253"/>
      <c r="Q528" s="253"/>
      <c r="R528" s="253"/>
      <c r="S528" s="253"/>
      <c r="T528" s="253"/>
      <c r="U528" s="253"/>
      <c r="V528" s="253"/>
      <c r="W528" s="253"/>
      <c r="X528" s="253"/>
      <c r="Y528" s="253"/>
      <c r="Z528" s="253"/>
      <c r="AA528" s="253"/>
      <c r="AB528" s="253"/>
    </row>
    <row r="529" spans="1:28">
      <c r="A529"/>
      <c r="B529" s="3">
        <v>1</v>
      </c>
      <c r="C529" s="130" t="s">
        <v>543</v>
      </c>
      <c r="D529" s="119"/>
      <c r="E529" s="119"/>
      <c r="F529" s="119"/>
      <c r="G529" s="119"/>
      <c r="H529" s="119"/>
      <c r="I529" s="119"/>
      <c r="J529" s="119"/>
      <c r="K529" s="119"/>
      <c r="L529" s="119"/>
      <c r="M529" s="119"/>
      <c r="N529" s="119"/>
      <c r="O529" s="119"/>
      <c r="P529" s="119"/>
      <c r="Q529" s="119"/>
      <c r="R529" s="119"/>
      <c r="S529" s="119"/>
      <c r="T529" s="119"/>
      <c r="U529" s="119"/>
      <c r="V529" s="119"/>
      <c r="W529" s="119"/>
      <c r="X529" s="278"/>
      <c r="Y529" s="120"/>
      <c r="Z529" s="120"/>
      <c r="AA529" s="120"/>
      <c r="AB529" s="120"/>
    </row>
    <row r="530" spans="1:28">
      <c r="B530" s="3">
        <v>2</v>
      </c>
      <c r="C530" s="118" t="s">
        <v>544</v>
      </c>
      <c r="D530" s="33"/>
      <c r="E530" s="33"/>
      <c r="F530" s="33"/>
      <c r="G530" s="33"/>
      <c r="H530" s="33"/>
      <c r="I530" s="33"/>
      <c r="J530" s="33"/>
      <c r="K530" s="33"/>
      <c r="L530" s="33"/>
      <c r="M530" s="33"/>
      <c r="N530" s="33"/>
      <c r="O530" s="33"/>
      <c r="P530" s="33"/>
      <c r="Q530" s="33"/>
      <c r="R530" s="33"/>
      <c r="S530" s="33"/>
      <c r="T530" s="33"/>
      <c r="U530" s="33"/>
      <c r="V530" s="33"/>
      <c r="W530" s="33"/>
      <c r="X530" s="274"/>
      <c r="Y530" s="275"/>
      <c r="Z530" s="275"/>
      <c r="AA530" s="275"/>
      <c r="AB530" s="275"/>
    </row>
    <row r="531" spans="1:28">
      <c r="B531" s="3">
        <v>3</v>
      </c>
      <c r="C531" s="118" t="s">
        <v>545</v>
      </c>
      <c r="D531" s="33"/>
      <c r="E531" s="33"/>
      <c r="F531" s="33"/>
      <c r="G531" s="33"/>
      <c r="H531" s="33"/>
      <c r="I531" s="33"/>
      <c r="J531" s="33"/>
      <c r="K531" s="33"/>
      <c r="L531" s="33"/>
      <c r="M531" s="33"/>
      <c r="N531" s="33"/>
      <c r="O531" s="33"/>
      <c r="P531" s="33"/>
      <c r="Q531" s="33"/>
      <c r="R531" s="33"/>
      <c r="S531" s="33"/>
      <c r="T531" s="33"/>
      <c r="U531" s="33"/>
      <c r="V531" s="33"/>
      <c r="W531" s="33"/>
      <c r="X531" s="274"/>
      <c r="Y531" s="275"/>
      <c r="Z531" s="275"/>
      <c r="AA531" s="275"/>
      <c r="AB531" s="275"/>
    </row>
    <row r="532" spans="1:28">
      <c r="B532" s="3">
        <v>4</v>
      </c>
      <c r="C532" s="118" t="s">
        <v>546</v>
      </c>
      <c r="D532" s="33"/>
      <c r="E532" s="33"/>
      <c r="F532" s="33"/>
      <c r="G532" s="33"/>
      <c r="H532" s="33"/>
      <c r="I532" s="33"/>
      <c r="J532" s="33"/>
      <c r="K532" s="33"/>
      <c r="L532" s="33"/>
      <c r="M532" s="33"/>
      <c r="N532" s="33"/>
      <c r="O532" s="33"/>
      <c r="P532" s="33"/>
      <c r="Q532" s="33"/>
      <c r="R532" s="33"/>
      <c r="S532" s="33"/>
      <c r="T532" s="33"/>
      <c r="U532" s="33"/>
      <c r="V532" s="33"/>
      <c r="W532" s="33"/>
      <c r="X532" s="274"/>
      <c r="Y532" s="275"/>
      <c r="Z532" s="275"/>
      <c r="AA532" s="275"/>
      <c r="AB532" s="275"/>
    </row>
    <row r="533" spans="1:28" ht="13.5" thickBot="1">
      <c r="B533" s="3">
        <v>5</v>
      </c>
      <c r="C533" s="118" t="s">
        <v>547</v>
      </c>
      <c r="D533" s="79"/>
      <c r="E533" s="79"/>
      <c r="F533" s="79"/>
      <c r="G533" s="79"/>
      <c r="H533" s="79"/>
      <c r="I533" s="79"/>
      <c r="J533" s="79"/>
      <c r="K533" s="79"/>
      <c r="L533" s="79"/>
      <c r="M533" s="79"/>
      <c r="N533" s="79"/>
      <c r="O533" s="79"/>
      <c r="P533" s="79"/>
      <c r="Q533" s="79"/>
      <c r="R533" s="79"/>
      <c r="S533" s="79"/>
      <c r="T533" s="79"/>
      <c r="U533" s="79"/>
      <c r="V533" s="79"/>
      <c r="W533" s="79"/>
      <c r="X533" s="274"/>
      <c r="Y533" s="275"/>
      <c r="Z533" s="275"/>
      <c r="AA533" s="275"/>
      <c r="AB533" s="275"/>
    </row>
    <row r="534" spans="1:28" ht="13.5" thickBot="1">
      <c r="C534" s="67" t="s">
        <v>23</v>
      </c>
      <c r="D534" s="82" t="str">
        <f>IF(COUNTIF(D529:D533,"C")&gt;4,"C",IF(COUNTIF(D529:D533,"C")&gt;0,"P"," "))</f>
        <v xml:space="preserve"> </v>
      </c>
      <c r="E534" s="82" t="str">
        <f t="shared" ref="E534:N534" si="581">IF(COUNTIF(E529:E533,"C")&gt;4,"C",IF(COUNTIF(E529:E533,"C")&gt;0,"P"," "))</f>
        <v xml:space="preserve"> </v>
      </c>
      <c r="F534" s="82" t="str">
        <f t="shared" si="581"/>
        <v xml:space="preserve"> </v>
      </c>
      <c r="G534" s="82" t="str">
        <f t="shared" si="581"/>
        <v xml:space="preserve"> </v>
      </c>
      <c r="H534" s="82" t="str">
        <f t="shared" si="581"/>
        <v xml:space="preserve"> </v>
      </c>
      <c r="I534" s="82" t="str">
        <f t="shared" si="581"/>
        <v xml:space="preserve"> </v>
      </c>
      <c r="J534" s="82" t="str">
        <f t="shared" si="581"/>
        <v xml:space="preserve"> </v>
      </c>
      <c r="K534" s="82" t="str">
        <f t="shared" si="581"/>
        <v xml:space="preserve"> </v>
      </c>
      <c r="L534" s="82" t="str">
        <f t="shared" si="581"/>
        <v xml:space="preserve"> </v>
      </c>
      <c r="M534" s="82" t="str">
        <f t="shared" si="581"/>
        <v xml:space="preserve"> </v>
      </c>
      <c r="N534" s="82" t="str">
        <f t="shared" si="581"/>
        <v xml:space="preserve"> </v>
      </c>
      <c r="O534" s="82" t="str">
        <f t="shared" ref="O534:W534" si="582">IF(COUNTIF(O529:O533,"C")&gt;4,"C",IF(COUNTIF(O529:O533,"C")&gt;0,"P"," "))</f>
        <v xml:space="preserve"> </v>
      </c>
      <c r="P534" s="82" t="str">
        <f t="shared" si="582"/>
        <v xml:space="preserve"> </v>
      </c>
      <c r="Q534" s="82" t="str">
        <f t="shared" si="582"/>
        <v xml:space="preserve"> </v>
      </c>
      <c r="R534" s="82" t="str">
        <f t="shared" si="582"/>
        <v xml:space="preserve"> </v>
      </c>
      <c r="S534" s="82" t="str">
        <f t="shared" si="582"/>
        <v xml:space="preserve"> </v>
      </c>
      <c r="T534" s="82" t="str">
        <f t="shared" si="582"/>
        <v xml:space="preserve"> </v>
      </c>
      <c r="U534" s="82" t="str">
        <f t="shared" si="582"/>
        <v xml:space="preserve"> </v>
      </c>
      <c r="V534" s="82" t="str">
        <f t="shared" si="582"/>
        <v xml:space="preserve"> </v>
      </c>
      <c r="W534" s="82" t="str">
        <f t="shared" si="582"/>
        <v xml:space="preserve"> </v>
      </c>
      <c r="X534" s="276"/>
      <c r="Y534" s="277"/>
      <c r="Z534" s="277"/>
      <c r="AA534" s="277"/>
      <c r="AB534" s="277"/>
    </row>
    <row r="535" spans="1:28" ht="15">
      <c r="A535"/>
      <c r="B535" s="106" t="s">
        <v>537</v>
      </c>
      <c r="C535" s="3"/>
      <c r="D535" s="290" t="s">
        <v>590</v>
      </c>
      <c r="O535" s="253"/>
      <c r="P535" s="253"/>
      <c r="Q535" s="253"/>
      <c r="R535" s="253"/>
      <c r="S535" s="253"/>
      <c r="T535" s="253"/>
      <c r="U535" s="253"/>
      <c r="V535" s="253"/>
      <c r="W535" s="253"/>
      <c r="X535" s="253"/>
      <c r="Y535" s="253"/>
      <c r="Z535" s="253"/>
      <c r="AA535" s="253"/>
      <c r="AB535" s="253"/>
    </row>
    <row r="536" spans="1:28">
      <c r="A536"/>
      <c r="B536" s="3">
        <v>1</v>
      </c>
      <c r="C536" s="130" t="s">
        <v>548</v>
      </c>
      <c r="D536" s="119"/>
      <c r="E536" s="119"/>
      <c r="F536" s="119"/>
      <c r="G536" s="119"/>
      <c r="H536" s="119"/>
      <c r="I536" s="119"/>
      <c r="J536" s="119"/>
      <c r="K536" s="119"/>
      <c r="L536" s="119"/>
      <c r="M536" s="119"/>
      <c r="N536" s="119"/>
      <c r="O536" s="119"/>
      <c r="P536" s="119"/>
      <c r="Q536" s="119"/>
      <c r="R536" s="119"/>
      <c r="S536" s="119"/>
      <c r="T536" s="119"/>
      <c r="U536" s="119"/>
      <c r="V536" s="119"/>
      <c r="W536" s="119"/>
      <c r="X536" s="278"/>
      <c r="Y536" s="120"/>
      <c r="Z536" s="120"/>
      <c r="AA536" s="120"/>
      <c r="AB536" s="120"/>
    </row>
    <row r="537" spans="1:28">
      <c r="B537" s="3">
        <v>2</v>
      </c>
      <c r="C537" s="118" t="s">
        <v>549</v>
      </c>
      <c r="D537" s="33"/>
      <c r="E537" s="33"/>
      <c r="F537" s="33"/>
      <c r="G537" s="33"/>
      <c r="H537" s="33"/>
      <c r="I537" s="33"/>
      <c r="J537" s="33"/>
      <c r="K537" s="33"/>
      <c r="L537" s="33"/>
      <c r="M537" s="33"/>
      <c r="N537" s="33"/>
      <c r="O537" s="33"/>
      <c r="P537" s="33"/>
      <c r="Q537" s="33"/>
      <c r="R537" s="33"/>
      <c r="S537" s="33"/>
      <c r="T537" s="33"/>
      <c r="U537" s="33"/>
      <c r="V537" s="33"/>
      <c r="W537" s="33"/>
      <c r="X537" s="274"/>
      <c r="Y537" s="275"/>
      <c r="Z537" s="275"/>
      <c r="AA537" s="275"/>
      <c r="AB537" s="275"/>
    </row>
    <row r="538" spans="1:28">
      <c r="B538" s="3">
        <v>3</v>
      </c>
      <c r="C538" s="118" t="s">
        <v>550</v>
      </c>
      <c r="D538" s="33"/>
      <c r="E538" s="33"/>
      <c r="F538" s="33"/>
      <c r="G538" s="33"/>
      <c r="H538" s="33"/>
      <c r="I538" s="33"/>
      <c r="J538" s="33"/>
      <c r="K538" s="33"/>
      <c r="L538" s="33"/>
      <c r="M538" s="33"/>
      <c r="N538" s="33"/>
      <c r="O538" s="33"/>
      <c r="P538" s="33"/>
      <c r="Q538" s="33"/>
      <c r="R538" s="33"/>
      <c r="S538" s="33"/>
      <c r="T538" s="33"/>
      <c r="U538" s="33"/>
      <c r="V538" s="33"/>
      <c r="W538" s="33"/>
      <c r="X538" s="274"/>
      <c r="Y538" s="275"/>
      <c r="Z538" s="275"/>
      <c r="AA538" s="275"/>
      <c r="AB538" s="275"/>
    </row>
    <row r="539" spans="1:28">
      <c r="B539" s="3">
        <v>4</v>
      </c>
      <c r="C539" s="118" t="s">
        <v>551</v>
      </c>
      <c r="D539" s="33"/>
      <c r="E539" s="33"/>
      <c r="F539" s="33"/>
      <c r="G539" s="33"/>
      <c r="H539" s="33"/>
      <c r="I539" s="33"/>
      <c r="J539" s="33"/>
      <c r="K539" s="33"/>
      <c r="L539" s="33"/>
      <c r="M539" s="33"/>
      <c r="N539" s="33"/>
      <c r="O539" s="33"/>
      <c r="P539" s="33"/>
      <c r="Q539" s="33"/>
      <c r="R539" s="33"/>
      <c r="S539" s="33"/>
      <c r="T539" s="33"/>
      <c r="U539" s="33"/>
      <c r="V539" s="33"/>
      <c r="W539" s="33"/>
      <c r="X539" s="274"/>
      <c r="Y539" s="275"/>
      <c r="Z539" s="275"/>
      <c r="AA539" s="275"/>
      <c r="AB539" s="275"/>
    </row>
    <row r="540" spans="1:28" ht="13.5" thickBot="1">
      <c r="B540" s="3">
        <v>5</v>
      </c>
      <c r="C540" s="118" t="s">
        <v>552</v>
      </c>
      <c r="D540" s="79"/>
      <c r="E540" s="79"/>
      <c r="F540" s="79"/>
      <c r="G540" s="79"/>
      <c r="H540" s="79"/>
      <c r="I540" s="79"/>
      <c r="J540" s="79"/>
      <c r="K540" s="79"/>
      <c r="L540" s="79"/>
      <c r="M540" s="79"/>
      <c r="N540" s="79"/>
      <c r="O540" s="79"/>
      <c r="P540" s="79"/>
      <c r="Q540" s="79"/>
      <c r="R540" s="79"/>
      <c r="S540" s="79"/>
      <c r="T540" s="79"/>
      <c r="U540" s="79"/>
      <c r="V540" s="79"/>
      <c r="W540" s="79"/>
      <c r="X540" s="274"/>
      <c r="Y540" s="275"/>
      <c r="Z540" s="275"/>
      <c r="AA540" s="275"/>
      <c r="AB540" s="275"/>
    </row>
    <row r="541" spans="1:28" ht="13.5" thickBot="1">
      <c r="C541" s="67" t="s">
        <v>23</v>
      </c>
      <c r="D541" s="82" t="str">
        <f>IF(COUNTIF(D536:D540,"C")&gt;4,"C",IF(COUNTIF(D536:D540,"C")&gt;0,"P"," "))</f>
        <v xml:space="preserve"> </v>
      </c>
      <c r="E541" s="82" t="str">
        <f t="shared" ref="E541:N541" si="583">IF(COUNTIF(E536:E540,"C")&gt;4,"C",IF(COUNTIF(E536:E540,"C")&gt;0,"P"," "))</f>
        <v xml:space="preserve"> </v>
      </c>
      <c r="F541" s="82" t="str">
        <f t="shared" si="583"/>
        <v xml:space="preserve"> </v>
      </c>
      <c r="G541" s="82" t="str">
        <f t="shared" si="583"/>
        <v xml:space="preserve"> </v>
      </c>
      <c r="H541" s="82" t="str">
        <f t="shared" si="583"/>
        <v xml:space="preserve"> </v>
      </c>
      <c r="I541" s="82" t="str">
        <f t="shared" si="583"/>
        <v xml:space="preserve"> </v>
      </c>
      <c r="J541" s="82" t="str">
        <f t="shared" si="583"/>
        <v xml:space="preserve"> </v>
      </c>
      <c r="K541" s="82" t="str">
        <f t="shared" si="583"/>
        <v xml:space="preserve"> </v>
      </c>
      <c r="L541" s="82" t="str">
        <f t="shared" si="583"/>
        <v xml:space="preserve"> </v>
      </c>
      <c r="M541" s="82" t="str">
        <f t="shared" si="583"/>
        <v xml:space="preserve"> </v>
      </c>
      <c r="N541" s="82" t="str">
        <f t="shared" si="583"/>
        <v xml:space="preserve"> </v>
      </c>
      <c r="O541" s="82" t="str">
        <f t="shared" ref="O541:W541" si="584">IF(COUNTIF(O536:O540,"C")&gt;4,"C",IF(COUNTIF(O536:O540,"C")&gt;0,"P"," "))</f>
        <v xml:space="preserve"> </v>
      </c>
      <c r="P541" s="82" t="str">
        <f t="shared" si="584"/>
        <v xml:space="preserve"> </v>
      </c>
      <c r="Q541" s="82" t="str">
        <f t="shared" si="584"/>
        <v xml:space="preserve"> </v>
      </c>
      <c r="R541" s="82" t="str">
        <f t="shared" si="584"/>
        <v xml:space="preserve"> </v>
      </c>
      <c r="S541" s="82" t="str">
        <f t="shared" si="584"/>
        <v xml:space="preserve"> </v>
      </c>
      <c r="T541" s="82" t="str">
        <f t="shared" si="584"/>
        <v xml:space="preserve"> </v>
      </c>
      <c r="U541" s="82" t="str">
        <f t="shared" si="584"/>
        <v xml:space="preserve"> </v>
      </c>
      <c r="V541" s="82" t="str">
        <f t="shared" si="584"/>
        <v xml:space="preserve"> </v>
      </c>
      <c r="W541" s="82" t="str">
        <f t="shared" si="584"/>
        <v xml:space="preserve"> </v>
      </c>
      <c r="X541" s="276"/>
      <c r="Y541" s="277"/>
      <c r="Z541" s="277"/>
      <c r="AA541" s="277"/>
      <c r="AB541" s="277"/>
    </row>
    <row r="542" spans="1:28" ht="18">
      <c r="A542" s="594" t="s">
        <v>443</v>
      </c>
      <c r="B542" s="595"/>
      <c r="C542" s="595"/>
      <c r="D542" s="595"/>
      <c r="E542" s="595"/>
      <c r="F542" s="595"/>
      <c r="G542" s="595"/>
      <c r="H542" s="595"/>
      <c r="I542" s="595"/>
      <c r="J542" s="595"/>
      <c r="K542" s="595"/>
      <c r="L542" s="595"/>
      <c r="M542" s="595"/>
      <c r="N542" s="595"/>
      <c r="O542" s="595"/>
      <c r="P542" s="595"/>
      <c r="Q542" s="595"/>
      <c r="R542" s="595"/>
      <c r="S542" s="595"/>
      <c r="T542" s="595"/>
      <c r="U542" s="595"/>
      <c r="V542" s="595"/>
      <c r="W542" s="595"/>
    </row>
    <row r="543" spans="1:28" ht="15">
      <c r="A543"/>
      <c r="B543" s="106" t="s">
        <v>444</v>
      </c>
      <c r="C543" s="3"/>
      <c r="D543" s="290" t="s">
        <v>591</v>
      </c>
      <c r="O543" s="253"/>
      <c r="P543" s="253"/>
      <c r="Q543" s="253"/>
      <c r="R543" s="253"/>
      <c r="S543" s="253"/>
      <c r="T543" s="253"/>
      <c r="U543" s="253"/>
      <c r="V543" s="253"/>
      <c r="W543" s="253"/>
      <c r="X543" s="253"/>
      <c r="Y543" s="253"/>
      <c r="Z543" s="253"/>
      <c r="AA543" s="253"/>
      <c r="AB543" s="253"/>
    </row>
    <row r="544" spans="1:28">
      <c r="A544"/>
      <c r="B544" s="3">
        <v>1</v>
      </c>
      <c r="C544" s="130" t="s">
        <v>445</v>
      </c>
      <c r="D544" s="119"/>
      <c r="E544" s="119"/>
      <c r="F544" s="119"/>
      <c r="G544" s="119"/>
      <c r="H544" s="119"/>
      <c r="I544" s="119"/>
      <c r="J544" s="119"/>
      <c r="K544" s="119"/>
      <c r="L544" s="119"/>
      <c r="M544" s="119"/>
      <c r="N544" s="119"/>
      <c r="O544" s="119"/>
      <c r="P544" s="119"/>
      <c r="Q544" s="119"/>
      <c r="R544" s="119"/>
      <c r="S544" s="119"/>
      <c r="T544" s="119"/>
      <c r="U544" s="119"/>
      <c r="V544" s="119"/>
      <c r="W544" s="119"/>
      <c r="X544" s="278"/>
      <c r="Y544" s="120"/>
      <c r="Z544" s="120"/>
      <c r="AA544" s="120"/>
      <c r="AB544" s="120"/>
    </row>
    <row r="545" spans="1:28">
      <c r="B545" s="3">
        <v>2</v>
      </c>
      <c r="C545" s="118" t="s">
        <v>455</v>
      </c>
      <c r="D545" s="33"/>
      <c r="E545" s="33"/>
      <c r="F545" s="33"/>
      <c r="G545" s="33"/>
      <c r="H545" s="33"/>
      <c r="I545" s="33"/>
      <c r="J545" s="33"/>
      <c r="K545" s="33"/>
      <c r="L545" s="33"/>
      <c r="M545" s="33"/>
      <c r="N545" s="33"/>
      <c r="O545" s="33"/>
      <c r="P545" s="33"/>
      <c r="Q545" s="33"/>
      <c r="R545" s="33"/>
      <c r="S545" s="33"/>
      <c r="T545" s="33"/>
      <c r="U545" s="33"/>
      <c r="V545" s="33"/>
      <c r="W545" s="33"/>
      <c r="X545" s="274"/>
      <c r="Y545" s="275"/>
      <c r="Z545" s="275"/>
      <c r="AA545" s="275"/>
      <c r="AB545" s="275"/>
    </row>
    <row r="546" spans="1:28">
      <c r="B546" s="3">
        <v>3</v>
      </c>
      <c r="C546" s="118" t="s">
        <v>456</v>
      </c>
      <c r="D546" s="33"/>
      <c r="E546" s="33"/>
      <c r="F546" s="33"/>
      <c r="G546" s="33"/>
      <c r="H546" s="33"/>
      <c r="I546" s="33"/>
      <c r="J546" s="33"/>
      <c r="K546" s="33"/>
      <c r="L546" s="33"/>
      <c r="M546" s="33"/>
      <c r="N546" s="33"/>
      <c r="O546" s="33"/>
      <c r="P546" s="33"/>
      <c r="Q546" s="33"/>
      <c r="R546" s="33"/>
      <c r="S546" s="33"/>
      <c r="T546" s="33"/>
      <c r="U546" s="33"/>
      <c r="V546" s="33"/>
      <c r="W546" s="33"/>
      <c r="X546" s="274"/>
      <c r="Y546" s="275"/>
      <c r="Z546" s="275"/>
      <c r="AA546" s="275"/>
      <c r="AB546" s="275"/>
    </row>
    <row r="547" spans="1:28">
      <c r="B547" s="3">
        <v>4</v>
      </c>
      <c r="C547" s="118" t="s">
        <v>446</v>
      </c>
      <c r="D547" s="33"/>
      <c r="E547" s="33"/>
      <c r="F547" s="33"/>
      <c r="G547" s="33"/>
      <c r="H547" s="33"/>
      <c r="I547" s="33"/>
      <c r="J547" s="33"/>
      <c r="K547" s="33"/>
      <c r="L547" s="33"/>
      <c r="M547" s="33"/>
      <c r="N547" s="33"/>
      <c r="O547" s="33"/>
      <c r="P547" s="33"/>
      <c r="Q547" s="33"/>
      <c r="R547" s="33"/>
      <c r="S547" s="33"/>
      <c r="T547" s="33"/>
      <c r="U547" s="33"/>
      <c r="V547" s="33"/>
      <c r="W547" s="33"/>
      <c r="X547" s="274"/>
      <c r="Y547" s="275"/>
      <c r="Z547" s="275"/>
      <c r="AA547" s="275"/>
      <c r="AB547" s="275"/>
    </row>
    <row r="548" spans="1:28" ht="13.5" thickBot="1">
      <c r="B548" s="3">
        <v>5</v>
      </c>
      <c r="C548" s="118" t="s">
        <v>447</v>
      </c>
      <c r="D548" s="79"/>
      <c r="E548" s="79"/>
      <c r="F548" s="79"/>
      <c r="G548" s="79"/>
      <c r="H548" s="79"/>
      <c r="I548" s="79"/>
      <c r="J548" s="79"/>
      <c r="K548" s="79"/>
      <c r="L548" s="79"/>
      <c r="M548" s="79"/>
      <c r="N548" s="79"/>
      <c r="O548" s="79"/>
      <c r="P548" s="79"/>
      <c r="Q548" s="79"/>
      <c r="R548" s="79"/>
      <c r="S548" s="79"/>
      <c r="T548" s="79"/>
      <c r="U548" s="79"/>
      <c r="V548" s="79"/>
      <c r="W548" s="79"/>
      <c r="X548" s="274"/>
      <c r="Y548" s="275"/>
      <c r="Z548" s="275"/>
      <c r="AA548" s="275"/>
      <c r="AB548" s="275"/>
    </row>
    <row r="549" spans="1:28" ht="13.5" thickBot="1">
      <c r="C549" s="67" t="s">
        <v>23</v>
      </c>
      <c r="D549" s="82" t="str">
        <f>IF(COUNTIF(D544:D548,"C")&gt;4,"C",IF(COUNTIF(D544:D548,"C")&gt;0,"P"," "))</f>
        <v xml:space="preserve"> </v>
      </c>
      <c r="E549" s="82" t="str">
        <f t="shared" ref="E549:N549" si="585">IF(COUNTIF(E544:E548,"C")&gt;4,"C",IF(COUNTIF(E544:E548,"C")&gt;0,"P"," "))</f>
        <v xml:space="preserve"> </v>
      </c>
      <c r="F549" s="82" t="str">
        <f t="shared" si="585"/>
        <v xml:space="preserve"> </v>
      </c>
      <c r="G549" s="82" t="str">
        <f t="shared" si="585"/>
        <v xml:space="preserve"> </v>
      </c>
      <c r="H549" s="82" t="str">
        <f t="shared" si="585"/>
        <v xml:space="preserve"> </v>
      </c>
      <c r="I549" s="82" t="str">
        <f t="shared" si="585"/>
        <v xml:space="preserve"> </v>
      </c>
      <c r="J549" s="82" t="str">
        <f t="shared" si="585"/>
        <v xml:space="preserve"> </v>
      </c>
      <c r="K549" s="82" t="str">
        <f t="shared" si="585"/>
        <v xml:space="preserve"> </v>
      </c>
      <c r="L549" s="82" t="str">
        <f t="shared" si="585"/>
        <v xml:space="preserve"> </v>
      </c>
      <c r="M549" s="82" t="str">
        <f t="shared" si="585"/>
        <v xml:space="preserve"> </v>
      </c>
      <c r="N549" s="82" t="str">
        <f t="shared" si="585"/>
        <v xml:space="preserve"> </v>
      </c>
      <c r="O549" s="82" t="str">
        <f t="shared" ref="O549:W549" si="586">IF(COUNTIF(O544:O548,"C")&gt;4,"C",IF(COUNTIF(O544:O548,"C")&gt;0,"P"," "))</f>
        <v xml:space="preserve"> </v>
      </c>
      <c r="P549" s="82" t="str">
        <f t="shared" si="586"/>
        <v xml:space="preserve"> </v>
      </c>
      <c r="Q549" s="82" t="str">
        <f t="shared" si="586"/>
        <v xml:space="preserve"> </v>
      </c>
      <c r="R549" s="82" t="str">
        <f t="shared" si="586"/>
        <v xml:space="preserve"> </v>
      </c>
      <c r="S549" s="82" t="str">
        <f t="shared" si="586"/>
        <v xml:space="preserve"> </v>
      </c>
      <c r="T549" s="82" t="str">
        <f t="shared" si="586"/>
        <v xml:space="preserve"> </v>
      </c>
      <c r="U549" s="82" t="str">
        <f t="shared" si="586"/>
        <v xml:space="preserve"> </v>
      </c>
      <c r="V549" s="82" t="str">
        <f t="shared" si="586"/>
        <v xml:space="preserve"> </v>
      </c>
      <c r="W549" s="82" t="str">
        <f t="shared" si="586"/>
        <v xml:space="preserve"> </v>
      </c>
      <c r="X549" s="276"/>
      <c r="Y549" s="277"/>
      <c r="Z549" s="277"/>
      <c r="AA549" s="277"/>
      <c r="AB549" s="277"/>
    </row>
    <row r="550" spans="1:28" ht="15">
      <c r="A550"/>
      <c r="B550" s="106" t="s">
        <v>579</v>
      </c>
      <c r="C550" s="3"/>
      <c r="D550" s="290" t="s">
        <v>592</v>
      </c>
      <c r="O550" s="253"/>
      <c r="P550" s="253"/>
      <c r="Q550" s="253"/>
      <c r="R550" s="253"/>
      <c r="S550" s="253"/>
      <c r="T550" s="253"/>
      <c r="U550" s="253"/>
      <c r="V550" s="253"/>
      <c r="W550" s="253"/>
      <c r="X550" s="253"/>
      <c r="Y550" s="253"/>
      <c r="Z550" s="253"/>
      <c r="AA550" s="253"/>
      <c r="AB550" s="253"/>
    </row>
    <row r="551" spans="1:28">
      <c r="A551"/>
      <c r="B551" s="3">
        <v>1</v>
      </c>
      <c r="C551" s="130" t="s">
        <v>448</v>
      </c>
      <c r="D551" s="119"/>
      <c r="E551" s="119"/>
      <c r="F551" s="119"/>
      <c r="G551" s="119"/>
      <c r="H551" s="119"/>
      <c r="I551" s="119"/>
      <c r="J551" s="119"/>
      <c r="K551" s="119"/>
      <c r="L551" s="119"/>
      <c r="M551" s="119"/>
      <c r="N551" s="119"/>
      <c r="O551" s="119"/>
      <c r="P551" s="119"/>
      <c r="Q551" s="119"/>
      <c r="R551" s="119"/>
      <c r="S551" s="119"/>
      <c r="T551" s="119"/>
      <c r="U551" s="119"/>
      <c r="V551" s="119"/>
      <c r="W551" s="119"/>
      <c r="X551" s="278"/>
      <c r="Y551" s="120"/>
      <c r="Z551" s="120"/>
      <c r="AA551" s="120"/>
      <c r="AB551" s="120"/>
    </row>
    <row r="552" spans="1:28">
      <c r="B552" s="3">
        <v>2</v>
      </c>
      <c r="C552" s="118" t="s">
        <v>449</v>
      </c>
      <c r="D552" s="33"/>
      <c r="E552" s="33"/>
      <c r="F552" s="33"/>
      <c r="G552" s="33"/>
      <c r="H552" s="33"/>
      <c r="I552" s="33"/>
      <c r="J552" s="33"/>
      <c r="K552" s="33"/>
      <c r="L552" s="33"/>
      <c r="M552" s="33"/>
      <c r="N552" s="33"/>
      <c r="O552" s="33"/>
      <c r="P552" s="33"/>
      <c r="Q552" s="33"/>
      <c r="R552" s="33"/>
      <c r="S552" s="33"/>
      <c r="T552" s="33"/>
      <c r="U552" s="33"/>
      <c r="V552" s="33"/>
      <c r="W552" s="33"/>
      <c r="X552" s="274"/>
      <c r="Y552" s="275"/>
      <c r="Z552" s="275"/>
      <c r="AA552" s="275"/>
      <c r="AB552" s="275"/>
    </row>
    <row r="553" spans="1:28">
      <c r="B553" s="3">
        <v>3</v>
      </c>
      <c r="C553" s="118" t="s">
        <v>450</v>
      </c>
      <c r="D553" s="33"/>
      <c r="E553" s="33"/>
      <c r="F553" s="33"/>
      <c r="G553" s="33"/>
      <c r="H553" s="33"/>
      <c r="I553" s="33"/>
      <c r="J553" s="33"/>
      <c r="K553" s="33"/>
      <c r="L553" s="33"/>
      <c r="M553" s="33"/>
      <c r="N553" s="33"/>
      <c r="O553" s="33"/>
      <c r="P553" s="33"/>
      <c r="Q553" s="33"/>
      <c r="R553" s="33"/>
      <c r="S553" s="33"/>
      <c r="T553" s="33"/>
      <c r="U553" s="33"/>
      <c r="V553" s="33"/>
      <c r="W553" s="33"/>
      <c r="X553" s="274"/>
      <c r="Y553" s="275"/>
      <c r="Z553" s="275"/>
      <c r="AA553" s="275"/>
      <c r="AB553" s="275"/>
    </row>
    <row r="554" spans="1:28">
      <c r="B554" s="3">
        <v>4</v>
      </c>
      <c r="C554" s="118" t="s">
        <v>451</v>
      </c>
      <c r="D554" s="33"/>
      <c r="E554" s="33"/>
      <c r="F554" s="33"/>
      <c r="G554" s="33"/>
      <c r="H554" s="33"/>
      <c r="I554" s="33"/>
      <c r="J554" s="33"/>
      <c r="K554" s="33"/>
      <c r="L554" s="33"/>
      <c r="M554" s="33"/>
      <c r="N554" s="33"/>
      <c r="O554" s="33"/>
      <c r="P554" s="33"/>
      <c r="Q554" s="33"/>
      <c r="R554" s="33"/>
      <c r="S554" s="33"/>
      <c r="T554" s="33"/>
      <c r="U554" s="33"/>
      <c r="V554" s="33"/>
      <c r="W554" s="33"/>
      <c r="X554" s="274"/>
      <c r="Y554" s="275"/>
      <c r="Z554" s="275"/>
      <c r="AA554" s="275"/>
      <c r="AB554" s="275"/>
    </row>
    <row r="555" spans="1:28" ht="13.5" thickBot="1">
      <c r="B555" s="3">
        <v>5</v>
      </c>
      <c r="C555" s="118" t="s">
        <v>452</v>
      </c>
      <c r="D555" s="79"/>
      <c r="E555" s="79"/>
      <c r="F555" s="79"/>
      <c r="G555" s="79"/>
      <c r="H555" s="79"/>
      <c r="I555" s="79"/>
      <c r="J555" s="79"/>
      <c r="K555" s="79"/>
      <c r="L555" s="79"/>
      <c r="M555" s="79"/>
      <c r="N555" s="79"/>
      <c r="O555" s="79"/>
      <c r="P555" s="79"/>
      <c r="Q555" s="79"/>
      <c r="R555" s="79"/>
      <c r="S555" s="79"/>
      <c r="T555" s="79"/>
      <c r="U555" s="79"/>
      <c r="V555" s="79"/>
      <c r="W555" s="79"/>
      <c r="X555" s="274"/>
      <c r="Y555" s="275"/>
      <c r="Z555" s="275"/>
      <c r="AA555" s="275"/>
      <c r="AB555" s="275"/>
    </row>
    <row r="556" spans="1:28" ht="13.5" thickBot="1">
      <c r="C556" s="67" t="s">
        <v>23</v>
      </c>
      <c r="D556" s="82" t="str">
        <f>IF(COUNTIF(D551:D555,"C")&gt;4,"C",IF(COUNTIF(D551:D555,"C")&gt;0,"P"," "))</f>
        <v xml:space="preserve"> </v>
      </c>
      <c r="E556" s="82" t="str">
        <f t="shared" ref="E556:N556" si="587">IF(COUNTIF(E551:E555,"C")&gt;4,"C",IF(COUNTIF(E551:E555,"C")&gt;0,"P"," "))</f>
        <v xml:space="preserve"> </v>
      </c>
      <c r="F556" s="82" t="str">
        <f t="shared" si="587"/>
        <v xml:space="preserve"> </v>
      </c>
      <c r="G556" s="82" t="str">
        <f t="shared" si="587"/>
        <v xml:space="preserve"> </v>
      </c>
      <c r="H556" s="82" t="str">
        <f t="shared" si="587"/>
        <v xml:space="preserve"> </v>
      </c>
      <c r="I556" s="82" t="str">
        <f t="shared" si="587"/>
        <v xml:space="preserve"> </v>
      </c>
      <c r="J556" s="82" t="str">
        <f t="shared" si="587"/>
        <v xml:space="preserve"> </v>
      </c>
      <c r="K556" s="82" t="str">
        <f t="shared" si="587"/>
        <v xml:space="preserve"> </v>
      </c>
      <c r="L556" s="82" t="str">
        <f t="shared" si="587"/>
        <v xml:space="preserve"> </v>
      </c>
      <c r="M556" s="82" t="str">
        <f t="shared" si="587"/>
        <v xml:space="preserve"> </v>
      </c>
      <c r="N556" s="82" t="str">
        <f t="shared" si="587"/>
        <v xml:space="preserve"> </v>
      </c>
      <c r="O556" s="82" t="str">
        <f t="shared" ref="O556:W556" si="588">IF(COUNTIF(O551:O555,"C")&gt;4,"C",IF(COUNTIF(O551:O555,"C")&gt;0,"P"," "))</f>
        <v xml:space="preserve"> </v>
      </c>
      <c r="P556" s="82" t="str">
        <f t="shared" si="588"/>
        <v xml:space="preserve"> </v>
      </c>
      <c r="Q556" s="82" t="str">
        <f t="shared" si="588"/>
        <v xml:space="preserve"> </v>
      </c>
      <c r="R556" s="82" t="str">
        <f t="shared" si="588"/>
        <v xml:space="preserve"> </v>
      </c>
      <c r="S556" s="82" t="str">
        <f t="shared" si="588"/>
        <v xml:space="preserve"> </v>
      </c>
      <c r="T556" s="82" t="str">
        <f t="shared" si="588"/>
        <v xml:space="preserve"> </v>
      </c>
      <c r="U556" s="82" t="str">
        <f t="shared" si="588"/>
        <v xml:space="preserve"> </v>
      </c>
      <c r="V556" s="82" t="str">
        <f t="shared" si="588"/>
        <v xml:space="preserve"> </v>
      </c>
      <c r="W556" s="82" t="str">
        <f t="shared" si="588"/>
        <v xml:space="preserve"> </v>
      </c>
      <c r="X556" s="276"/>
      <c r="Y556" s="277"/>
      <c r="Z556" s="277"/>
      <c r="AA556" s="277"/>
      <c r="AB556" s="277"/>
    </row>
    <row r="557" spans="1:28" ht="15">
      <c r="A557"/>
      <c r="B557" s="106" t="s">
        <v>453</v>
      </c>
      <c r="C557" s="3"/>
      <c r="D557" s="290" t="s">
        <v>593</v>
      </c>
      <c r="O557" s="253"/>
      <c r="P557" s="253"/>
      <c r="Q557" s="253"/>
      <c r="R557" s="253"/>
      <c r="S557" s="253"/>
      <c r="T557" s="253"/>
      <c r="U557" s="253"/>
      <c r="V557" s="253"/>
      <c r="W557" s="253"/>
      <c r="X557" s="253"/>
      <c r="Y557" s="253"/>
      <c r="Z557" s="253"/>
      <c r="AA557" s="253"/>
      <c r="AB557" s="253"/>
    </row>
    <row r="558" spans="1:28">
      <c r="A558"/>
      <c r="B558" s="3">
        <v>1</v>
      </c>
      <c r="C558" s="130" t="s">
        <v>457</v>
      </c>
      <c r="D558" s="119"/>
      <c r="E558" s="119"/>
      <c r="F558" s="119"/>
      <c r="G558" s="119"/>
      <c r="H558" s="119"/>
      <c r="I558" s="119"/>
      <c r="J558" s="119"/>
      <c r="K558" s="119"/>
      <c r="L558" s="119"/>
      <c r="M558" s="119"/>
      <c r="N558" s="119"/>
      <c r="O558" s="119"/>
      <c r="P558" s="119"/>
      <c r="Q558" s="119"/>
      <c r="R558" s="119"/>
      <c r="S558" s="119"/>
      <c r="T558" s="119"/>
      <c r="U558" s="119"/>
      <c r="V558" s="119"/>
      <c r="W558" s="119"/>
      <c r="X558" s="278"/>
      <c r="Y558" s="120"/>
      <c r="Z558" s="120"/>
      <c r="AA558" s="120"/>
      <c r="AB558" s="120"/>
    </row>
    <row r="559" spans="1:28">
      <c r="B559" s="3">
        <v>2</v>
      </c>
      <c r="C559" s="118" t="s">
        <v>458</v>
      </c>
      <c r="D559" s="33"/>
      <c r="E559" s="33"/>
      <c r="F559" s="33"/>
      <c r="G559" s="33"/>
      <c r="H559" s="33"/>
      <c r="I559" s="33"/>
      <c r="J559" s="33"/>
      <c r="K559" s="33"/>
      <c r="L559" s="33"/>
      <c r="M559" s="33"/>
      <c r="N559" s="33"/>
      <c r="O559" s="33"/>
      <c r="P559" s="33"/>
      <c r="Q559" s="33"/>
      <c r="R559" s="33"/>
      <c r="S559" s="33"/>
      <c r="T559" s="33"/>
      <c r="U559" s="33"/>
      <c r="V559" s="33"/>
      <c r="W559" s="33"/>
      <c r="X559" s="274"/>
      <c r="Y559" s="275"/>
      <c r="Z559" s="275"/>
      <c r="AA559" s="275"/>
      <c r="AB559" s="275"/>
    </row>
    <row r="560" spans="1:28">
      <c r="B560" s="3">
        <v>3</v>
      </c>
      <c r="C560" s="118" t="s">
        <v>459</v>
      </c>
      <c r="D560" s="33"/>
      <c r="E560" s="33"/>
      <c r="F560" s="33"/>
      <c r="G560" s="33"/>
      <c r="H560" s="33"/>
      <c r="I560" s="33"/>
      <c r="J560" s="33"/>
      <c r="K560" s="33"/>
      <c r="L560" s="33"/>
      <c r="M560" s="33"/>
      <c r="N560" s="33"/>
      <c r="O560" s="33"/>
      <c r="P560" s="33"/>
      <c r="Q560" s="33"/>
      <c r="R560" s="33"/>
      <c r="S560" s="33"/>
      <c r="T560" s="33"/>
      <c r="U560" s="33"/>
      <c r="V560" s="33"/>
      <c r="W560" s="33"/>
      <c r="X560" s="274"/>
      <c r="Y560" s="275"/>
      <c r="Z560" s="275"/>
      <c r="AA560" s="275"/>
      <c r="AB560" s="275"/>
    </row>
    <row r="561" spans="2:28">
      <c r="B561" s="3">
        <v>4</v>
      </c>
      <c r="C561" s="118" t="s">
        <v>460</v>
      </c>
      <c r="D561" s="33"/>
      <c r="E561" s="33"/>
      <c r="F561" s="33"/>
      <c r="G561" s="33"/>
      <c r="H561" s="33"/>
      <c r="I561" s="33"/>
      <c r="J561" s="33"/>
      <c r="K561" s="33"/>
      <c r="L561" s="33"/>
      <c r="M561" s="33"/>
      <c r="N561" s="33"/>
      <c r="O561" s="33"/>
      <c r="P561" s="33"/>
      <c r="Q561" s="33"/>
      <c r="R561" s="33"/>
      <c r="S561" s="33"/>
      <c r="T561" s="33"/>
      <c r="U561" s="33"/>
      <c r="V561" s="33"/>
      <c r="W561" s="33"/>
      <c r="X561" s="274"/>
      <c r="Y561" s="275"/>
      <c r="Z561" s="275"/>
      <c r="AA561" s="275"/>
      <c r="AB561" s="275"/>
    </row>
    <row r="562" spans="2:28" ht="13.5" thickBot="1">
      <c r="B562" s="3">
        <v>5</v>
      </c>
      <c r="C562" s="118" t="s">
        <v>454</v>
      </c>
      <c r="D562" s="79"/>
      <c r="E562" s="79"/>
      <c r="F562" s="79"/>
      <c r="G562" s="79"/>
      <c r="H562" s="79"/>
      <c r="I562" s="79"/>
      <c r="J562" s="79"/>
      <c r="K562" s="79"/>
      <c r="L562" s="79"/>
      <c r="M562" s="79"/>
      <c r="N562" s="79"/>
      <c r="O562" s="79"/>
      <c r="P562" s="79"/>
      <c r="Q562" s="79"/>
      <c r="R562" s="79"/>
      <c r="S562" s="79"/>
      <c r="T562" s="79"/>
      <c r="U562" s="79"/>
      <c r="V562" s="79"/>
      <c r="W562" s="79"/>
      <c r="X562" s="274"/>
      <c r="Y562" s="275"/>
      <c r="Z562" s="275"/>
      <c r="AA562" s="275"/>
      <c r="AB562" s="275"/>
    </row>
    <row r="563" spans="2:28" ht="13.5" thickBot="1">
      <c r="C563" s="67" t="s">
        <v>23</v>
      </c>
      <c r="D563" s="82" t="str">
        <f>IF(COUNTIF(D558:D562,"C")&gt;4,"C",IF(COUNTIF(D558:D562,"C")&gt;0,"P"," "))</f>
        <v xml:space="preserve"> </v>
      </c>
      <c r="E563" s="82" t="str">
        <f t="shared" ref="E563:N563" si="589">IF(COUNTIF(E558:E562,"C")&gt;4,"C",IF(COUNTIF(E558:E562,"C")&gt;0,"P"," "))</f>
        <v xml:space="preserve"> </v>
      </c>
      <c r="F563" s="82" t="str">
        <f t="shared" si="589"/>
        <v xml:space="preserve"> </v>
      </c>
      <c r="G563" s="82" t="str">
        <f t="shared" si="589"/>
        <v xml:space="preserve"> </v>
      </c>
      <c r="H563" s="82" t="str">
        <f t="shared" si="589"/>
        <v xml:space="preserve"> </v>
      </c>
      <c r="I563" s="82" t="str">
        <f t="shared" si="589"/>
        <v xml:space="preserve"> </v>
      </c>
      <c r="J563" s="82" t="str">
        <f t="shared" si="589"/>
        <v xml:space="preserve"> </v>
      </c>
      <c r="K563" s="82" t="str">
        <f t="shared" si="589"/>
        <v xml:space="preserve"> </v>
      </c>
      <c r="L563" s="82" t="str">
        <f t="shared" si="589"/>
        <v xml:space="preserve"> </v>
      </c>
      <c r="M563" s="82" t="str">
        <f t="shared" si="589"/>
        <v xml:space="preserve"> </v>
      </c>
      <c r="N563" s="82" t="str">
        <f t="shared" si="589"/>
        <v xml:space="preserve"> </v>
      </c>
      <c r="O563" s="82" t="str">
        <f t="shared" ref="O563:W563" si="590">IF(COUNTIF(O558:O562,"C")&gt;4,"C",IF(COUNTIF(O558:O562,"C")&gt;0,"P"," "))</f>
        <v xml:space="preserve"> </v>
      </c>
      <c r="P563" s="82" t="str">
        <f t="shared" si="590"/>
        <v xml:space="preserve"> </v>
      </c>
      <c r="Q563" s="82" t="str">
        <f t="shared" si="590"/>
        <v xml:space="preserve"> </v>
      </c>
      <c r="R563" s="82" t="str">
        <f t="shared" si="590"/>
        <v xml:space="preserve"> </v>
      </c>
      <c r="S563" s="82" t="str">
        <f t="shared" si="590"/>
        <v xml:space="preserve"> </v>
      </c>
      <c r="T563" s="82" t="str">
        <f t="shared" si="590"/>
        <v xml:space="preserve"> </v>
      </c>
      <c r="U563" s="82" t="str">
        <f t="shared" si="590"/>
        <v xml:space="preserve"> </v>
      </c>
      <c r="V563" s="82" t="str">
        <f t="shared" si="590"/>
        <v xml:space="preserve"> </v>
      </c>
      <c r="W563" s="82" t="str">
        <f t="shared" si="590"/>
        <v xml:space="preserve"> </v>
      </c>
      <c r="X563" s="276"/>
      <c r="Y563" s="277"/>
      <c r="Z563" s="277"/>
      <c r="AA563" s="277"/>
      <c r="AB563" s="277"/>
    </row>
  </sheetData>
  <sheetProtection algorithmName="SHA-512" hashValue="sY+rsPuQE0rE8RiDT7Bmzksh3bTsVTIMfZaGJlz7fGYXoCS32hb1S4+ndBSZIZFyRJ8Siv7KUXlyBuLCjIvyWA==" saltValue="m/ZMqZt4oqNLaVnR9wJ4Wg==" spinCount="100000" sheet="1" objects="1" scenarios="1" selectLockedCells="1"/>
  <mergeCells count="25">
    <mergeCell ref="K1:K4"/>
    <mergeCell ref="L1:L4"/>
    <mergeCell ref="M1:M4"/>
    <mergeCell ref="N1:N4"/>
    <mergeCell ref="F1:F4"/>
    <mergeCell ref="G1:G4"/>
    <mergeCell ref="H1:H4"/>
    <mergeCell ref="I1:I4"/>
    <mergeCell ref="J1:J4"/>
    <mergeCell ref="A497:W497"/>
    <mergeCell ref="A542:W542"/>
    <mergeCell ref="U1:U4"/>
    <mergeCell ref="V1:V4"/>
    <mergeCell ref="W1:W4"/>
    <mergeCell ref="P1:P4"/>
    <mergeCell ref="Q1:Q4"/>
    <mergeCell ref="R1:R4"/>
    <mergeCell ref="D1:D4"/>
    <mergeCell ref="O1:O4"/>
    <mergeCell ref="A3:C3"/>
    <mergeCell ref="S1:S4"/>
    <mergeCell ref="T1:T4"/>
    <mergeCell ref="A520:W520"/>
    <mergeCell ref="A498:W498"/>
    <mergeCell ref="E1:E4"/>
  </mergeCells>
  <conditionalFormatting sqref="D7:W25 D30:W48 D53:W71 D76:W94 D99:W117 D122:W140 D145:W163 D168:W186 D191:W209 D214:W232 D237:W255 D260:W278 D283:W291 D295:W313 D318:W336 D341:W349 D353:W371 D376:W394 D399:W417 D422:W440 D445:W463 D467:W471 D475:W493 D500:W504 D507:W511 D514:W518 D522:W526 D529:W533 D536:W540 D544:W548 D551:W555 D558:W562">
    <cfRule type="containsText" dxfId="194" priority="2" operator="containsText" text="C">
      <formula>NOT(ISERROR(SEARCH("C",D7)))</formula>
    </cfRule>
  </conditionalFormatting>
  <conditionalFormatting sqref="D563:W563 D556:W556 D549:W549 D541:W541 D534:W534 D527:W527 D519:W519 D512:W512 D505:W505 D495:W495 D472:W472 D465:W465 D442:W442 D419:W419 D396:W396 D373:W373 D350:W350 D338:W338 D315:W315 D292:W292 D280:W280 D257:W257 D234:W234 D211:W211 D188:W188 D165:W165 D142:W142 D119:W119 D96:W96 D73:W73 D50:W50 D27:W27">
    <cfRule type="containsText" dxfId="193" priority="1" operator="containsText" text="C">
      <formula>NOT(ISERROR(SEARCH("C",D27)))</formula>
    </cfRule>
  </conditionalFormatting>
  <pageMargins left="0.75" right="0.75" top="1" bottom="0.5" header="0.5" footer="0.25"/>
  <pageSetup scale="69" fitToHeight="0" orientation="portrait" horizontalDpi="300" verticalDpi="300" r:id="rId1"/>
  <headerFooter>
    <oddHeader>&amp;C&amp;"Arial,Bold"&amp;14AmbassadorTrax&amp;12
Badges - &amp;D</oddHeader>
    <oddFooter>&amp;CPage &amp;P</oddFooter>
  </headerFooter>
  <rowBreaks count="4" manualBreakCount="4">
    <brk id="119" max="22" man="1"/>
    <brk id="257" max="22" man="1"/>
    <brk id="338" max="22" man="1"/>
    <brk id="496" max="22" man="1"/>
  </rowBreaks>
  <colBreaks count="1" manualBreakCount="1">
    <brk id="23"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48"/>
    <pageSetUpPr fitToPage="1"/>
  </sheetPr>
  <dimension ref="A1:X109"/>
  <sheetViews>
    <sheetView showGridLines="0" zoomScaleNormal="100" workbookViewId="0">
      <pane ySplit="4" topLeftCell="A5" activePane="bottomLeft" state="frozen"/>
      <selection pane="bottomLeft" activeCell="D8" sqref="D8"/>
    </sheetView>
  </sheetViews>
  <sheetFormatPr defaultColWidth="9.140625" defaultRowHeight="12.75"/>
  <cols>
    <col min="1" max="1" width="15.5703125" style="236" customWidth="1"/>
    <col min="2" max="2" width="3.42578125" style="6" customWidth="1"/>
    <col min="3" max="3" width="30.28515625" style="6" customWidth="1"/>
    <col min="4" max="23" width="3.28515625" style="237" customWidth="1"/>
    <col min="24" max="16384" width="9.140625" style="6"/>
  </cols>
  <sheetData>
    <row r="1" spans="1:24" ht="15.75" customHeight="1">
      <c r="A1" s="219"/>
      <c r="B1" s="220" t="s">
        <v>75</v>
      </c>
      <c r="C1" s="221">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24" ht="15.75" customHeight="1">
      <c r="A2" s="60"/>
      <c r="B2" s="95" t="s">
        <v>76</v>
      </c>
      <c r="C2" s="76">
        <f>Instructions!E6</f>
        <v>0</v>
      </c>
      <c r="D2" s="566"/>
      <c r="E2" s="566"/>
      <c r="F2" s="566"/>
      <c r="G2" s="566"/>
      <c r="H2" s="566"/>
      <c r="I2" s="566"/>
      <c r="J2" s="566"/>
      <c r="K2" s="566"/>
      <c r="L2" s="566"/>
      <c r="M2" s="566"/>
      <c r="N2" s="566"/>
      <c r="O2" s="566"/>
      <c r="P2" s="566"/>
      <c r="Q2" s="566"/>
      <c r="R2" s="566"/>
      <c r="S2" s="566"/>
      <c r="T2" s="566"/>
      <c r="U2" s="566"/>
      <c r="V2" s="566"/>
      <c r="W2" s="566"/>
    </row>
    <row r="3" spans="1:24" ht="15.75" customHeight="1">
      <c r="A3" s="596" t="s">
        <v>398</v>
      </c>
      <c r="B3" s="599"/>
      <c r="C3" s="600"/>
      <c r="D3" s="566"/>
      <c r="E3" s="566"/>
      <c r="F3" s="566"/>
      <c r="G3" s="566"/>
      <c r="H3" s="566"/>
      <c r="I3" s="566"/>
      <c r="J3" s="566"/>
      <c r="K3" s="566"/>
      <c r="L3" s="566"/>
      <c r="M3" s="566"/>
      <c r="N3" s="566"/>
      <c r="O3" s="566"/>
      <c r="P3" s="566"/>
      <c r="Q3" s="566"/>
      <c r="R3" s="566"/>
      <c r="S3" s="566"/>
      <c r="T3" s="566"/>
      <c r="U3" s="566"/>
      <c r="V3" s="566"/>
      <c r="W3" s="566"/>
    </row>
    <row r="4" spans="1:24" s="222" customFormat="1" ht="15.75" customHeight="1">
      <c r="A4" s="601"/>
      <c r="B4" s="602"/>
      <c r="C4" s="603"/>
      <c r="D4" s="567"/>
      <c r="E4" s="567"/>
      <c r="F4" s="567"/>
      <c r="G4" s="567"/>
      <c r="H4" s="567"/>
      <c r="I4" s="567"/>
      <c r="J4" s="567"/>
      <c r="K4" s="567"/>
      <c r="L4" s="567"/>
      <c r="M4" s="567"/>
      <c r="N4" s="567"/>
      <c r="O4" s="567"/>
      <c r="P4" s="567"/>
      <c r="Q4" s="567"/>
      <c r="R4" s="567"/>
      <c r="S4" s="567"/>
      <c r="T4" s="567"/>
      <c r="U4" s="567"/>
      <c r="V4" s="567"/>
      <c r="W4" s="567"/>
    </row>
    <row r="5" spans="1:24" s="190" customFormat="1" ht="20.25" customHeight="1">
      <c r="A5" s="592" t="s">
        <v>21</v>
      </c>
      <c r="B5" s="593"/>
      <c r="C5" s="593"/>
      <c r="D5" s="593"/>
      <c r="E5" s="593"/>
      <c r="F5" s="593"/>
      <c r="G5" s="593"/>
      <c r="H5" s="593"/>
      <c r="I5" s="593"/>
      <c r="J5" s="593"/>
      <c r="K5" s="593"/>
      <c r="L5" s="593"/>
      <c r="M5" s="593"/>
      <c r="N5" s="593"/>
      <c r="O5" s="593"/>
      <c r="P5" s="593"/>
      <c r="Q5" s="593"/>
      <c r="R5" s="593"/>
      <c r="S5" s="593"/>
      <c r="T5" s="593"/>
      <c r="U5" s="593"/>
      <c r="V5" s="593"/>
      <c r="W5" s="593"/>
    </row>
    <row r="6" spans="1:24" ht="20.25" customHeight="1">
      <c r="A6" s="604" t="s">
        <v>147</v>
      </c>
      <c r="B6" s="605"/>
      <c r="C6" s="605"/>
      <c r="D6" s="605"/>
      <c r="E6" s="605"/>
      <c r="F6" s="605"/>
      <c r="G6" s="605"/>
      <c r="H6" s="605"/>
      <c r="I6" s="605"/>
      <c r="J6" s="605"/>
      <c r="K6" s="605"/>
      <c r="L6" s="605"/>
      <c r="M6" s="605"/>
      <c r="N6" s="605"/>
      <c r="O6" s="605"/>
      <c r="P6" s="605"/>
      <c r="Q6" s="605"/>
      <c r="R6" s="605"/>
      <c r="S6" s="605"/>
      <c r="T6" s="605"/>
      <c r="U6" s="605"/>
      <c r="V6" s="605"/>
      <c r="W6" s="605"/>
    </row>
    <row r="7" spans="1:24" s="222" customFormat="1">
      <c r="A7"/>
      <c r="B7" s="264" t="s">
        <v>148</v>
      </c>
      <c r="C7" s="266"/>
      <c r="D7" s="267" t="str">
        <f>IF(D11="C","B"," ")</f>
        <v xml:space="preserve"> </v>
      </c>
      <c r="E7" s="267" t="str">
        <f t="shared" ref="E7" si="0">IF(E11="C","B"," ")</f>
        <v xml:space="preserve"> </v>
      </c>
      <c r="F7" s="267" t="str">
        <f t="shared" ref="F7:N7" si="1">IF(F11="C","B"," ")</f>
        <v xml:space="preserve"> </v>
      </c>
      <c r="G7" s="267" t="str">
        <f t="shared" si="1"/>
        <v xml:space="preserve"> </v>
      </c>
      <c r="H7" s="267" t="str">
        <f t="shared" si="1"/>
        <v xml:space="preserve"> </v>
      </c>
      <c r="I7" s="267" t="str">
        <f t="shared" si="1"/>
        <v xml:space="preserve"> </v>
      </c>
      <c r="J7" s="267" t="str">
        <f t="shared" si="1"/>
        <v xml:space="preserve"> </v>
      </c>
      <c r="K7" s="267" t="str">
        <f t="shared" si="1"/>
        <v xml:space="preserve"> </v>
      </c>
      <c r="L7" s="267" t="str">
        <f t="shared" si="1"/>
        <v xml:space="preserve"> </v>
      </c>
      <c r="M7" s="267" t="str">
        <f t="shared" si="1"/>
        <v xml:space="preserve"> </v>
      </c>
      <c r="N7" s="267" t="str">
        <f t="shared" si="1"/>
        <v xml:space="preserve"> </v>
      </c>
      <c r="O7" s="267" t="str">
        <f t="shared" ref="O7:W7" si="2">IF(O11="C","B"," ")</f>
        <v xml:space="preserve"> </v>
      </c>
      <c r="P7" s="267" t="str">
        <f t="shared" si="2"/>
        <v xml:space="preserve"> </v>
      </c>
      <c r="Q7" s="267" t="str">
        <f t="shared" si="2"/>
        <v xml:space="preserve"> </v>
      </c>
      <c r="R7" s="267" t="str">
        <f t="shared" si="2"/>
        <v xml:space="preserve"> </v>
      </c>
      <c r="S7" s="267" t="str">
        <f t="shared" si="2"/>
        <v xml:space="preserve"> </v>
      </c>
      <c r="T7" s="267" t="str">
        <f t="shared" si="2"/>
        <v xml:space="preserve"> </v>
      </c>
      <c r="U7" s="267" t="str">
        <f t="shared" si="2"/>
        <v xml:space="preserve"> </v>
      </c>
      <c r="V7" s="267" t="str">
        <f t="shared" si="2"/>
        <v xml:space="preserve"> </v>
      </c>
      <c r="W7" s="267" t="str">
        <f t="shared" si="2"/>
        <v xml:space="preserve"> </v>
      </c>
    </row>
    <row r="8" spans="1:24" ht="12.75" customHeight="1">
      <c r="A8" s="6"/>
      <c r="B8" s="223">
        <v>1</v>
      </c>
      <c r="C8" s="224" t="s">
        <v>149</v>
      </c>
      <c r="D8" s="314"/>
      <c r="E8" s="314"/>
      <c r="F8" s="314"/>
      <c r="G8" s="314"/>
      <c r="H8" s="314"/>
      <c r="I8" s="314"/>
      <c r="J8" s="314"/>
      <c r="K8" s="314"/>
      <c r="L8" s="314"/>
      <c r="M8" s="314"/>
      <c r="N8" s="314"/>
      <c r="O8" s="314"/>
      <c r="P8" s="314"/>
      <c r="Q8" s="314"/>
      <c r="R8" s="314"/>
      <c r="S8" s="314"/>
      <c r="T8" s="314"/>
      <c r="U8" s="314"/>
      <c r="V8" s="314"/>
      <c r="W8" s="314"/>
    </row>
    <row r="9" spans="1:24" ht="12.75" customHeight="1">
      <c r="A9" s="6"/>
      <c r="B9" s="223">
        <v>2</v>
      </c>
      <c r="C9" s="224" t="s">
        <v>150</v>
      </c>
      <c r="D9" s="314"/>
      <c r="E9" s="314"/>
      <c r="F9" s="314"/>
      <c r="G9" s="314"/>
      <c r="H9" s="314"/>
      <c r="I9" s="314"/>
      <c r="J9" s="314"/>
      <c r="K9" s="314"/>
      <c r="L9" s="314"/>
      <c r="M9" s="314"/>
      <c r="N9" s="314"/>
      <c r="O9" s="314"/>
      <c r="P9" s="314"/>
      <c r="Q9" s="314"/>
      <c r="R9" s="314"/>
      <c r="S9" s="314"/>
      <c r="T9" s="314"/>
      <c r="U9" s="314"/>
      <c r="V9" s="314"/>
      <c r="W9" s="314"/>
    </row>
    <row r="10" spans="1:24" ht="12.75" customHeight="1" thickBot="1">
      <c r="A10" s="6"/>
      <c r="B10" s="223">
        <v>3</v>
      </c>
      <c r="C10" s="225" t="s">
        <v>151</v>
      </c>
      <c r="D10" s="314"/>
      <c r="E10" s="314"/>
      <c r="F10" s="314"/>
      <c r="G10" s="314"/>
      <c r="H10" s="314"/>
      <c r="I10" s="314"/>
      <c r="J10" s="314"/>
      <c r="K10" s="314"/>
      <c r="L10" s="314"/>
      <c r="M10" s="314"/>
      <c r="N10" s="314"/>
      <c r="O10" s="314"/>
      <c r="P10" s="314"/>
      <c r="Q10" s="314"/>
      <c r="R10" s="314"/>
      <c r="S10" s="314"/>
      <c r="T10" s="314"/>
      <c r="U10" s="314"/>
      <c r="V10" s="314"/>
      <c r="W10" s="314"/>
      <c r="X10" s="226"/>
    </row>
    <row r="11" spans="1:24" ht="13.5" thickBot="1">
      <c r="A11" s="60"/>
      <c r="C11" s="67" t="s">
        <v>23</v>
      </c>
      <c r="D11" s="315" t="str">
        <f t="shared" ref="D11:W11" si="3">IF(COUNTIF(D8:D10,"C")=3,"C",IF(COUNTIF(D8:D10,"C")&gt;0,"P"," "))</f>
        <v xml:space="preserve"> </v>
      </c>
      <c r="E11" s="315" t="str">
        <f t="shared" si="3"/>
        <v xml:space="preserve"> </v>
      </c>
      <c r="F11" s="315" t="str">
        <f t="shared" ref="F11:N11" si="4">IF(COUNTIF(F8:F10,"C")=3,"C",IF(COUNTIF(F8:F10,"C")&gt;0,"P"," "))</f>
        <v xml:space="preserve"> </v>
      </c>
      <c r="G11" s="315" t="str">
        <f t="shared" si="4"/>
        <v xml:space="preserve"> </v>
      </c>
      <c r="H11" s="315" t="str">
        <f t="shared" si="4"/>
        <v xml:space="preserve"> </v>
      </c>
      <c r="I11" s="315" t="str">
        <f t="shared" si="4"/>
        <v xml:space="preserve"> </v>
      </c>
      <c r="J11" s="315" t="str">
        <f t="shared" si="4"/>
        <v xml:space="preserve"> </v>
      </c>
      <c r="K11" s="315" t="str">
        <f t="shared" si="4"/>
        <v xml:space="preserve"> </v>
      </c>
      <c r="L11" s="315" t="str">
        <f t="shared" si="4"/>
        <v xml:space="preserve"> </v>
      </c>
      <c r="M11" s="315" t="str">
        <f t="shared" si="4"/>
        <v xml:space="preserve"> </v>
      </c>
      <c r="N11" s="315" t="str">
        <f t="shared" si="4"/>
        <v xml:space="preserve"> </v>
      </c>
      <c r="O11" s="315" t="str">
        <f t="shared" si="3"/>
        <v xml:space="preserve"> </v>
      </c>
      <c r="P11" s="315" t="str">
        <f t="shared" si="3"/>
        <v xml:space="preserve"> </v>
      </c>
      <c r="Q11" s="315" t="str">
        <f t="shared" si="3"/>
        <v xml:space="preserve"> </v>
      </c>
      <c r="R11" s="315" t="str">
        <f t="shared" si="3"/>
        <v xml:space="preserve"> </v>
      </c>
      <c r="S11" s="315" t="str">
        <f t="shared" si="3"/>
        <v xml:space="preserve"> </v>
      </c>
      <c r="T11" s="315" t="str">
        <f t="shared" si="3"/>
        <v xml:space="preserve"> </v>
      </c>
      <c r="U11" s="315" t="str">
        <f t="shared" si="3"/>
        <v xml:space="preserve"> </v>
      </c>
      <c r="V11" s="315" t="str">
        <f t="shared" si="3"/>
        <v xml:space="preserve"> </v>
      </c>
      <c r="W11" s="315" t="str">
        <f t="shared" si="3"/>
        <v xml:space="preserve"> </v>
      </c>
    </row>
    <row r="12" spans="1:24">
      <c r="A12" s="60"/>
      <c r="B12" s="64"/>
      <c r="C12" s="67"/>
      <c r="D12" s="227"/>
      <c r="E12" s="227"/>
      <c r="F12" s="227"/>
      <c r="G12" s="227"/>
      <c r="H12" s="227"/>
      <c r="I12" s="227"/>
      <c r="J12" s="227"/>
      <c r="K12" s="227"/>
      <c r="L12" s="227"/>
      <c r="M12" s="227"/>
      <c r="N12" s="227"/>
      <c r="O12" s="227"/>
      <c r="P12" s="227"/>
      <c r="Q12" s="227"/>
      <c r="R12" s="227"/>
      <c r="S12" s="227"/>
      <c r="T12" s="227"/>
      <c r="U12" s="227"/>
      <c r="V12" s="227"/>
      <c r="W12" s="227"/>
    </row>
    <row r="13" spans="1:24" s="190" customFormat="1" ht="20.25" customHeight="1">
      <c r="A13" s="592" t="s">
        <v>152</v>
      </c>
      <c r="B13" s="593"/>
      <c r="C13" s="593"/>
      <c r="D13" s="593"/>
      <c r="E13" s="593"/>
      <c r="F13" s="593"/>
      <c r="G13" s="593"/>
      <c r="H13" s="593"/>
      <c r="I13" s="593"/>
      <c r="J13" s="593"/>
      <c r="K13" s="593"/>
      <c r="L13" s="593"/>
      <c r="M13" s="593"/>
      <c r="N13" s="593"/>
      <c r="O13" s="593"/>
      <c r="P13" s="593"/>
      <c r="Q13" s="593"/>
      <c r="R13" s="593"/>
      <c r="S13" s="593"/>
      <c r="T13" s="593"/>
      <c r="U13" s="593"/>
      <c r="V13" s="593"/>
      <c r="W13" s="593"/>
    </row>
    <row r="14" spans="1:24" ht="20.25" customHeight="1">
      <c r="A14" s="604" t="s">
        <v>153</v>
      </c>
      <c r="B14" s="605"/>
      <c r="C14" s="605"/>
      <c r="D14" s="605"/>
      <c r="E14" s="605"/>
      <c r="F14" s="605"/>
      <c r="G14" s="605"/>
      <c r="H14" s="605"/>
      <c r="I14" s="605"/>
      <c r="J14" s="605"/>
      <c r="K14" s="605"/>
      <c r="L14" s="605"/>
      <c r="M14" s="605"/>
      <c r="N14" s="605"/>
      <c r="O14" s="605"/>
      <c r="P14" s="605"/>
      <c r="Q14" s="605"/>
      <c r="R14" s="605"/>
      <c r="S14" s="605"/>
      <c r="T14" s="605"/>
      <c r="U14" s="605"/>
      <c r="V14" s="605"/>
      <c r="W14" s="605"/>
    </row>
    <row r="15" spans="1:24" ht="15.75">
      <c r="A15" s="228"/>
      <c r="B15" s="229" t="s">
        <v>154</v>
      </c>
      <c r="C15" s="96"/>
      <c r="D15" s="267" t="str">
        <f>IF(D22="C","B"," ")</f>
        <v xml:space="preserve"> </v>
      </c>
      <c r="E15" s="267" t="str">
        <f t="shared" ref="E15" si="5">IF(E22="C","B"," ")</f>
        <v xml:space="preserve"> </v>
      </c>
      <c r="F15" s="267" t="str">
        <f t="shared" ref="F15:N15" si="6">IF(F22="C","B"," ")</f>
        <v xml:space="preserve"> </v>
      </c>
      <c r="G15" s="267" t="str">
        <f t="shared" si="6"/>
        <v xml:space="preserve"> </v>
      </c>
      <c r="H15" s="267" t="str">
        <f t="shared" si="6"/>
        <v xml:space="preserve"> </v>
      </c>
      <c r="I15" s="267" t="str">
        <f t="shared" si="6"/>
        <v xml:space="preserve"> </v>
      </c>
      <c r="J15" s="267" t="str">
        <f t="shared" si="6"/>
        <v xml:space="preserve"> </v>
      </c>
      <c r="K15" s="267" t="str">
        <f t="shared" si="6"/>
        <v xml:space="preserve"> </v>
      </c>
      <c r="L15" s="267" t="str">
        <f t="shared" si="6"/>
        <v xml:space="preserve"> </v>
      </c>
      <c r="M15" s="267" t="str">
        <f t="shared" si="6"/>
        <v xml:space="preserve"> </v>
      </c>
      <c r="N15" s="267" t="str">
        <f t="shared" si="6"/>
        <v xml:space="preserve"> </v>
      </c>
      <c r="O15" s="267" t="str">
        <f t="shared" ref="O15:W15" si="7">IF(O22="C","B"," ")</f>
        <v xml:space="preserve"> </v>
      </c>
      <c r="P15" s="267" t="str">
        <f t="shared" si="7"/>
        <v xml:space="preserve"> </v>
      </c>
      <c r="Q15" s="267" t="str">
        <f t="shared" si="7"/>
        <v xml:space="preserve"> </v>
      </c>
      <c r="R15" s="267" t="str">
        <f t="shared" si="7"/>
        <v xml:space="preserve"> </v>
      </c>
      <c r="S15" s="267" t="str">
        <f t="shared" si="7"/>
        <v xml:space="preserve"> </v>
      </c>
      <c r="T15" s="267" t="str">
        <f t="shared" si="7"/>
        <v xml:space="preserve"> </v>
      </c>
      <c r="U15" s="267" t="str">
        <f t="shared" si="7"/>
        <v xml:space="preserve"> </v>
      </c>
      <c r="V15" s="267" t="str">
        <f t="shared" si="7"/>
        <v xml:space="preserve"> </v>
      </c>
      <c r="W15" s="267" t="str">
        <f t="shared" si="7"/>
        <v xml:space="preserve"> </v>
      </c>
    </row>
    <row r="16" spans="1:24">
      <c r="A16"/>
      <c r="B16" s="223">
        <v>1</v>
      </c>
      <c r="C16" s="224" t="s">
        <v>155</v>
      </c>
      <c r="D16" s="314"/>
      <c r="E16" s="314"/>
      <c r="F16" s="314"/>
      <c r="G16" s="314"/>
      <c r="H16" s="314"/>
      <c r="I16" s="314"/>
      <c r="J16" s="314"/>
      <c r="K16" s="314"/>
      <c r="L16" s="314"/>
      <c r="M16" s="314"/>
      <c r="N16" s="314"/>
      <c r="O16" s="314"/>
      <c r="P16" s="314"/>
      <c r="Q16" s="314"/>
      <c r="R16" s="314"/>
      <c r="S16" s="314"/>
      <c r="T16" s="314"/>
      <c r="U16" s="314"/>
      <c r="V16" s="314"/>
      <c r="W16" s="314"/>
    </row>
    <row r="17" spans="1:23">
      <c r="A17" s="60"/>
      <c r="B17" s="223">
        <v>2</v>
      </c>
      <c r="C17" s="230" t="s">
        <v>156</v>
      </c>
      <c r="D17" s="314"/>
      <c r="E17" s="314"/>
      <c r="F17" s="314"/>
      <c r="G17" s="314"/>
      <c r="H17" s="314"/>
      <c r="I17" s="314"/>
      <c r="J17" s="314"/>
      <c r="K17" s="314"/>
      <c r="L17" s="314"/>
      <c r="M17" s="314"/>
      <c r="N17" s="314"/>
      <c r="O17" s="314"/>
      <c r="P17" s="314"/>
      <c r="Q17" s="314"/>
      <c r="R17" s="314"/>
      <c r="S17" s="314"/>
      <c r="T17" s="314"/>
      <c r="U17" s="314"/>
      <c r="V17" s="314"/>
      <c r="W17" s="314"/>
    </row>
    <row r="18" spans="1:23">
      <c r="A18" s="60"/>
      <c r="B18" s="223">
        <v>3</v>
      </c>
      <c r="C18" s="230" t="s">
        <v>157</v>
      </c>
      <c r="D18" s="314"/>
      <c r="E18" s="314"/>
      <c r="F18" s="314"/>
      <c r="G18" s="314"/>
      <c r="H18" s="314"/>
      <c r="I18" s="314"/>
      <c r="J18" s="314"/>
      <c r="K18" s="314"/>
      <c r="L18" s="314"/>
      <c r="M18" s="314"/>
      <c r="N18" s="314"/>
      <c r="O18" s="314"/>
      <c r="P18" s="314"/>
      <c r="Q18" s="314"/>
      <c r="R18" s="314"/>
      <c r="S18" s="314"/>
      <c r="T18" s="314"/>
      <c r="U18" s="314"/>
      <c r="V18" s="314"/>
      <c r="W18" s="314"/>
    </row>
    <row r="19" spans="1:23">
      <c r="A19" s="60"/>
      <c r="B19" s="223">
        <v>4</v>
      </c>
      <c r="C19" s="230" t="s">
        <v>158</v>
      </c>
      <c r="D19" s="314"/>
      <c r="E19" s="314"/>
      <c r="F19" s="314"/>
      <c r="G19" s="314"/>
      <c r="H19" s="314"/>
      <c r="I19" s="314"/>
      <c r="J19" s="314"/>
      <c r="K19" s="314"/>
      <c r="L19" s="314"/>
      <c r="M19" s="314"/>
      <c r="N19" s="314"/>
      <c r="O19" s="314"/>
      <c r="P19" s="314"/>
      <c r="Q19" s="314"/>
      <c r="R19" s="314"/>
      <c r="S19" s="314"/>
      <c r="T19" s="314"/>
      <c r="U19" s="314"/>
      <c r="V19" s="314"/>
      <c r="W19" s="314"/>
    </row>
    <row r="20" spans="1:23">
      <c r="A20" s="60"/>
      <c r="B20" s="223">
        <v>5</v>
      </c>
      <c r="C20" s="230" t="s">
        <v>159</v>
      </c>
      <c r="D20" s="314"/>
      <c r="E20" s="314"/>
      <c r="F20" s="314"/>
      <c r="G20" s="314"/>
      <c r="H20" s="314"/>
      <c r="I20" s="314"/>
      <c r="J20" s="314"/>
      <c r="K20" s="314"/>
      <c r="L20" s="314"/>
      <c r="M20" s="314"/>
      <c r="N20" s="314"/>
      <c r="O20" s="314"/>
      <c r="P20" s="314"/>
      <c r="Q20" s="314"/>
      <c r="R20" s="314"/>
      <c r="S20" s="314"/>
      <c r="T20" s="314"/>
      <c r="U20" s="314"/>
      <c r="V20" s="314"/>
      <c r="W20" s="314"/>
    </row>
    <row r="21" spans="1:23" ht="13.5" thickBot="1">
      <c r="A21" s="60"/>
      <c r="B21" s="223">
        <v>6</v>
      </c>
      <c r="C21" s="231" t="s">
        <v>160</v>
      </c>
      <c r="D21" s="314"/>
      <c r="E21" s="314"/>
      <c r="F21" s="314"/>
      <c r="G21" s="314"/>
      <c r="H21" s="314"/>
      <c r="I21" s="314"/>
      <c r="J21" s="314"/>
      <c r="K21" s="314"/>
      <c r="L21" s="314"/>
      <c r="M21" s="314"/>
      <c r="N21" s="314"/>
      <c r="O21" s="314"/>
      <c r="P21" s="314"/>
      <c r="Q21" s="314"/>
      <c r="R21" s="314"/>
      <c r="S21" s="314"/>
      <c r="T21" s="314"/>
      <c r="U21" s="314"/>
      <c r="V21" s="314"/>
      <c r="W21" s="314"/>
    </row>
    <row r="22" spans="1:23" ht="13.5" thickBot="1">
      <c r="A22" s="60"/>
      <c r="C22" s="67" t="s">
        <v>23</v>
      </c>
      <c r="D22" s="315" t="str">
        <f t="shared" ref="D22:W22" si="8">IF(COUNTIF(D16:D21,"C")=6,"C",IF(COUNTIF(D16:D21,"C")&gt;0,"P"," "))</f>
        <v xml:space="preserve"> </v>
      </c>
      <c r="E22" s="315" t="str">
        <f t="shared" si="8"/>
        <v xml:space="preserve"> </v>
      </c>
      <c r="F22" s="315" t="str">
        <f t="shared" ref="F22:N22" si="9">IF(COUNTIF(F16:F21,"C")=6,"C",IF(COUNTIF(F16:F21,"C")&gt;0,"P"," "))</f>
        <v xml:space="preserve"> </v>
      </c>
      <c r="G22" s="315" t="str">
        <f t="shared" si="9"/>
        <v xml:space="preserve"> </v>
      </c>
      <c r="H22" s="315" t="str">
        <f t="shared" si="9"/>
        <v xml:space="preserve"> </v>
      </c>
      <c r="I22" s="315" t="str">
        <f t="shared" si="9"/>
        <v xml:space="preserve"> </v>
      </c>
      <c r="J22" s="315" t="str">
        <f t="shared" si="9"/>
        <v xml:space="preserve"> </v>
      </c>
      <c r="K22" s="315" t="str">
        <f t="shared" si="9"/>
        <v xml:space="preserve"> </v>
      </c>
      <c r="L22" s="315" t="str">
        <f t="shared" si="9"/>
        <v xml:space="preserve"> </v>
      </c>
      <c r="M22" s="315" t="str">
        <f t="shared" si="9"/>
        <v xml:space="preserve"> </v>
      </c>
      <c r="N22" s="315" t="str">
        <f t="shared" si="9"/>
        <v xml:space="preserve"> </v>
      </c>
      <c r="O22" s="315" t="str">
        <f t="shared" si="8"/>
        <v xml:space="preserve"> </v>
      </c>
      <c r="P22" s="315" t="str">
        <f t="shared" si="8"/>
        <v xml:space="preserve"> </v>
      </c>
      <c r="Q22" s="315" t="str">
        <f t="shared" si="8"/>
        <v xml:space="preserve"> </v>
      </c>
      <c r="R22" s="315" t="str">
        <f t="shared" si="8"/>
        <v xml:space="preserve"> </v>
      </c>
      <c r="S22" s="315" t="str">
        <f t="shared" si="8"/>
        <v xml:space="preserve"> </v>
      </c>
      <c r="T22" s="315" t="str">
        <f t="shared" si="8"/>
        <v xml:space="preserve"> </v>
      </c>
      <c r="U22" s="315" t="str">
        <f t="shared" si="8"/>
        <v xml:space="preserve"> </v>
      </c>
      <c r="V22" s="315" t="str">
        <f t="shared" si="8"/>
        <v xml:space="preserve"> </v>
      </c>
      <c r="W22" s="315" t="str">
        <f t="shared" si="8"/>
        <v xml:space="preserve"> </v>
      </c>
    </row>
    <row r="23" spans="1:23">
      <c r="A23" s="60"/>
      <c r="B23" s="64"/>
      <c r="C23" s="67"/>
      <c r="D23" s="227"/>
      <c r="E23" s="227"/>
      <c r="F23" s="227"/>
      <c r="G23" s="227"/>
      <c r="H23" s="227"/>
      <c r="I23" s="227"/>
      <c r="J23" s="227"/>
      <c r="K23" s="227"/>
      <c r="L23" s="227"/>
      <c r="M23" s="227"/>
      <c r="N23" s="227"/>
      <c r="O23" s="227"/>
      <c r="P23" s="227"/>
      <c r="Q23" s="227"/>
      <c r="R23" s="227"/>
      <c r="S23" s="227"/>
      <c r="T23" s="227"/>
      <c r="U23" s="227"/>
      <c r="V23" s="227"/>
      <c r="W23" s="227"/>
    </row>
    <row r="24" spans="1:23" s="190" customFormat="1" ht="18">
      <c r="A24" s="592" t="s">
        <v>2</v>
      </c>
      <c r="B24" s="593"/>
      <c r="C24" s="593"/>
      <c r="D24" s="593"/>
      <c r="E24" s="593"/>
      <c r="F24" s="593"/>
      <c r="G24" s="593"/>
      <c r="H24" s="593"/>
      <c r="I24" s="593"/>
      <c r="J24" s="593"/>
      <c r="K24" s="593"/>
      <c r="L24" s="593"/>
      <c r="M24" s="593"/>
      <c r="N24" s="593"/>
      <c r="O24" s="593"/>
      <c r="P24" s="593"/>
      <c r="Q24" s="593"/>
      <c r="R24" s="593"/>
      <c r="S24" s="593"/>
      <c r="T24" s="593"/>
      <c r="U24" s="593"/>
      <c r="V24" s="593"/>
      <c r="W24" s="593"/>
    </row>
    <row r="25" spans="1:23" ht="18">
      <c r="A25" s="604" t="s">
        <v>161</v>
      </c>
      <c r="B25" s="605"/>
      <c r="C25" s="605"/>
      <c r="D25" s="605"/>
      <c r="E25" s="605"/>
      <c r="F25" s="605"/>
      <c r="G25" s="605"/>
      <c r="H25" s="605"/>
      <c r="I25" s="605"/>
      <c r="J25" s="605"/>
      <c r="K25" s="605"/>
      <c r="L25" s="605"/>
      <c r="M25" s="605"/>
      <c r="N25" s="605"/>
      <c r="O25" s="605"/>
      <c r="P25" s="605"/>
      <c r="Q25" s="605"/>
      <c r="R25" s="605"/>
      <c r="S25" s="605"/>
      <c r="T25" s="605"/>
      <c r="U25" s="605"/>
      <c r="V25" s="605"/>
      <c r="W25" s="605"/>
    </row>
    <row r="26" spans="1:23" ht="15.75">
      <c r="A26" s="228"/>
      <c r="B26" s="264" t="s">
        <v>162</v>
      </c>
      <c r="C26" s="265"/>
      <c r="D26" s="267" t="str">
        <f>IF(D31="C","B"," ")</f>
        <v xml:space="preserve"> </v>
      </c>
      <c r="E26" s="267" t="str">
        <f t="shared" ref="E26" si="10">IF(E31="C","B"," ")</f>
        <v xml:space="preserve"> </v>
      </c>
      <c r="F26" s="267" t="str">
        <f t="shared" ref="F26:N26" si="11">IF(F31="C","B"," ")</f>
        <v xml:space="preserve"> </v>
      </c>
      <c r="G26" s="267" t="str">
        <f t="shared" si="11"/>
        <v xml:space="preserve"> </v>
      </c>
      <c r="H26" s="267" t="str">
        <f t="shared" si="11"/>
        <v xml:space="preserve"> </v>
      </c>
      <c r="I26" s="267" t="str">
        <f t="shared" si="11"/>
        <v xml:space="preserve"> </v>
      </c>
      <c r="J26" s="267" t="str">
        <f t="shared" si="11"/>
        <v xml:space="preserve"> </v>
      </c>
      <c r="K26" s="267" t="str">
        <f t="shared" si="11"/>
        <v xml:space="preserve"> </v>
      </c>
      <c r="L26" s="267" t="str">
        <f t="shared" si="11"/>
        <v xml:space="preserve"> </v>
      </c>
      <c r="M26" s="267" t="str">
        <f t="shared" si="11"/>
        <v xml:space="preserve"> </v>
      </c>
      <c r="N26" s="267" t="str">
        <f t="shared" si="11"/>
        <v xml:space="preserve"> </v>
      </c>
      <c r="O26" s="267" t="str">
        <f t="shared" ref="O26:W26" si="12">IF(O31="C","B"," ")</f>
        <v xml:space="preserve"> </v>
      </c>
      <c r="P26" s="267" t="str">
        <f t="shared" si="12"/>
        <v xml:space="preserve"> </v>
      </c>
      <c r="Q26" s="267" t="str">
        <f t="shared" si="12"/>
        <v xml:space="preserve"> </v>
      </c>
      <c r="R26" s="267" t="str">
        <f t="shared" si="12"/>
        <v xml:space="preserve"> </v>
      </c>
      <c r="S26" s="267" t="str">
        <f t="shared" si="12"/>
        <v xml:space="preserve"> </v>
      </c>
      <c r="T26" s="267" t="str">
        <f t="shared" si="12"/>
        <v xml:space="preserve"> </v>
      </c>
      <c r="U26" s="267" t="str">
        <f t="shared" si="12"/>
        <v xml:space="preserve"> </v>
      </c>
      <c r="V26" s="267" t="str">
        <f t="shared" si="12"/>
        <v xml:space="preserve"> </v>
      </c>
      <c r="W26" s="267" t="str">
        <f t="shared" si="12"/>
        <v xml:space="preserve"> </v>
      </c>
    </row>
    <row r="27" spans="1:23">
      <c r="A27"/>
      <c r="B27" s="223">
        <v>1</v>
      </c>
      <c r="C27" s="224" t="s">
        <v>163</v>
      </c>
      <c r="D27" s="314"/>
      <c r="E27" s="314"/>
      <c r="F27" s="314"/>
      <c r="G27" s="314"/>
      <c r="H27" s="314"/>
      <c r="I27" s="314"/>
      <c r="J27" s="314"/>
      <c r="K27" s="314"/>
      <c r="L27" s="314"/>
      <c r="M27" s="314"/>
      <c r="N27" s="314"/>
      <c r="O27" s="314"/>
      <c r="P27" s="314"/>
      <c r="Q27" s="314"/>
      <c r="R27" s="314"/>
      <c r="S27" s="314"/>
      <c r="T27" s="314"/>
      <c r="U27" s="314"/>
      <c r="V27" s="314"/>
      <c r="W27" s="314"/>
    </row>
    <row r="28" spans="1:23">
      <c r="A28" s="60"/>
      <c r="B28" s="223">
        <v>2</v>
      </c>
      <c r="C28" s="230" t="s">
        <v>164</v>
      </c>
      <c r="D28" s="314"/>
      <c r="E28" s="314"/>
      <c r="F28" s="314"/>
      <c r="G28" s="314"/>
      <c r="H28" s="314"/>
      <c r="I28" s="314"/>
      <c r="J28" s="314"/>
      <c r="K28" s="314"/>
      <c r="L28" s="314"/>
      <c r="M28" s="314"/>
      <c r="N28" s="314"/>
      <c r="O28" s="314"/>
      <c r="P28" s="314"/>
      <c r="Q28" s="314"/>
      <c r="R28" s="314"/>
      <c r="S28" s="314"/>
      <c r="T28" s="314"/>
      <c r="U28" s="314"/>
      <c r="V28" s="314"/>
      <c r="W28" s="314"/>
    </row>
    <row r="29" spans="1:23">
      <c r="A29" s="60"/>
      <c r="B29" s="223">
        <v>3</v>
      </c>
      <c r="C29" s="230" t="s">
        <v>165</v>
      </c>
      <c r="D29" s="314"/>
      <c r="E29" s="314"/>
      <c r="F29" s="314"/>
      <c r="G29" s="314"/>
      <c r="H29" s="314"/>
      <c r="I29" s="314"/>
      <c r="J29" s="314"/>
      <c r="K29" s="314"/>
      <c r="L29" s="314"/>
      <c r="M29" s="314"/>
      <c r="N29" s="314"/>
      <c r="O29" s="314"/>
      <c r="P29" s="314"/>
      <c r="Q29" s="314"/>
      <c r="R29" s="314"/>
      <c r="S29" s="314"/>
      <c r="T29" s="314"/>
      <c r="U29" s="314"/>
      <c r="V29" s="314"/>
      <c r="W29" s="314"/>
    </row>
    <row r="30" spans="1:23" ht="13.5" thickBot="1">
      <c r="A30" s="60"/>
      <c r="B30" s="223">
        <v>4</v>
      </c>
      <c r="C30" s="231" t="s">
        <v>166</v>
      </c>
      <c r="D30" s="314"/>
      <c r="E30" s="314"/>
      <c r="F30" s="314"/>
      <c r="G30" s="314"/>
      <c r="H30" s="314"/>
      <c r="I30" s="314"/>
      <c r="J30" s="314"/>
      <c r="K30" s="314"/>
      <c r="L30" s="314"/>
      <c r="M30" s="314"/>
      <c r="N30" s="314"/>
      <c r="O30" s="314"/>
      <c r="P30" s="314"/>
      <c r="Q30" s="314"/>
      <c r="R30" s="314"/>
      <c r="S30" s="314"/>
      <c r="T30" s="314"/>
      <c r="U30" s="314"/>
      <c r="V30" s="314"/>
      <c r="W30" s="314"/>
    </row>
    <row r="31" spans="1:23" ht="13.5" thickBot="1">
      <c r="A31" s="60"/>
      <c r="C31" s="67" t="s">
        <v>23</v>
      </c>
      <c r="D31" s="315" t="str">
        <f t="shared" ref="D31:W31" si="13">IF(COUNTIF(D27:D30,"C")=4,"C",IF(COUNTIF(D27:D30,"C")&gt;0,"P"," "))</f>
        <v xml:space="preserve"> </v>
      </c>
      <c r="E31" s="315" t="str">
        <f t="shared" si="13"/>
        <v xml:space="preserve"> </v>
      </c>
      <c r="F31" s="315" t="str">
        <f t="shared" ref="F31:N31" si="14">IF(COUNTIF(F27:F30,"C")=4,"C",IF(COUNTIF(F27:F30,"C")&gt;0,"P"," "))</f>
        <v xml:space="preserve"> </v>
      </c>
      <c r="G31" s="315" t="str">
        <f t="shared" si="14"/>
        <v xml:space="preserve"> </v>
      </c>
      <c r="H31" s="315" t="str">
        <f t="shared" si="14"/>
        <v xml:space="preserve"> </v>
      </c>
      <c r="I31" s="315" t="str">
        <f t="shared" si="14"/>
        <v xml:space="preserve"> </v>
      </c>
      <c r="J31" s="315" t="str">
        <f t="shared" si="14"/>
        <v xml:space="preserve"> </v>
      </c>
      <c r="K31" s="315" t="str">
        <f t="shared" si="14"/>
        <v xml:space="preserve"> </v>
      </c>
      <c r="L31" s="315" t="str">
        <f t="shared" si="14"/>
        <v xml:space="preserve"> </v>
      </c>
      <c r="M31" s="315" t="str">
        <f t="shared" si="14"/>
        <v xml:space="preserve"> </v>
      </c>
      <c r="N31" s="315" t="str">
        <f t="shared" si="14"/>
        <v xml:space="preserve"> </v>
      </c>
      <c r="O31" s="315" t="str">
        <f t="shared" si="13"/>
        <v xml:space="preserve"> </v>
      </c>
      <c r="P31" s="315" t="str">
        <f t="shared" si="13"/>
        <v xml:space="preserve"> </v>
      </c>
      <c r="Q31" s="315" t="str">
        <f t="shared" si="13"/>
        <v xml:space="preserve"> </v>
      </c>
      <c r="R31" s="315" t="str">
        <f t="shared" si="13"/>
        <v xml:space="preserve"> </v>
      </c>
      <c r="S31" s="315" t="str">
        <f t="shared" si="13"/>
        <v xml:space="preserve"> </v>
      </c>
      <c r="T31" s="315" t="str">
        <f t="shared" si="13"/>
        <v xml:space="preserve"> </v>
      </c>
      <c r="U31" s="315" t="str">
        <f t="shared" si="13"/>
        <v xml:space="preserve"> </v>
      </c>
      <c r="V31" s="315" t="str">
        <f t="shared" si="13"/>
        <v xml:space="preserve"> </v>
      </c>
      <c r="W31" s="315" t="str">
        <f t="shared" si="13"/>
        <v xml:space="preserve"> </v>
      </c>
    </row>
    <row r="32" spans="1:23">
      <c r="A32" s="232"/>
      <c r="B32" s="233"/>
      <c r="C32" s="233"/>
      <c r="D32" s="234"/>
      <c r="E32" s="234"/>
      <c r="F32" s="234"/>
      <c r="G32" s="234"/>
      <c r="H32" s="234"/>
      <c r="I32" s="234"/>
      <c r="J32" s="234"/>
      <c r="K32" s="234"/>
      <c r="L32" s="234"/>
      <c r="M32" s="234"/>
      <c r="N32" s="234"/>
      <c r="O32" s="234"/>
      <c r="P32" s="234"/>
      <c r="Q32" s="234"/>
      <c r="R32" s="234"/>
      <c r="S32" s="234"/>
      <c r="T32" s="234"/>
      <c r="U32" s="234"/>
      <c r="V32" s="234"/>
      <c r="W32" s="234"/>
    </row>
    <row r="33" spans="1:23" s="190" customFormat="1" ht="18">
      <c r="A33" s="268" t="s">
        <v>386</v>
      </c>
      <c r="B33" s="269"/>
      <c r="C33" s="269"/>
      <c r="D33" s="270" t="str">
        <f>IF(D39="C","B"," ")</f>
        <v xml:space="preserve"> </v>
      </c>
      <c r="E33" s="270" t="str">
        <f t="shared" ref="E33:W33" si="15">IF(E39="C","B"," ")</f>
        <v xml:space="preserve"> </v>
      </c>
      <c r="F33" s="270" t="str">
        <f t="shared" si="15"/>
        <v xml:space="preserve"> </v>
      </c>
      <c r="G33" s="270" t="str">
        <f t="shared" si="15"/>
        <v xml:space="preserve"> </v>
      </c>
      <c r="H33" s="270" t="str">
        <f t="shared" si="15"/>
        <v xml:space="preserve"> </v>
      </c>
      <c r="I33" s="270" t="str">
        <f t="shared" si="15"/>
        <v xml:space="preserve"> </v>
      </c>
      <c r="J33" s="270" t="str">
        <f t="shared" si="15"/>
        <v xml:space="preserve"> </v>
      </c>
      <c r="K33" s="270" t="str">
        <f t="shared" si="15"/>
        <v xml:space="preserve"> </v>
      </c>
      <c r="L33" s="270" t="str">
        <f t="shared" si="15"/>
        <v xml:space="preserve"> </v>
      </c>
      <c r="M33" s="270" t="str">
        <f t="shared" si="15"/>
        <v xml:space="preserve"> </v>
      </c>
      <c r="N33" s="270" t="str">
        <f t="shared" si="15"/>
        <v xml:space="preserve"> </v>
      </c>
      <c r="O33" s="270" t="str">
        <f t="shared" si="15"/>
        <v xml:space="preserve"> </v>
      </c>
      <c r="P33" s="270" t="str">
        <f t="shared" si="15"/>
        <v xml:space="preserve"> </v>
      </c>
      <c r="Q33" s="270" t="str">
        <f t="shared" si="15"/>
        <v xml:space="preserve"> </v>
      </c>
      <c r="R33" s="270" t="str">
        <f t="shared" si="15"/>
        <v xml:space="preserve"> </v>
      </c>
      <c r="S33" s="270" t="str">
        <f t="shared" si="15"/>
        <v xml:space="preserve"> </v>
      </c>
      <c r="T33" s="270" t="str">
        <f t="shared" si="15"/>
        <v xml:space="preserve"> </v>
      </c>
      <c r="U33" s="270" t="str">
        <f t="shared" si="15"/>
        <v xml:space="preserve"> </v>
      </c>
      <c r="V33" s="270" t="str">
        <f t="shared" si="15"/>
        <v xml:space="preserve"> </v>
      </c>
      <c r="W33" s="270" t="str">
        <f t="shared" si="15"/>
        <v xml:space="preserve"> </v>
      </c>
    </row>
    <row r="34" spans="1:23">
      <c r="A34"/>
      <c r="B34" s="5"/>
      <c r="C34" s="260" t="str">
        <f>Badges!$B$258</f>
        <v>Outdoor Art Master</v>
      </c>
      <c r="D34" s="321" t="str">
        <f>IF(Badges!D280="C","C"," ")</f>
        <v xml:space="preserve"> </v>
      </c>
      <c r="E34" s="321" t="str">
        <f>IF(Badges!E280="C","C"," ")</f>
        <v xml:space="preserve"> </v>
      </c>
      <c r="F34" s="321" t="str">
        <f>IF(Badges!F280="C","C"," ")</f>
        <v xml:space="preserve"> </v>
      </c>
      <c r="G34" s="321" t="str">
        <f>IF(Badges!G280="C","C"," ")</f>
        <v xml:space="preserve"> </v>
      </c>
      <c r="H34" s="321" t="str">
        <f>IF(Badges!H280="C","C"," ")</f>
        <v xml:space="preserve"> </v>
      </c>
      <c r="I34" s="321" t="str">
        <f>IF(Badges!I280="C","C"," ")</f>
        <v xml:space="preserve"> </v>
      </c>
      <c r="J34" s="321" t="str">
        <f>IF(Badges!J280="C","C"," ")</f>
        <v xml:space="preserve"> </v>
      </c>
      <c r="K34" s="321" t="str">
        <f>IF(Badges!K280="C","C"," ")</f>
        <v xml:space="preserve"> </v>
      </c>
      <c r="L34" s="321" t="str">
        <f>IF(Badges!L280="C","C"," ")</f>
        <v xml:space="preserve"> </v>
      </c>
      <c r="M34" s="321" t="str">
        <f>IF(Badges!M280="C","C"," ")</f>
        <v xml:space="preserve"> </v>
      </c>
      <c r="N34" s="321" t="str">
        <f>IF(Badges!N280="C","C"," ")</f>
        <v xml:space="preserve"> </v>
      </c>
      <c r="O34" s="321" t="str">
        <f>IF(Badges!O280="C","C"," ")</f>
        <v xml:space="preserve"> </v>
      </c>
      <c r="P34" s="321" t="str">
        <f>IF(Badges!P280="C","C"," ")</f>
        <v xml:space="preserve"> </v>
      </c>
      <c r="Q34" s="321" t="str">
        <f>IF(Badges!Q280="C","C"," ")</f>
        <v xml:space="preserve"> </v>
      </c>
      <c r="R34" s="321" t="str">
        <f>IF(Badges!R280="C","C"," ")</f>
        <v xml:space="preserve"> </v>
      </c>
      <c r="S34" s="321" t="str">
        <f>IF(Badges!S280="C","C"," ")</f>
        <v xml:space="preserve"> </v>
      </c>
      <c r="T34" s="321" t="str">
        <f>IF(Badges!T280="C","C"," ")</f>
        <v xml:space="preserve"> </v>
      </c>
      <c r="U34" s="321" t="str">
        <f>IF(Badges!U280="C","C"," ")</f>
        <v xml:space="preserve"> </v>
      </c>
      <c r="V34" s="321" t="str">
        <f>IF(Badges!V280="C","C"," ")</f>
        <v xml:space="preserve"> </v>
      </c>
      <c r="W34" s="321" t="str">
        <f>IF(Badges!W280="C","C"," ")</f>
        <v xml:space="preserve"> </v>
      </c>
    </row>
    <row r="35" spans="1:23">
      <c r="A35" s="232"/>
      <c r="B35" s="5"/>
      <c r="C35" s="260" t="str">
        <f>Badges!$B$473</f>
        <v>Water</v>
      </c>
      <c r="D35" s="321" t="str">
        <f>IF(Badges!D495="C","C"," ")</f>
        <v xml:space="preserve"> </v>
      </c>
      <c r="E35" s="321" t="str">
        <f>IF(Badges!E495="C","C"," ")</f>
        <v xml:space="preserve"> </v>
      </c>
      <c r="F35" s="321" t="str">
        <f>IF(Badges!F495="C","C"," ")</f>
        <v xml:space="preserve"> </v>
      </c>
      <c r="G35" s="321" t="str">
        <f>IF(Badges!G495="C","C"," ")</f>
        <v xml:space="preserve"> </v>
      </c>
      <c r="H35" s="321" t="str">
        <f>IF(Badges!H495="C","C"," ")</f>
        <v xml:space="preserve"> </v>
      </c>
      <c r="I35" s="321" t="str">
        <f>IF(Badges!I495="C","C"," ")</f>
        <v xml:space="preserve"> </v>
      </c>
      <c r="J35" s="321" t="str">
        <f>IF(Badges!J495="C","C"," ")</f>
        <v xml:space="preserve"> </v>
      </c>
      <c r="K35" s="321" t="str">
        <f>IF(Badges!K495="C","C"," ")</f>
        <v xml:space="preserve"> </v>
      </c>
      <c r="L35" s="321" t="str">
        <f>IF(Badges!L495="C","C"," ")</f>
        <v xml:space="preserve"> </v>
      </c>
      <c r="M35" s="321" t="str">
        <f>IF(Badges!M495="C","C"," ")</f>
        <v xml:space="preserve"> </v>
      </c>
      <c r="N35" s="321" t="str">
        <f>IF(Badges!N495="C","C"," ")</f>
        <v xml:space="preserve"> </v>
      </c>
      <c r="O35" s="321" t="str">
        <f>IF(Badges!O495="C","C"," ")</f>
        <v xml:space="preserve"> </v>
      </c>
      <c r="P35" s="321" t="str">
        <f>IF(Badges!P495="C","C"," ")</f>
        <v xml:space="preserve"> </v>
      </c>
      <c r="Q35" s="321" t="str">
        <f>IF(Badges!Q495="C","C"," ")</f>
        <v xml:space="preserve"> </v>
      </c>
      <c r="R35" s="321" t="str">
        <f>IF(Badges!R495="C","C"," ")</f>
        <v xml:space="preserve"> </v>
      </c>
      <c r="S35" s="321" t="str">
        <f>IF(Badges!S495="C","C"," ")</f>
        <v xml:space="preserve"> </v>
      </c>
      <c r="T35" s="321" t="str">
        <f>IF(Badges!T495="C","C"," ")</f>
        <v xml:space="preserve"> </v>
      </c>
      <c r="U35" s="321" t="str">
        <f>IF(Badges!U495="C","C"," ")</f>
        <v xml:space="preserve"> </v>
      </c>
      <c r="V35" s="321" t="str">
        <f>IF(Badges!V495="C","C"," ")</f>
        <v xml:space="preserve"> </v>
      </c>
      <c r="W35" s="321" t="str">
        <f>IF(Badges!W495="C","C"," ")</f>
        <v xml:space="preserve"> </v>
      </c>
    </row>
    <row r="36" spans="1:23">
      <c r="A36" s="232"/>
      <c r="B36" s="5"/>
      <c r="C36" s="260" t="str">
        <f>Badges!$B$397</f>
        <v>Survival Camper</v>
      </c>
      <c r="D36" s="321" t="str">
        <f>IF(Badges!D419="C","C"," ")</f>
        <v xml:space="preserve"> </v>
      </c>
      <c r="E36" s="321" t="str">
        <f>IF(Badges!E419="C","C"," ")</f>
        <v xml:space="preserve"> </v>
      </c>
      <c r="F36" s="321" t="str">
        <f>IF(Badges!F419="C","C"," ")</f>
        <v xml:space="preserve"> </v>
      </c>
      <c r="G36" s="321" t="str">
        <f>IF(Badges!G419="C","C"," ")</f>
        <v xml:space="preserve"> </v>
      </c>
      <c r="H36" s="321" t="str">
        <f>IF(Badges!H419="C","C"," ")</f>
        <v xml:space="preserve"> </v>
      </c>
      <c r="I36" s="321" t="str">
        <f>IF(Badges!I419="C","C"," ")</f>
        <v xml:space="preserve"> </v>
      </c>
      <c r="J36" s="321" t="str">
        <f>IF(Badges!J419="C","C"," ")</f>
        <v xml:space="preserve"> </v>
      </c>
      <c r="K36" s="321" t="str">
        <f>IF(Badges!K419="C","C"," ")</f>
        <v xml:space="preserve"> </v>
      </c>
      <c r="L36" s="321" t="str">
        <f>IF(Badges!L419="C","C"," ")</f>
        <v xml:space="preserve"> </v>
      </c>
      <c r="M36" s="321" t="str">
        <f>IF(Badges!M419="C","C"," ")</f>
        <v xml:space="preserve"> </v>
      </c>
      <c r="N36" s="321" t="str">
        <f>IF(Badges!N419="C","C"," ")</f>
        <v xml:space="preserve"> </v>
      </c>
      <c r="O36" s="321" t="str">
        <f>IF(Badges!O419="C","C"," ")</f>
        <v xml:space="preserve"> </v>
      </c>
      <c r="P36" s="321" t="str">
        <f>IF(Badges!P419="C","C"," ")</f>
        <v xml:space="preserve"> </v>
      </c>
      <c r="Q36" s="321" t="str">
        <f>IF(Badges!Q419="C","C"," ")</f>
        <v xml:space="preserve"> </v>
      </c>
      <c r="R36" s="321" t="str">
        <f>IF(Badges!R419="C","C"," ")</f>
        <v xml:space="preserve"> </v>
      </c>
      <c r="S36" s="321" t="str">
        <f>IF(Badges!S419="C","C"," ")</f>
        <v xml:space="preserve"> </v>
      </c>
      <c r="T36" s="321" t="str">
        <f>IF(Badges!T419="C","C"," ")</f>
        <v xml:space="preserve"> </v>
      </c>
      <c r="U36" s="321" t="str">
        <f>IF(Badges!U419="C","C"," ")</f>
        <v xml:space="preserve"> </v>
      </c>
      <c r="V36" s="321" t="str">
        <f>IF(Badges!V419="C","C"," ")</f>
        <v xml:space="preserve"> </v>
      </c>
      <c r="W36" s="321" t="str">
        <f>IF(Badges!W419="C","C"," ")</f>
        <v xml:space="preserve"> </v>
      </c>
    </row>
    <row r="37" spans="1:23" hidden="1">
      <c r="A37" s="232"/>
      <c r="B37" s="235"/>
      <c r="C37" s="249"/>
      <c r="D37" s="322" t="str">
        <f>IF(COUNTIF(D34:D36,"C")=3,"C",IF(COUNTIF(D34:D36,"C")&gt;0,"P"," "))</f>
        <v xml:space="preserve"> </v>
      </c>
      <c r="E37" s="322" t="str">
        <f t="shared" ref="E37" si="16">IF(COUNTIF(E34:E36,"C")=3,"C",IF(COUNTIF(E34:E36,"C")&gt;0,"P"," "))</f>
        <v xml:space="preserve"> </v>
      </c>
      <c r="F37" s="322" t="str">
        <f t="shared" ref="F37:N37" si="17">IF(COUNTIF(F34:F36,"C")=3,"C",IF(COUNTIF(F34:F36,"C")&gt;0,"P"," "))</f>
        <v xml:space="preserve"> </v>
      </c>
      <c r="G37" s="322" t="str">
        <f t="shared" si="17"/>
        <v xml:space="preserve"> </v>
      </c>
      <c r="H37" s="322" t="str">
        <f t="shared" si="17"/>
        <v xml:space="preserve"> </v>
      </c>
      <c r="I37" s="322" t="str">
        <f t="shared" si="17"/>
        <v xml:space="preserve"> </v>
      </c>
      <c r="J37" s="322" t="str">
        <f t="shared" si="17"/>
        <v xml:space="preserve"> </v>
      </c>
      <c r="K37" s="322" t="str">
        <f t="shared" si="17"/>
        <v xml:space="preserve"> </v>
      </c>
      <c r="L37" s="322" t="str">
        <f t="shared" si="17"/>
        <v xml:space="preserve"> </v>
      </c>
      <c r="M37" s="322" t="str">
        <f t="shared" si="17"/>
        <v xml:space="preserve"> </v>
      </c>
      <c r="N37" s="322" t="str">
        <f t="shared" si="17"/>
        <v xml:space="preserve"> </v>
      </c>
      <c r="O37" s="322" t="str">
        <f t="shared" ref="O37:W37" si="18">IF(COUNTIF(O34:O36,"C")=3,"C",IF(COUNTIF(O34:O36,"C")&gt;0,"P"," "))</f>
        <v xml:space="preserve"> </v>
      </c>
      <c r="P37" s="322" t="str">
        <f t="shared" si="18"/>
        <v xml:space="preserve"> </v>
      </c>
      <c r="Q37" s="322" t="str">
        <f t="shared" si="18"/>
        <v xml:space="preserve"> </v>
      </c>
      <c r="R37" s="322" t="str">
        <f t="shared" si="18"/>
        <v xml:space="preserve"> </v>
      </c>
      <c r="S37" s="322" t="str">
        <f t="shared" si="18"/>
        <v xml:space="preserve"> </v>
      </c>
      <c r="T37" s="322" t="str">
        <f t="shared" si="18"/>
        <v xml:space="preserve"> </v>
      </c>
      <c r="U37" s="322" t="str">
        <f t="shared" si="18"/>
        <v xml:space="preserve"> </v>
      </c>
      <c r="V37" s="322" t="str">
        <f t="shared" si="18"/>
        <v xml:space="preserve"> </v>
      </c>
      <c r="W37" s="322" t="str">
        <f t="shared" si="18"/>
        <v xml:space="preserve"> </v>
      </c>
    </row>
    <row r="38" spans="1:23" ht="13.5" thickBot="1">
      <c r="A38" s="232"/>
      <c r="B38" s="5"/>
      <c r="C38" s="260" t="s">
        <v>387</v>
      </c>
      <c r="D38" s="314"/>
      <c r="E38" s="314"/>
      <c r="F38" s="314"/>
      <c r="G38" s="314"/>
      <c r="H38" s="314"/>
      <c r="I38" s="314"/>
      <c r="J38" s="314"/>
      <c r="K38" s="314"/>
      <c r="L38" s="314"/>
      <c r="M38" s="314"/>
      <c r="N38" s="314"/>
      <c r="O38" s="314"/>
      <c r="P38" s="314"/>
      <c r="Q38" s="314"/>
      <c r="R38" s="314"/>
      <c r="S38" s="314"/>
      <c r="T38" s="314"/>
      <c r="U38" s="314"/>
      <c r="V38" s="314"/>
      <c r="W38" s="314"/>
    </row>
    <row r="39" spans="1:23" ht="13.5" thickBot="1">
      <c r="A39" s="232"/>
      <c r="B39" s="5"/>
      <c r="C39" s="257" t="s">
        <v>23</v>
      </c>
      <c r="D39" s="323" t="str">
        <f t="shared" ref="D39:W39" si="19">IF(COUNTIF(D37:D38,"C")=2,"C",IF(COUNTIF(D37:D38,"C")&gt;0,"P"," "))</f>
        <v xml:space="preserve"> </v>
      </c>
      <c r="E39" s="323" t="str">
        <f t="shared" si="19"/>
        <v xml:space="preserve"> </v>
      </c>
      <c r="F39" s="323" t="str">
        <f t="shared" ref="F39:N39" si="20">IF(COUNTIF(F37:F38,"C")=2,"C",IF(COUNTIF(F37:F38,"C")&gt;0,"P"," "))</f>
        <v xml:space="preserve"> </v>
      </c>
      <c r="G39" s="323" t="str">
        <f t="shared" si="20"/>
        <v xml:space="preserve"> </v>
      </c>
      <c r="H39" s="323" t="str">
        <f t="shared" si="20"/>
        <v xml:space="preserve"> </v>
      </c>
      <c r="I39" s="323" t="str">
        <f t="shared" si="20"/>
        <v xml:space="preserve"> </v>
      </c>
      <c r="J39" s="323" t="str">
        <f t="shared" si="20"/>
        <v xml:space="preserve"> </v>
      </c>
      <c r="K39" s="323" t="str">
        <f t="shared" si="20"/>
        <v xml:space="preserve"> </v>
      </c>
      <c r="L39" s="323" t="str">
        <f t="shared" si="20"/>
        <v xml:space="preserve"> </v>
      </c>
      <c r="M39" s="323" t="str">
        <f t="shared" si="20"/>
        <v xml:space="preserve"> </v>
      </c>
      <c r="N39" s="323" t="str">
        <f t="shared" si="20"/>
        <v xml:space="preserve"> </v>
      </c>
      <c r="O39" s="323" t="str">
        <f t="shared" si="19"/>
        <v xml:space="preserve"> </v>
      </c>
      <c r="P39" s="323" t="str">
        <f t="shared" si="19"/>
        <v xml:space="preserve"> </v>
      </c>
      <c r="Q39" s="323" t="str">
        <f t="shared" si="19"/>
        <v xml:space="preserve"> </v>
      </c>
      <c r="R39" s="323" t="str">
        <f t="shared" si="19"/>
        <v xml:space="preserve"> </v>
      </c>
      <c r="S39" s="323" t="str">
        <f t="shared" si="19"/>
        <v xml:space="preserve"> </v>
      </c>
      <c r="T39" s="323" t="str">
        <f t="shared" si="19"/>
        <v xml:space="preserve"> </v>
      </c>
      <c r="U39" s="323" t="str">
        <f t="shared" si="19"/>
        <v xml:space="preserve"> </v>
      </c>
      <c r="V39" s="323" t="str">
        <f t="shared" si="19"/>
        <v xml:space="preserve"> </v>
      </c>
      <c r="W39" s="323" t="str">
        <f t="shared" si="19"/>
        <v xml:space="preserve"> </v>
      </c>
    </row>
    <row r="40" spans="1:23">
      <c r="A40" s="232"/>
      <c r="B40" s="5"/>
      <c r="C40" s="5"/>
      <c r="D40" s="234"/>
      <c r="E40" s="234"/>
      <c r="F40" s="234"/>
      <c r="G40" s="234"/>
      <c r="H40" s="234"/>
      <c r="I40" s="234"/>
      <c r="J40" s="234"/>
      <c r="K40" s="234"/>
      <c r="L40" s="234"/>
      <c r="M40" s="234"/>
      <c r="N40" s="234"/>
      <c r="O40" s="234"/>
      <c r="P40" s="234"/>
      <c r="Q40" s="234"/>
      <c r="R40" s="234"/>
      <c r="S40" s="234"/>
      <c r="T40" s="234"/>
      <c r="U40" s="234"/>
      <c r="V40" s="234"/>
      <c r="W40" s="234"/>
    </row>
    <row r="41" spans="1:23" s="190" customFormat="1" ht="18">
      <c r="A41" s="592" t="s">
        <v>461</v>
      </c>
      <c r="B41" s="593"/>
      <c r="C41" s="593"/>
      <c r="D41" s="593"/>
      <c r="E41" s="593"/>
      <c r="F41" s="593"/>
      <c r="G41" s="593"/>
      <c r="H41" s="593"/>
      <c r="I41" s="593"/>
      <c r="J41" s="593"/>
      <c r="K41" s="593"/>
      <c r="L41" s="593"/>
      <c r="M41" s="593"/>
      <c r="N41" s="593"/>
      <c r="O41" s="593"/>
      <c r="P41" s="593"/>
      <c r="Q41" s="593"/>
      <c r="R41" s="593"/>
      <c r="S41" s="593"/>
      <c r="T41" s="593"/>
      <c r="U41" s="593"/>
      <c r="V41" s="593"/>
      <c r="W41" s="593"/>
    </row>
    <row r="42" spans="1:23" ht="15.75">
      <c r="A42" s="228"/>
      <c r="B42" s="1" t="s">
        <v>602</v>
      </c>
      <c r="C42"/>
      <c r="D42" s="296" t="str">
        <f>IF(D52="C","B"," ")</f>
        <v xml:space="preserve"> </v>
      </c>
      <c r="E42" s="296" t="str">
        <f t="shared" ref="E42" si="21">IF(E52="C","B"," ")</f>
        <v xml:space="preserve"> </v>
      </c>
      <c r="F42" s="296" t="str">
        <f t="shared" ref="F42:N42" si="22">IF(F52="C","B"," ")</f>
        <v xml:space="preserve"> </v>
      </c>
      <c r="G42" s="296" t="str">
        <f t="shared" si="22"/>
        <v xml:space="preserve"> </v>
      </c>
      <c r="H42" s="296" t="str">
        <f t="shared" si="22"/>
        <v xml:space="preserve"> </v>
      </c>
      <c r="I42" s="296" t="str">
        <f t="shared" si="22"/>
        <v xml:space="preserve"> </v>
      </c>
      <c r="J42" s="296" t="str">
        <f t="shared" si="22"/>
        <v xml:space="preserve"> </v>
      </c>
      <c r="K42" s="296" t="str">
        <f t="shared" si="22"/>
        <v xml:space="preserve"> </v>
      </c>
      <c r="L42" s="296" t="str">
        <f t="shared" si="22"/>
        <v xml:space="preserve"> </v>
      </c>
      <c r="M42" s="296" t="str">
        <f t="shared" si="22"/>
        <v xml:space="preserve"> </v>
      </c>
      <c r="N42" s="296" t="str">
        <f t="shared" si="22"/>
        <v xml:space="preserve"> </v>
      </c>
      <c r="O42" s="296" t="str">
        <f t="shared" ref="O42:W42" si="23">IF(O52="C","B"," ")</f>
        <v xml:space="preserve"> </v>
      </c>
      <c r="P42" s="296" t="str">
        <f t="shared" si="23"/>
        <v xml:space="preserve"> </v>
      </c>
      <c r="Q42" s="296" t="str">
        <f t="shared" si="23"/>
        <v xml:space="preserve"> </v>
      </c>
      <c r="R42" s="296" t="str">
        <f t="shared" si="23"/>
        <v xml:space="preserve"> </v>
      </c>
      <c r="S42" s="296" t="str">
        <f t="shared" si="23"/>
        <v xml:space="preserve"> </v>
      </c>
      <c r="T42" s="296" t="str">
        <f t="shared" si="23"/>
        <v xml:space="preserve"> </v>
      </c>
      <c r="U42" s="296" t="str">
        <f t="shared" si="23"/>
        <v xml:space="preserve"> </v>
      </c>
      <c r="V42" s="296" t="str">
        <f t="shared" si="23"/>
        <v xml:space="preserve"> </v>
      </c>
      <c r="W42" s="296" t="str">
        <f t="shared" si="23"/>
        <v xml:space="preserve"> </v>
      </c>
    </row>
    <row r="43" spans="1:23">
      <c r="A43"/>
      <c r="B43" s="297">
        <v>1</v>
      </c>
      <c r="C43" s="298" t="s">
        <v>648</v>
      </c>
      <c r="D43" s="324"/>
      <c r="E43" s="324"/>
      <c r="F43" s="324"/>
      <c r="G43" s="324"/>
      <c r="H43" s="324"/>
      <c r="I43" s="324"/>
      <c r="J43" s="324"/>
      <c r="K43" s="324"/>
      <c r="L43" s="324"/>
      <c r="M43" s="324"/>
      <c r="N43" s="324"/>
      <c r="O43" s="324"/>
      <c r="P43" s="324"/>
      <c r="Q43" s="324"/>
      <c r="R43" s="324"/>
      <c r="S43" s="324"/>
      <c r="T43" s="324"/>
      <c r="U43" s="324"/>
      <c r="V43" s="324"/>
      <c r="W43" s="324"/>
    </row>
    <row r="44" spans="1:23">
      <c r="A44"/>
      <c r="B44" s="297">
        <v>2</v>
      </c>
      <c r="C44" s="299" t="s">
        <v>681</v>
      </c>
      <c r="D44" s="514"/>
      <c r="E44" s="514"/>
      <c r="F44" s="514"/>
      <c r="G44" s="514"/>
      <c r="H44" s="514"/>
      <c r="I44" s="514"/>
      <c r="J44" s="514"/>
      <c r="K44" s="514"/>
      <c r="L44" s="514"/>
      <c r="M44" s="514"/>
      <c r="N44" s="514"/>
      <c r="O44" s="514"/>
      <c r="P44" s="514"/>
      <c r="Q44" s="514"/>
      <c r="R44" s="514"/>
      <c r="S44" s="514"/>
      <c r="T44" s="514"/>
      <c r="U44" s="514"/>
      <c r="V44" s="514"/>
      <c r="W44" s="514"/>
    </row>
    <row r="45" spans="1:23">
      <c r="A45"/>
      <c r="B45" s="297"/>
      <c r="C45" s="298" t="s">
        <v>682</v>
      </c>
      <c r="D45" s="324"/>
      <c r="E45" s="324"/>
      <c r="F45" s="324"/>
      <c r="G45" s="324"/>
      <c r="H45" s="324"/>
      <c r="I45" s="324"/>
      <c r="J45" s="324"/>
      <c r="K45" s="324"/>
      <c r="L45" s="324"/>
      <c r="M45" s="324"/>
      <c r="N45" s="324"/>
      <c r="O45" s="324"/>
      <c r="P45" s="324"/>
      <c r="Q45" s="324"/>
      <c r="R45" s="324"/>
      <c r="S45" s="324"/>
      <c r="T45" s="324"/>
      <c r="U45" s="324"/>
      <c r="V45" s="324"/>
      <c r="W45" s="324"/>
    </row>
    <row r="46" spans="1:23">
      <c r="A46"/>
      <c r="B46" s="297"/>
      <c r="C46" s="298" t="s">
        <v>683</v>
      </c>
      <c r="D46" s="324"/>
      <c r="E46" s="324"/>
      <c r="F46" s="324"/>
      <c r="G46" s="324"/>
      <c r="H46" s="324"/>
      <c r="I46" s="324"/>
      <c r="J46" s="324"/>
      <c r="K46" s="324"/>
      <c r="L46" s="324"/>
      <c r="M46" s="324"/>
      <c r="N46" s="324"/>
      <c r="O46" s="324"/>
      <c r="P46" s="324"/>
      <c r="Q46" s="324"/>
      <c r="R46" s="324"/>
      <c r="S46" s="324"/>
      <c r="T46" s="324"/>
      <c r="U46" s="324"/>
      <c r="V46" s="324"/>
      <c r="W46" s="324"/>
    </row>
    <row r="47" spans="1:23">
      <c r="A47"/>
      <c r="B47" s="297"/>
      <c r="C47" s="298" t="s">
        <v>649</v>
      </c>
      <c r="D47" s="324"/>
      <c r="E47" s="324"/>
      <c r="F47" s="324"/>
      <c r="G47" s="324"/>
      <c r="H47" s="324"/>
      <c r="I47" s="324"/>
      <c r="J47" s="324"/>
      <c r="K47" s="324"/>
      <c r="L47" s="324"/>
      <c r="M47" s="324"/>
      <c r="N47" s="324"/>
      <c r="O47" s="324"/>
      <c r="P47" s="324"/>
      <c r="Q47" s="324"/>
      <c r="R47" s="324"/>
      <c r="S47" s="324"/>
      <c r="T47" s="324"/>
      <c r="U47" s="324"/>
      <c r="V47" s="324"/>
      <c r="W47" s="324"/>
    </row>
    <row r="48" spans="1:23" hidden="1">
      <c r="A48"/>
      <c r="B48" s="92"/>
      <c r="C48" s="300"/>
      <c r="D48" s="296" t="str">
        <f>IF(COUNTIF(D43:D47,"C")&gt;3,"A",IF(COUNTIF(D43:D47,"C")&gt;0,"P"," "))</f>
        <v xml:space="preserve"> </v>
      </c>
      <c r="E48" s="296" t="str">
        <f t="shared" ref="E48:W48" si="24">IF(COUNTIF(E43:E47,"C")&gt;3,"A",IF(COUNTIF(E43:E47,"C")&gt;0,"P"," "))</f>
        <v xml:space="preserve"> </v>
      </c>
      <c r="F48" s="296" t="str">
        <f t="shared" si="24"/>
        <v xml:space="preserve"> </v>
      </c>
      <c r="G48" s="296" t="str">
        <f t="shared" si="24"/>
        <v xml:space="preserve"> </v>
      </c>
      <c r="H48" s="296" t="str">
        <f t="shared" si="24"/>
        <v xml:space="preserve"> </v>
      </c>
      <c r="I48" s="296" t="str">
        <f t="shared" si="24"/>
        <v xml:space="preserve"> </v>
      </c>
      <c r="J48" s="296" t="str">
        <f t="shared" si="24"/>
        <v xml:space="preserve"> </v>
      </c>
      <c r="K48" s="296" t="str">
        <f t="shared" si="24"/>
        <v xml:space="preserve"> </v>
      </c>
      <c r="L48" s="296" t="str">
        <f t="shared" si="24"/>
        <v xml:space="preserve"> </v>
      </c>
      <c r="M48" s="296" t="str">
        <f t="shared" si="24"/>
        <v xml:space="preserve"> </v>
      </c>
      <c r="N48" s="296" t="str">
        <f t="shared" si="24"/>
        <v xml:space="preserve"> </v>
      </c>
      <c r="O48" s="296" t="str">
        <f t="shared" si="24"/>
        <v xml:space="preserve"> </v>
      </c>
      <c r="P48" s="296" t="str">
        <f t="shared" si="24"/>
        <v xml:space="preserve"> </v>
      </c>
      <c r="Q48" s="296" t="str">
        <f t="shared" si="24"/>
        <v xml:space="preserve"> </v>
      </c>
      <c r="R48" s="296" t="str">
        <f t="shared" si="24"/>
        <v xml:space="preserve"> </v>
      </c>
      <c r="S48" s="296" t="str">
        <f t="shared" si="24"/>
        <v xml:space="preserve"> </v>
      </c>
      <c r="T48" s="296" t="str">
        <f t="shared" si="24"/>
        <v xml:space="preserve"> </v>
      </c>
      <c r="U48" s="296" t="str">
        <f t="shared" si="24"/>
        <v xml:space="preserve"> </v>
      </c>
      <c r="V48" s="296" t="str">
        <f t="shared" si="24"/>
        <v xml:space="preserve"> </v>
      </c>
      <c r="W48" s="296" t="str">
        <f t="shared" si="24"/>
        <v xml:space="preserve"> </v>
      </c>
    </row>
    <row r="49" spans="1:23">
      <c r="A49"/>
      <c r="B49" s="297">
        <v>3</v>
      </c>
      <c r="C49" s="298" t="s">
        <v>464</v>
      </c>
      <c r="D49" s="324"/>
      <c r="E49" s="324"/>
      <c r="F49" s="324"/>
      <c r="G49" s="324"/>
      <c r="H49" s="324"/>
      <c r="I49" s="324"/>
      <c r="J49" s="324"/>
      <c r="K49" s="324"/>
      <c r="L49" s="324"/>
      <c r="M49" s="324"/>
      <c r="N49" s="324"/>
      <c r="O49" s="324"/>
      <c r="P49" s="324"/>
      <c r="Q49" s="324"/>
      <c r="R49" s="324"/>
      <c r="S49" s="324"/>
      <c r="T49" s="324"/>
      <c r="U49" s="324"/>
      <c r="V49" s="324"/>
      <c r="W49" s="324"/>
    </row>
    <row r="50" spans="1:23" ht="13.5" thickBot="1">
      <c r="A50" s="60"/>
      <c r="B50" s="297">
        <v>4</v>
      </c>
      <c r="C50" s="301" t="s">
        <v>650</v>
      </c>
      <c r="D50" s="325"/>
      <c r="E50" s="325"/>
      <c r="F50" s="325"/>
      <c r="G50" s="325"/>
      <c r="H50" s="325"/>
      <c r="I50" s="325"/>
      <c r="J50" s="325"/>
      <c r="K50" s="325"/>
      <c r="L50" s="325"/>
      <c r="M50" s="325"/>
      <c r="N50" s="325"/>
      <c r="O50" s="325"/>
      <c r="P50" s="325"/>
      <c r="Q50" s="325"/>
      <c r="R50" s="325"/>
      <c r="S50" s="325"/>
      <c r="T50" s="325"/>
      <c r="U50" s="325"/>
      <c r="V50" s="325"/>
      <c r="W50" s="325"/>
    </row>
    <row r="51" spans="1:23" ht="13.5" hidden="1" thickBot="1">
      <c r="A51" s="60"/>
      <c r="B51" s="92"/>
      <c r="C51" s="302"/>
      <c r="D51" s="296" t="str">
        <f>IF(COUNTIF(D49:D50,"C")&gt;1,"A",IF(COUNTIF(D49:D50,"C")&gt;0,"P"," "))</f>
        <v xml:space="preserve"> </v>
      </c>
      <c r="E51" s="296" t="str">
        <f t="shared" ref="E51:W51" si="25">IF(COUNTIF(E49:E50,"C")&gt;1,"A",IF(COUNTIF(E49:E50,"C")&gt;0,"P"," "))</f>
        <v xml:space="preserve"> </v>
      </c>
      <c r="F51" s="296" t="str">
        <f t="shared" si="25"/>
        <v xml:space="preserve"> </v>
      </c>
      <c r="G51" s="296" t="str">
        <f t="shared" si="25"/>
        <v xml:space="preserve"> </v>
      </c>
      <c r="H51" s="296" t="str">
        <f t="shared" si="25"/>
        <v xml:space="preserve"> </v>
      </c>
      <c r="I51" s="296" t="str">
        <f t="shared" si="25"/>
        <v xml:space="preserve"> </v>
      </c>
      <c r="J51" s="296" t="str">
        <f t="shared" si="25"/>
        <v xml:space="preserve"> </v>
      </c>
      <c r="K51" s="296" t="str">
        <f t="shared" si="25"/>
        <v xml:space="preserve"> </v>
      </c>
      <c r="L51" s="296" t="str">
        <f t="shared" si="25"/>
        <v xml:space="preserve"> </v>
      </c>
      <c r="M51" s="296" t="str">
        <f t="shared" si="25"/>
        <v xml:space="preserve"> </v>
      </c>
      <c r="N51" s="296" t="str">
        <f t="shared" si="25"/>
        <v xml:space="preserve"> </v>
      </c>
      <c r="O51" s="296" t="str">
        <f t="shared" si="25"/>
        <v xml:space="preserve"> </v>
      </c>
      <c r="P51" s="296" t="str">
        <f t="shared" si="25"/>
        <v xml:space="preserve"> </v>
      </c>
      <c r="Q51" s="296" t="str">
        <f t="shared" si="25"/>
        <v xml:space="preserve"> </v>
      </c>
      <c r="R51" s="296" t="str">
        <f t="shared" si="25"/>
        <v xml:space="preserve"> </v>
      </c>
      <c r="S51" s="296" t="str">
        <f t="shared" si="25"/>
        <v xml:space="preserve"> </v>
      </c>
      <c r="T51" s="296" t="str">
        <f t="shared" si="25"/>
        <v xml:space="preserve"> </v>
      </c>
      <c r="U51" s="296" t="str">
        <f t="shared" si="25"/>
        <v xml:space="preserve"> </v>
      </c>
      <c r="V51" s="296" t="str">
        <f t="shared" si="25"/>
        <v xml:space="preserve"> </v>
      </c>
      <c r="W51" s="296" t="str">
        <f t="shared" si="25"/>
        <v xml:space="preserve"> </v>
      </c>
    </row>
    <row r="52" spans="1:23" ht="13.5" thickBot="1">
      <c r="A52" s="60"/>
      <c r="B52"/>
      <c r="C52" s="289" t="s">
        <v>23</v>
      </c>
      <c r="D52" s="128" t="str">
        <f>IF(COUNTIF(D48:D51,"A")&gt;1,"C",IF(COUNTIF(D48:D51,"A")&gt;0,"P",IF(COUNTIF(D48:D51,"P")&gt;0,"P"," ")))</f>
        <v xml:space="preserve"> </v>
      </c>
      <c r="E52" s="128" t="str">
        <f t="shared" ref="E52:W52" si="26">IF(COUNTIF(E48:E51,"A")&gt;1,"C",IF(COUNTIF(E48:E51,"A")&gt;0,"P",IF(COUNTIF(E48:E51,"P")&gt;0,"P"," ")))</f>
        <v xml:space="preserve"> </v>
      </c>
      <c r="F52" s="128" t="str">
        <f t="shared" si="26"/>
        <v xml:space="preserve"> </v>
      </c>
      <c r="G52" s="128" t="str">
        <f t="shared" si="26"/>
        <v xml:space="preserve"> </v>
      </c>
      <c r="H52" s="128" t="str">
        <f t="shared" si="26"/>
        <v xml:space="preserve"> </v>
      </c>
      <c r="I52" s="128" t="str">
        <f t="shared" si="26"/>
        <v xml:space="preserve"> </v>
      </c>
      <c r="J52" s="128" t="str">
        <f t="shared" si="26"/>
        <v xml:space="preserve"> </v>
      </c>
      <c r="K52" s="128" t="str">
        <f t="shared" si="26"/>
        <v xml:space="preserve"> </v>
      </c>
      <c r="L52" s="128" t="str">
        <f t="shared" si="26"/>
        <v xml:space="preserve"> </v>
      </c>
      <c r="M52" s="128" t="str">
        <f t="shared" si="26"/>
        <v xml:space="preserve"> </v>
      </c>
      <c r="N52" s="128" t="str">
        <f t="shared" si="26"/>
        <v xml:space="preserve"> </v>
      </c>
      <c r="O52" s="128" t="str">
        <f t="shared" si="26"/>
        <v xml:space="preserve"> </v>
      </c>
      <c r="P52" s="128" t="str">
        <f t="shared" si="26"/>
        <v xml:space="preserve"> </v>
      </c>
      <c r="Q52" s="128" t="str">
        <f t="shared" si="26"/>
        <v xml:space="preserve"> </v>
      </c>
      <c r="R52" s="128" t="str">
        <f t="shared" si="26"/>
        <v xml:space="preserve"> </v>
      </c>
      <c r="S52" s="128" t="str">
        <f t="shared" si="26"/>
        <v xml:space="preserve"> </v>
      </c>
      <c r="T52" s="128" t="str">
        <f t="shared" si="26"/>
        <v xml:space="preserve"> </v>
      </c>
      <c r="U52" s="128" t="str">
        <f t="shared" si="26"/>
        <v xml:space="preserve"> </v>
      </c>
      <c r="V52" s="128" t="str">
        <f t="shared" si="26"/>
        <v xml:space="preserve"> </v>
      </c>
      <c r="W52" s="128" t="str">
        <f t="shared" si="26"/>
        <v xml:space="preserve"> </v>
      </c>
    </row>
    <row r="53" spans="1:23">
      <c r="A53"/>
      <c r="B53" s="264" t="s">
        <v>462</v>
      </c>
      <c r="C53" s="265"/>
      <c r="D53" s="267" t="str">
        <f t="shared" ref="D53:W53" si="27">IF(D63="C","B"," ")</f>
        <v xml:space="preserve"> </v>
      </c>
      <c r="E53" s="267" t="str">
        <f t="shared" si="27"/>
        <v xml:space="preserve"> </v>
      </c>
      <c r="F53" s="267" t="str">
        <f t="shared" ref="F53:N53" si="28">IF(F63="C","B"," ")</f>
        <v xml:space="preserve"> </v>
      </c>
      <c r="G53" s="267" t="str">
        <f t="shared" si="28"/>
        <v xml:space="preserve"> </v>
      </c>
      <c r="H53" s="267" t="str">
        <f t="shared" si="28"/>
        <v xml:space="preserve"> </v>
      </c>
      <c r="I53" s="267" t="str">
        <f t="shared" si="28"/>
        <v xml:space="preserve"> </v>
      </c>
      <c r="J53" s="267" t="str">
        <f t="shared" si="28"/>
        <v xml:space="preserve"> </v>
      </c>
      <c r="K53" s="267" t="str">
        <f t="shared" si="28"/>
        <v xml:space="preserve"> </v>
      </c>
      <c r="L53" s="267" t="str">
        <f t="shared" si="28"/>
        <v xml:space="preserve"> </v>
      </c>
      <c r="M53" s="267" t="str">
        <f t="shared" si="28"/>
        <v xml:space="preserve"> </v>
      </c>
      <c r="N53" s="267" t="str">
        <f t="shared" si="28"/>
        <v xml:space="preserve"> </v>
      </c>
      <c r="O53" s="267" t="str">
        <f t="shared" si="27"/>
        <v xml:space="preserve"> </v>
      </c>
      <c r="P53" s="267" t="str">
        <f t="shared" si="27"/>
        <v xml:space="preserve"> </v>
      </c>
      <c r="Q53" s="267" t="str">
        <f t="shared" si="27"/>
        <v xml:space="preserve"> </v>
      </c>
      <c r="R53" s="267" t="str">
        <f t="shared" si="27"/>
        <v xml:space="preserve"> </v>
      </c>
      <c r="S53" s="267" t="str">
        <f t="shared" si="27"/>
        <v xml:space="preserve"> </v>
      </c>
      <c r="T53" s="267" t="str">
        <f t="shared" si="27"/>
        <v xml:space="preserve"> </v>
      </c>
      <c r="U53" s="267" t="str">
        <f t="shared" si="27"/>
        <v xml:space="preserve"> </v>
      </c>
      <c r="V53" s="267" t="str">
        <f t="shared" si="27"/>
        <v xml:space="preserve"> </v>
      </c>
      <c r="W53" s="267" t="str">
        <f t="shared" si="27"/>
        <v xml:space="preserve"> </v>
      </c>
    </row>
    <row r="54" spans="1:23" s="222" customFormat="1" ht="12.75" customHeight="1">
      <c r="B54" s="395">
        <v>1</v>
      </c>
      <c r="C54" s="396" t="s">
        <v>463</v>
      </c>
      <c r="D54" s="324"/>
      <c r="E54" s="324"/>
      <c r="F54" s="324"/>
      <c r="G54" s="324"/>
      <c r="H54" s="324"/>
      <c r="I54" s="324"/>
      <c r="J54" s="324"/>
      <c r="K54" s="324"/>
      <c r="L54" s="324"/>
      <c r="M54" s="324"/>
      <c r="N54" s="324"/>
      <c r="O54" s="324"/>
      <c r="P54" s="324"/>
      <c r="Q54" s="324"/>
      <c r="R54" s="324"/>
      <c r="S54" s="324"/>
      <c r="T54" s="324"/>
      <c r="U54" s="324"/>
      <c r="V54" s="324"/>
      <c r="W54" s="324"/>
    </row>
    <row r="55" spans="1:23">
      <c r="A55" s="6"/>
      <c r="B55" s="297">
        <v>2</v>
      </c>
      <c r="C55" s="299" t="s">
        <v>651</v>
      </c>
      <c r="D55" s="514"/>
      <c r="E55" s="514"/>
      <c r="F55" s="514"/>
      <c r="G55" s="514"/>
      <c r="H55" s="514"/>
      <c r="I55" s="514"/>
      <c r="J55" s="514"/>
      <c r="K55" s="514"/>
      <c r="L55" s="514"/>
      <c r="M55" s="514"/>
      <c r="N55" s="514"/>
      <c r="O55" s="514"/>
      <c r="P55" s="514"/>
      <c r="Q55" s="514"/>
      <c r="R55" s="514"/>
      <c r="S55" s="514"/>
      <c r="T55" s="514"/>
      <c r="U55" s="514"/>
      <c r="V55" s="514"/>
      <c r="W55" s="514"/>
    </row>
    <row r="56" spans="1:23">
      <c r="A56" s="6"/>
      <c r="B56" s="297"/>
      <c r="C56" s="298" t="s">
        <v>684</v>
      </c>
      <c r="D56" s="324"/>
      <c r="E56" s="324"/>
      <c r="F56" s="324"/>
      <c r="G56" s="324"/>
      <c r="H56" s="324"/>
      <c r="I56" s="324"/>
      <c r="J56" s="324"/>
      <c r="K56" s="324"/>
      <c r="L56" s="324"/>
      <c r="M56" s="324"/>
      <c r="N56" s="324"/>
      <c r="O56" s="324"/>
      <c r="P56" s="324"/>
      <c r="Q56" s="324"/>
      <c r="R56" s="324"/>
      <c r="S56" s="324"/>
      <c r="T56" s="324"/>
      <c r="U56" s="324"/>
      <c r="V56" s="324"/>
      <c r="W56" s="324"/>
    </row>
    <row r="57" spans="1:23">
      <c r="A57" s="6"/>
      <c r="B57" s="297"/>
      <c r="C57" s="298" t="s">
        <v>685</v>
      </c>
      <c r="D57" s="324"/>
      <c r="E57" s="324"/>
      <c r="F57" s="324"/>
      <c r="G57" s="324"/>
      <c r="H57" s="324"/>
      <c r="I57" s="324"/>
      <c r="J57" s="324"/>
      <c r="K57" s="324"/>
      <c r="L57" s="324"/>
      <c r="M57" s="324"/>
      <c r="N57" s="324"/>
      <c r="O57" s="324"/>
      <c r="P57" s="324"/>
      <c r="Q57" s="324"/>
      <c r="R57" s="324"/>
      <c r="S57" s="324"/>
      <c r="T57" s="324"/>
      <c r="U57" s="324"/>
      <c r="V57" s="324"/>
      <c r="W57" s="324"/>
    </row>
    <row r="58" spans="1:23">
      <c r="A58" s="6"/>
      <c r="B58" s="297"/>
      <c r="C58" s="298" t="s">
        <v>686</v>
      </c>
      <c r="D58" s="324"/>
      <c r="E58" s="324"/>
      <c r="F58" s="324"/>
      <c r="G58" s="324"/>
      <c r="H58" s="324"/>
      <c r="I58" s="324"/>
      <c r="J58" s="324"/>
      <c r="K58" s="324"/>
      <c r="L58" s="324"/>
      <c r="M58" s="324"/>
      <c r="N58" s="324"/>
      <c r="O58" s="324"/>
      <c r="P58" s="324"/>
      <c r="Q58" s="324"/>
      <c r="R58" s="324"/>
      <c r="S58" s="324"/>
      <c r="T58" s="324"/>
      <c r="U58" s="324"/>
      <c r="V58" s="324"/>
      <c r="W58" s="324"/>
    </row>
    <row r="59" spans="1:23" hidden="1">
      <c r="A59" s="6"/>
      <c r="B59" s="92"/>
      <c r="C59" s="300"/>
      <c r="D59" s="296" t="str">
        <f>IF(COUNTIF(D54:D58,"C")&gt;3,"A",IF(COUNTIF(D54:D58,"C")&gt;0,"P"," "))</f>
        <v xml:space="preserve"> </v>
      </c>
      <c r="E59" s="296" t="str">
        <f t="shared" ref="E59" si="29">IF(COUNTIF(E54:E58,"C")&gt;3,"A",IF(COUNTIF(E54:E58,"C")&gt;0,"P"," "))</f>
        <v xml:space="preserve"> </v>
      </c>
      <c r="F59" s="296" t="str">
        <f t="shared" ref="F59" si="30">IF(COUNTIF(F54:F58,"C")&gt;3,"A",IF(COUNTIF(F54:F58,"C")&gt;0,"P"," "))</f>
        <v xml:space="preserve"> </v>
      </c>
      <c r="G59" s="296" t="str">
        <f t="shared" ref="G59" si="31">IF(COUNTIF(G54:G58,"C")&gt;3,"A",IF(COUNTIF(G54:G58,"C")&gt;0,"P"," "))</f>
        <v xml:space="preserve"> </v>
      </c>
      <c r="H59" s="296" t="str">
        <f t="shared" ref="H59" si="32">IF(COUNTIF(H54:H58,"C")&gt;3,"A",IF(COUNTIF(H54:H58,"C")&gt;0,"P"," "))</f>
        <v xml:space="preserve"> </v>
      </c>
      <c r="I59" s="296" t="str">
        <f t="shared" ref="I59" si="33">IF(COUNTIF(I54:I58,"C")&gt;3,"A",IF(COUNTIF(I54:I58,"C")&gt;0,"P"," "))</f>
        <v xml:space="preserve"> </v>
      </c>
      <c r="J59" s="296" t="str">
        <f t="shared" ref="J59" si="34">IF(COUNTIF(J54:J58,"C")&gt;3,"A",IF(COUNTIF(J54:J58,"C")&gt;0,"P"," "))</f>
        <v xml:space="preserve"> </v>
      </c>
      <c r="K59" s="296" t="str">
        <f t="shared" ref="K59" si="35">IF(COUNTIF(K54:K58,"C")&gt;3,"A",IF(COUNTIF(K54:K58,"C")&gt;0,"P"," "))</f>
        <v xml:space="preserve"> </v>
      </c>
      <c r="L59" s="296" t="str">
        <f t="shared" ref="L59" si="36">IF(COUNTIF(L54:L58,"C")&gt;3,"A",IF(COUNTIF(L54:L58,"C")&gt;0,"P"," "))</f>
        <v xml:space="preserve"> </v>
      </c>
      <c r="M59" s="296" t="str">
        <f t="shared" ref="M59" si="37">IF(COUNTIF(M54:M58,"C")&gt;3,"A",IF(COUNTIF(M54:M58,"C")&gt;0,"P"," "))</f>
        <v xml:space="preserve"> </v>
      </c>
      <c r="N59" s="296" t="str">
        <f t="shared" ref="N59" si="38">IF(COUNTIF(N54:N58,"C")&gt;3,"A",IF(COUNTIF(N54:N58,"C")&gt;0,"P"," "))</f>
        <v xml:space="preserve"> </v>
      </c>
      <c r="O59" s="296" t="str">
        <f t="shared" ref="O59" si="39">IF(COUNTIF(O54:O58,"C")&gt;3,"A",IF(COUNTIF(O54:O58,"C")&gt;0,"P"," "))</f>
        <v xml:space="preserve"> </v>
      </c>
      <c r="P59" s="296" t="str">
        <f t="shared" ref="P59" si="40">IF(COUNTIF(P54:P58,"C")&gt;3,"A",IF(COUNTIF(P54:P58,"C")&gt;0,"P"," "))</f>
        <v xml:space="preserve"> </v>
      </c>
      <c r="Q59" s="296" t="str">
        <f t="shared" ref="Q59" si="41">IF(COUNTIF(Q54:Q58,"C")&gt;3,"A",IF(COUNTIF(Q54:Q58,"C")&gt;0,"P"," "))</f>
        <v xml:space="preserve"> </v>
      </c>
      <c r="R59" s="296" t="str">
        <f t="shared" ref="R59" si="42">IF(COUNTIF(R54:R58,"C")&gt;3,"A",IF(COUNTIF(R54:R58,"C")&gt;0,"P"," "))</f>
        <v xml:space="preserve"> </v>
      </c>
      <c r="S59" s="296" t="str">
        <f t="shared" ref="S59" si="43">IF(COUNTIF(S54:S58,"C")&gt;3,"A",IF(COUNTIF(S54:S58,"C")&gt;0,"P"," "))</f>
        <v xml:space="preserve"> </v>
      </c>
      <c r="T59" s="296" t="str">
        <f t="shared" ref="T59" si="44">IF(COUNTIF(T54:T58,"C")&gt;3,"A",IF(COUNTIF(T54:T58,"C")&gt;0,"P"," "))</f>
        <v xml:space="preserve"> </v>
      </c>
      <c r="U59" s="296" t="str">
        <f t="shared" ref="U59" si="45">IF(COUNTIF(U54:U58,"C")&gt;3,"A",IF(COUNTIF(U54:U58,"C")&gt;0,"P"," "))</f>
        <v xml:space="preserve"> </v>
      </c>
      <c r="V59" s="296" t="str">
        <f t="shared" ref="V59" si="46">IF(COUNTIF(V54:V58,"C")&gt;3,"A",IF(COUNTIF(V54:V58,"C")&gt;0,"P"," "))</f>
        <v xml:space="preserve"> </v>
      </c>
      <c r="W59" s="296" t="str">
        <f t="shared" ref="W59" si="47">IF(COUNTIF(W54:W58,"C")&gt;3,"A",IF(COUNTIF(W54:W58,"C")&gt;0,"P"," "))</f>
        <v xml:space="preserve"> </v>
      </c>
    </row>
    <row r="60" spans="1:23">
      <c r="A60" s="6"/>
      <c r="B60" s="297">
        <v>3</v>
      </c>
      <c r="C60" s="298" t="s">
        <v>464</v>
      </c>
      <c r="D60" s="324"/>
      <c r="E60" s="324"/>
      <c r="F60" s="324"/>
      <c r="G60" s="324"/>
      <c r="H60" s="324"/>
      <c r="I60" s="324"/>
      <c r="J60" s="324"/>
      <c r="K60" s="324"/>
      <c r="L60" s="324"/>
      <c r="M60" s="324"/>
      <c r="N60" s="324"/>
      <c r="O60" s="324"/>
      <c r="P60" s="324"/>
      <c r="Q60" s="324"/>
      <c r="R60" s="324"/>
      <c r="S60" s="324"/>
      <c r="T60" s="324"/>
      <c r="U60" s="324"/>
      <c r="V60" s="324"/>
      <c r="W60" s="324"/>
    </row>
    <row r="61" spans="1:23" ht="13.5" thickBot="1">
      <c r="A61" s="60"/>
      <c r="B61" s="297">
        <v>4</v>
      </c>
      <c r="C61" s="301" t="s">
        <v>650</v>
      </c>
      <c r="D61" s="325"/>
      <c r="E61" s="325"/>
      <c r="F61" s="325"/>
      <c r="G61" s="325"/>
      <c r="H61" s="325"/>
      <c r="I61" s="325"/>
      <c r="J61" s="325"/>
      <c r="K61" s="325"/>
      <c r="L61" s="325"/>
      <c r="M61" s="325"/>
      <c r="N61" s="325"/>
      <c r="O61" s="325"/>
      <c r="P61" s="325"/>
      <c r="Q61" s="325"/>
      <c r="R61" s="325"/>
      <c r="S61" s="325"/>
      <c r="T61" s="325"/>
      <c r="U61" s="325"/>
      <c r="V61" s="325"/>
      <c r="W61" s="325"/>
    </row>
    <row r="62" spans="1:23" ht="13.5" hidden="1" thickBot="1">
      <c r="A62" s="60"/>
      <c r="B62" s="92"/>
      <c r="C62" s="303"/>
      <c r="D62" s="296" t="str">
        <f>IF(COUNTIF(D60:D61,"C")&gt;1,"A",IF(COUNTIF(D60:D61,"C")&gt;0,"P"," "))</f>
        <v xml:space="preserve"> </v>
      </c>
      <c r="E62" s="296" t="str">
        <f t="shared" ref="E62" si="48">IF(COUNTIF(E60:E61,"C")&gt;1,"A",IF(COUNTIF(E60:E61,"C")&gt;0,"P"," "))</f>
        <v xml:space="preserve"> </v>
      </c>
      <c r="F62" s="296" t="str">
        <f t="shared" ref="F62" si="49">IF(COUNTIF(F60:F61,"C")&gt;1,"A",IF(COUNTIF(F60:F61,"C")&gt;0,"P"," "))</f>
        <v xml:space="preserve"> </v>
      </c>
      <c r="G62" s="296" t="str">
        <f t="shared" ref="G62" si="50">IF(COUNTIF(G60:G61,"C")&gt;1,"A",IF(COUNTIF(G60:G61,"C")&gt;0,"P"," "))</f>
        <v xml:space="preserve"> </v>
      </c>
      <c r="H62" s="296" t="str">
        <f t="shared" ref="H62" si="51">IF(COUNTIF(H60:H61,"C")&gt;1,"A",IF(COUNTIF(H60:H61,"C")&gt;0,"P"," "))</f>
        <v xml:space="preserve"> </v>
      </c>
      <c r="I62" s="296" t="str">
        <f t="shared" ref="I62" si="52">IF(COUNTIF(I60:I61,"C")&gt;1,"A",IF(COUNTIF(I60:I61,"C")&gt;0,"P"," "))</f>
        <v xml:space="preserve"> </v>
      </c>
      <c r="J62" s="296" t="str">
        <f t="shared" ref="J62" si="53">IF(COUNTIF(J60:J61,"C")&gt;1,"A",IF(COUNTIF(J60:J61,"C")&gt;0,"P"," "))</f>
        <v xml:space="preserve"> </v>
      </c>
      <c r="K62" s="296" t="str">
        <f t="shared" ref="K62" si="54">IF(COUNTIF(K60:K61,"C")&gt;1,"A",IF(COUNTIF(K60:K61,"C")&gt;0,"P"," "))</f>
        <v xml:space="preserve"> </v>
      </c>
      <c r="L62" s="296" t="str">
        <f t="shared" ref="L62" si="55">IF(COUNTIF(L60:L61,"C")&gt;1,"A",IF(COUNTIF(L60:L61,"C")&gt;0,"P"," "))</f>
        <v xml:space="preserve"> </v>
      </c>
      <c r="M62" s="296" t="str">
        <f t="shared" ref="M62" si="56">IF(COUNTIF(M60:M61,"C")&gt;1,"A",IF(COUNTIF(M60:M61,"C")&gt;0,"P"," "))</f>
        <v xml:space="preserve"> </v>
      </c>
      <c r="N62" s="296" t="str">
        <f t="shared" ref="N62" si="57">IF(COUNTIF(N60:N61,"C")&gt;1,"A",IF(COUNTIF(N60:N61,"C")&gt;0,"P"," "))</f>
        <v xml:space="preserve"> </v>
      </c>
      <c r="O62" s="296" t="str">
        <f t="shared" ref="O62" si="58">IF(COUNTIF(O60:O61,"C")&gt;1,"A",IF(COUNTIF(O60:O61,"C")&gt;0,"P"," "))</f>
        <v xml:space="preserve"> </v>
      </c>
      <c r="P62" s="296" t="str">
        <f t="shared" ref="P62" si="59">IF(COUNTIF(P60:P61,"C")&gt;1,"A",IF(COUNTIF(P60:P61,"C")&gt;0,"P"," "))</f>
        <v xml:space="preserve"> </v>
      </c>
      <c r="Q62" s="296" t="str">
        <f t="shared" ref="Q62" si="60">IF(COUNTIF(Q60:Q61,"C")&gt;1,"A",IF(COUNTIF(Q60:Q61,"C")&gt;0,"P"," "))</f>
        <v xml:space="preserve"> </v>
      </c>
      <c r="R62" s="296" t="str">
        <f t="shared" ref="R62" si="61">IF(COUNTIF(R60:R61,"C")&gt;1,"A",IF(COUNTIF(R60:R61,"C")&gt;0,"P"," "))</f>
        <v xml:space="preserve"> </v>
      </c>
      <c r="S62" s="296" t="str">
        <f t="shared" ref="S62" si="62">IF(COUNTIF(S60:S61,"C")&gt;1,"A",IF(COUNTIF(S60:S61,"C")&gt;0,"P"," "))</f>
        <v xml:space="preserve"> </v>
      </c>
      <c r="T62" s="296" t="str">
        <f t="shared" ref="T62" si="63">IF(COUNTIF(T60:T61,"C")&gt;1,"A",IF(COUNTIF(T60:T61,"C")&gt;0,"P"," "))</f>
        <v xml:space="preserve"> </v>
      </c>
      <c r="U62" s="296" t="str">
        <f t="shared" ref="U62" si="64">IF(COUNTIF(U60:U61,"C")&gt;1,"A",IF(COUNTIF(U60:U61,"C")&gt;0,"P"," "))</f>
        <v xml:space="preserve"> </v>
      </c>
      <c r="V62" s="296" t="str">
        <f t="shared" ref="V62" si="65">IF(COUNTIF(V60:V61,"C")&gt;1,"A",IF(COUNTIF(V60:V61,"C")&gt;0,"P"," "))</f>
        <v xml:space="preserve"> </v>
      </c>
      <c r="W62" s="296" t="str">
        <f t="shared" ref="W62" si="66">IF(COUNTIF(W60:W61,"C")&gt;1,"A",IF(COUNTIF(W60:W61,"C")&gt;0,"P"," "))</f>
        <v xml:space="preserve"> </v>
      </c>
    </row>
    <row r="63" spans="1:23" ht="13.5" thickBot="1">
      <c r="A63" s="60"/>
      <c r="B63"/>
      <c r="C63" s="289" t="s">
        <v>23</v>
      </c>
      <c r="D63" s="128" t="str">
        <f>IF(COUNTIF(D59:D62,"A")&gt;1,"C",IF(COUNTIF(D59:D62,"A")&gt;0,"P",IF(COUNTIF(D59:D62,"P")&gt;0,"P"," ")))</f>
        <v xml:space="preserve"> </v>
      </c>
      <c r="E63" s="128" t="str">
        <f t="shared" ref="E63" si="67">IF(COUNTIF(E59:E62,"A")&gt;1,"C",IF(COUNTIF(E59:E62,"A")&gt;0,"P",IF(COUNTIF(E59:E62,"P")&gt;0,"P"," ")))</f>
        <v xml:space="preserve"> </v>
      </c>
      <c r="F63" s="128" t="str">
        <f t="shared" ref="F63" si="68">IF(COUNTIF(F59:F62,"A")&gt;1,"C",IF(COUNTIF(F59:F62,"A")&gt;0,"P",IF(COUNTIF(F59:F62,"P")&gt;0,"P"," ")))</f>
        <v xml:space="preserve"> </v>
      </c>
      <c r="G63" s="128" t="str">
        <f t="shared" ref="G63" si="69">IF(COUNTIF(G59:G62,"A")&gt;1,"C",IF(COUNTIF(G59:G62,"A")&gt;0,"P",IF(COUNTIF(G59:G62,"P")&gt;0,"P"," ")))</f>
        <v xml:space="preserve"> </v>
      </c>
      <c r="H63" s="128" t="str">
        <f t="shared" ref="H63" si="70">IF(COUNTIF(H59:H62,"A")&gt;1,"C",IF(COUNTIF(H59:H62,"A")&gt;0,"P",IF(COUNTIF(H59:H62,"P")&gt;0,"P"," ")))</f>
        <v xml:space="preserve"> </v>
      </c>
      <c r="I63" s="128" t="str">
        <f t="shared" ref="I63" si="71">IF(COUNTIF(I59:I62,"A")&gt;1,"C",IF(COUNTIF(I59:I62,"A")&gt;0,"P",IF(COUNTIF(I59:I62,"P")&gt;0,"P"," ")))</f>
        <v xml:space="preserve"> </v>
      </c>
      <c r="J63" s="128" t="str">
        <f t="shared" ref="J63" si="72">IF(COUNTIF(J59:J62,"A")&gt;1,"C",IF(COUNTIF(J59:J62,"A")&gt;0,"P",IF(COUNTIF(J59:J62,"P")&gt;0,"P"," ")))</f>
        <v xml:space="preserve"> </v>
      </c>
      <c r="K63" s="128" t="str">
        <f t="shared" ref="K63" si="73">IF(COUNTIF(K59:K62,"A")&gt;1,"C",IF(COUNTIF(K59:K62,"A")&gt;0,"P",IF(COUNTIF(K59:K62,"P")&gt;0,"P"," ")))</f>
        <v xml:space="preserve"> </v>
      </c>
      <c r="L63" s="128" t="str">
        <f t="shared" ref="L63" si="74">IF(COUNTIF(L59:L62,"A")&gt;1,"C",IF(COUNTIF(L59:L62,"A")&gt;0,"P",IF(COUNTIF(L59:L62,"P")&gt;0,"P"," ")))</f>
        <v xml:space="preserve"> </v>
      </c>
      <c r="M63" s="128" t="str">
        <f t="shared" ref="M63" si="75">IF(COUNTIF(M59:M62,"A")&gt;1,"C",IF(COUNTIF(M59:M62,"A")&gt;0,"P",IF(COUNTIF(M59:M62,"P")&gt;0,"P"," ")))</f>
        <v xml:space="preserve"> </v>
      </c>
      <c r="N63" s="128" t="str">
        <f t="shared" ref="N63" si="76">IF(COUNTIF(N59:N62,"A")&gt;1,"C",IF(COUNTIF(N59:N62,"A")&gt;0,"P",IF(COUNTIF(N59:N62,"P")&gt;0,"P"," ")))</f>
        <v xml:space="preserve"> </v>
      </c>
      <c r="O63" s="128" t="str">
        <f t="shared" ref="O63" si="77">IF(COUNTIF(O59:O62,"A")&gt;1,"C",IF(COUNTIF(O59:O62,"A")&gt;0,"P",IF(COUNTIF(O59:O62,"P")&gt;0,"P"," ")))</f>
        <v xml:space="preserve"> </v>
      </c>
      <c r="P63" s="128" t="str">
        <f t="shared" ref="P63" si="78">IF(COUNTIF(P59:P62,"A")&gt;1,"C",IF(COUNTIF(P59:P62,"A")&gt;0,"P",IF(COUNTIF(P59:P62,"P")&gt;0,"P"," ")))</f>
        <v xml:space="preserve"> </v>
      </c>
      <c r="Q63" s="128" t="str">
        <f t="shared" ref="Q63" si="79">IF(COUNTIF(Q59:Q62,"A")&gt;1,"C",IF(COUNTIF(Q59:Q62,"A")&gt;0,"P",IF(COUNTIF(Q59:Q62,"P")&gt;0,"P"," ")))</f>
        <v xml:space="preserve"> </v>
      </c>
      <c r="R63" s="128" t="str">
        <f t="shared" ref="R63" si="80">IF(COUNTIF(R59:R62,"A")&gt;1,"C",IF(COUNTIF(R59:R62,"A")&gt;0,"P",IF(COUNTIF(R59:R62,"P")&gt;0,"P"," ")))</f>
        <v xml:space="preserve"> </v>
      </c>
      <c r="S63" s="128" t="str">
        <f t="shared" ref="S63" si="81">IF(COUNTIF(S59:S62,"A")&gt;1,"C",IF(COUNTIF(S59:S62,"A")&gt;0,"P",IF(COUNTIF(S59:S62,"P")&gt;0,"P"," ")))</f>
        <v xml:space="preserve"> </v>
      </c>
      <c r="T63" s="128" t="str">
        <f t="shared" ref="T63" si="82">IF(COUNTIF(T59:T62,"A")&gt;1,"C",IF(COUNTIF(T59:T62,"A")&gt;0,"P",IF(COUNTIF(T59:T62,"P")&gt;0,"P"," ")))</f>
        <v xml:space="preserve"> </v>
      </c>
      <c r="U63" s="128" t="str">
        <f t="shared" ref="U63" si="83">IF(COUNTIF(U59:U62,"A")&gt;1,"C",IF(COUNTIF(U59:U62,"A")&gt;0,"P",IF(COUNTIF(U59:U62,"P")&gt;0,"P"," ")))</f>
        <v xml:space="preserve"> </v>
      </c>
      <c r="V63" s="128" t="str">
        <f t="shared" ref="V63" si="84">IF(COUNTIF(V59:V62,"A")&gt;1,"C",IF(COUNTIF(V59:V62,"A")&gt;0,"P",IF(COUNTIF(V59:V62,"P")&gt;0,"P"," ")))</f>
        <v xml:space="preserve"> </v>
      </c>
      <c r="W63" s="128" t="str">
        <f t="shared" ref="W63" si="85">IF(COUNTIF(W59:W62,"A")&gt;1,"C",IF(COUNTIF(W59:W62,"A")&gt;0,"P",IF(COUNTIF(W59:W62,"P")&gt;0,"P"," ")))</f>
        <v xml:space="preserve"> </v>
      </c>
    </row>
    <row r="64" spans="1:23" ht="15.75">
      <c r="A64" s="228"/>
      <c r="B64" s="264" t="s">
        <v>560</v>
      </c>
      <c r="C64" s="265"/>
      <c r="D64" s="296" t="str">
        <f>IF(D74="C","B"," ")</f>
        <v xml:space="preserve"> </v>
      </c>
      <c r="E64" s="296" t="str">
        <f t="shared" ref="E64:W64" si="86">IF(E74="C","B"," ")</f>
        <v xml:space="preserve"> </v>
      </c>
      <c r="F64" s="296" t="str">
        <f t="shared" si="86"/>
        <v xml:space="preserve"> </v>
      </c>
      <c r="G64" s="296" t="str">
        <f t="shared" si="86"/>
        <v xml:space="preserve"> </v>
      </c>
      <c r="H64" s="296" t="str">
        <f t="shared" si="86"/>
        <v xml:space="preserve"> </v>
      </c>
      <c r="I64" s="296" t="str">
        <f t="shared" si="86"/>
        <v xml:space="preserve"> </v>
      </c>
      <c r="J64" s="296" t="str">
        <f t="shared" si="86"/>
        <v xml:space="preserve"> </v>
      </c>
      <c r="K64" s="296" t="str">
        <f t="shared" si="86"/>
        <v xml:space="preserve"> </v>
      </c>
      <c r="L64" s="296" t="str">
        <f t="shared" si="86"/>
        <v xml:space="preserve"> </v>
      </c>
      <c r="M64" s="296" t="str">
        <f t="shared" si="86"/>
        <v xml:space="preserve"> </v>
      </c>
      <c r="N64" s="296" t="str">
        <f t="shared" si="86"/>
        <v xml:space="preserve"> </v>
      </c>
      <c r="O64" s="296" t="str">
        <f t="shared" si="86"/>
        <v xml:space="preserve"> </v>
      </c>
      <c r="P64" s="296" t="str">
        <f t="shared" si="86"/>
        <v xml:space="preserve"> </v>
      </c>
      <c r="Q64" s="296" t="str">
        <f t="shared" si="86"/>
        <v xml:space="preserve"> </v>
      </c>
      <c r="R64" s="296" t="str">
        <f t="shared" si="86"/>
        <v xml:space="preserve"> </v>
      </c>
      <c r="S64" s="296" t="str">
        <f t="shared" si="86"/>
        <v xml:space="preserve"> </v>
      </c>
      <c r="T64" s="296" t="str">
        <f t="shared" si="86"/>
        <v xml:space="preserve"> </v>
      </c>
      <c r="U64" s="296" t="str">
        <f t="shared" si="86"/>
        <v xml:space="preserve"> </v>
      </c>
      <c r="V64" s="296" t="str">
        <f t="shared" si="86"/>
        <v xml:space="preserve"> </v>
      </c>
      <c r="W64" s="296" t="str">
        <f t="shared" si="86"/>
        <v xml:space="preserve"> </v>
      </c>
    </row>
    <row r="65" spans="1:23">
      <c r="A65"/>
      <c r="B65" s="297">
        <v>1</v>
      </c>
      <c r="C65" s="298" t="s">
        <v>652</v>
      </c>
      <c r="D65" s="324"/>
      <c r="E65" s="324"/>
      <c r="F65" s="324"/>
      <c r="G65" s="324"/>
      <c r="H65" s="324"/>
      <c r="I65" s="324"/>
      <c r="J65" s="324"/>
      <c r="K65" s="324"/>
      <c r="L65" s="324"/>
      <c r="M65" s="324"/>
      <c r="N65" s="324"/>
      <c r="O65" s="324"/>
      <c r="P65" s="324"/>
      <c r="Q65" s="324"/>
      <c r="R65" s="324"/>
      <c r="S65" s="324"/>
      <c r="T65" s="324"/>
      <c r="U65" s="324"/>
      <c r="V65" s="324"/>
      <c r="W65" s="324"/>
    </row>
    <row r="66" spans="1:23">
      <c r="A66"/>
      <c r="B66" s="297">
        <v>2</v>
      </c>
      <c r="C66" s="299" t="s">
        <v>465</v>
      </c>
      <c r="D66" s="514"/>
      <c r="E66" s="514"/>
      <c r="F66" s="514"/>
      <c r="G66" s="514"/>
      <c r="H66" s="514"/>
      <c r="I66" s="514"/>
      <c r="J66" s="514"/>
      <c r="K66" s="514"/>
      <c r="L66" s="514"/>
      <c r="M66" s="514"/>
      <c r="N66" s="514"/>
      <c r="O66" s="514"/>
      <c r="P66" s="514"/>
      <c r="Q66" s="514"/>
      <c r="R66" s="514"/>
      <c r="S66" s="514"/>
      <c r="T66" s="514"/>
      <c r="U66" s="514"/>
      <c r="V66" s="514"/>
      <c r="W66" s="514"/>
    </row>
    <row r="67" spans="1:23">
      <c r="A67"/>
      <c r="B67" s="297"/>
      <c r="C67" s="298" t="s">
        <v>687</v>
      </c>
      <c r="D67" s="324"/>
      <c r="E67" s="324"/>
      <c r="F67" s="324"/>
      <c r="G67" s="324"/>
      <c r="H67" s="324"/>
      <c r="I67" s="324"/>
      <c r="J67" s="324"/>
      <c r="K67" s="324"/>
      <c r="L67" s="324"/>
      <c r="M67" s="324"/>
      <c r="N67" s="324"/>
      <c r="O67" s="324"/>
      <c r="P67" s="324"/>
      <c r="Q67" s="324"/>
      <c r="R67" s="324"/>
      <c r="S67" s="324"/>
      <c r="T67" s="324"/>
      <c r="U67" s="324"/>
      <c r="V67" s="324"/>
      <c r="W67" s="324"/>
    </row>
    <row r="68" spans="1:23">
      <c r="A68"/>
      <c r="B68" s="297"/>
      <c r="C68" s="298" t="s">
        <v>688</v>
      </c>
      <c r="D68" s="324"/>
      <c r="E68" s="324"/>
      <c r="F68" s="324"/>
      <c r="G68" s="324"/>
      <c r="H68" s="324"/>
      <c r="I68" s="324"/>
      <c r="J68" s="324"/>
      <c r="K68" s="324"/>
      <c r="L68" s="324"/>
      <c r="M68" s="324"/>
      <c r="N68" s="324"/>
      <c r="O68" s="324"/>
      <c r="P68" s="324"/>
      <c r="Q68" s="324"/>
      <c r="R68" s="324"/>
      <c r="S68" s="324"/>
      <c r="T68" s="324"/>
      <c r="U68" s="324"/>
      <c r="V68" s="324"/>
      <c r="W68" s="324"/>
    </row>
    <row r="69" spans="1:23">
      <c r="A69"/>
      <c r="B69" s="297"/>
      <c r="C69" s="298" t="s">
        <v>689</v>
      </c>
      <c r="D69" s="324"/>
      <c r="E69" s="324"/>
      <c r="F69" s="324"/>
      <c r="G69" s="324"/>
      <c r="H69" s="324"/>
      <c r="I69" s="324"/>
      <c r="J69" s="324"/>
      <c r="K69" s="324"/>
      <c r="L69" s="324"/>
      <c r="M69" s="324"/>
      <c r="N69" s="324"/>
      <c r="O69" s="324"/>
      <c r="P69" s="324"/>
      <c r="Q69" s="324"/>
      <c r="R69" s="324"/>
      <c r="S69" s="324"/>
      <c r="T69" s="324"/>
      <c r="U69" s="324"/>
      <c r="V69" s="324"/>
      <c r="W69" s="324"/>
    </row>
    <row r="70" spans="1:23" hidden="1">
      <c r="A70"/>
      <c r="B70" s="92"/>
      <c r="C70" s="300"/>
      <c r="D70" s="296" t="str">
        <f>IF(COUNTIF(D65:D69,"C")&gt;3,"A",IF(COUNTIF(D65:D69,"C")&gt;0,"P"," "))</f>
        <v xml:space="preserve"> </v>
      </c>
      <c r="E70" s="296" t="str">
        <f t="shared" ref="E70" si="87">IF(COUNTIF(E65:E69,"C")&gt;3,"A",IF(COUNTIF(E65:E69,"C")&gt;0,"P"," "))</f>
        <v xml:space="preserve"> </v>
      </c>
      <c r="F70" s="296" t="str">
        <f t="shared" ref="F70" si="88">IF(COUNTIF(F65:F69,"C")&gt;3,"A",IF(COUNTIF(F65:F69,"C")&gt;0,"P"," "))</f>
        <v xml:space="preserve"> </v>
      </c>
      <c r="G70" s="296" t="str">
        <f t="shared" ref="G70" si="89">IF(COUNTIF(G65:G69,"C")&gt;3,"A",IF(COUNTIF(G65:G69,"C")&gt;0,"P"," "))</f>
        <v xml:space="preserve"> </v>
      </c>
      <c r="H70" s="296" t="str">
        <f t="shared" ref="H70" si="90">IF(COUNTIF(H65:H69,"C")&gt;3,"A",IF(COUNTIF(H65:H69,"C")&gt;0,"P"," "))</f>
        <v xml:space="preserve"> </v>
      </c>
      <c r="I70" s="296" t="str">
        <f t="shared" ref="I70" si="91">IF(COUNTIF(I65:I69,"C")&gt;3,"A",IF(COUNTIF(I65:I69,"C")&gt;0,"P"," "))</f>
        <v xml:space="preserve"> </v>
      </c>
      <c r="J70" s="296" t="str">
        <f t="shared" ref="J70" si="92">IF(COUNTIF(J65:J69,"C")&gt;3,"A",IF(COUNTIF(J65:J69,"C")&gt;0,"P"," "))</f>
        <v xml:space="preserve"> </v>
      </c>
      <c r="K70" s="296" t="str">
        <f t="shared" ref="K70" si="93">IF(COUNTIF(K65:K69,"C")&gt;3,"A",IF(COUNTIF(K65:K69,"C")&gt;0,"P"," "))</f>
        <v xml:space="preserve"> </v>
      </c>
      <c r="L70" s="296" t="str">
        <f t="shared" ref="L70" si="94">IF(COUNTIF(L65:L69,"C")&gt;3,"A",IF(COUNTIF(L65:L69,"C")&gt;0,"P"," "))</f>
        <v xml:space="preserve"> </v>
      </c>
      <c r="M70" s="296" t="str">
        <f t="shared" ref="M70" si="95">IF(COUNTIF(M65:M69,"C")&gt;3,"A",IF(COUNTIF(M65:M69,"C")&gt;0,"P"," "))</f>
        <v xml:space="preserve"> </v>
      </c>
      <c r="N70" s="296" t="str">
        <f t="shared" ref="N70" si="96">IF(COUNTIF(N65:N69,"C")&gt;3,"A",IF(COUNTIF(N65:N69,"C")&gt;0,"P"," "))</f>
        <v xml:space="preserve"> </v>
      </c>
      <c r="O70" s="296" t="str">
        <f t="shared" ref="O70" si="97">IF(COUNTIF(O65:O69,"C")&gt;3,"A",IF(COUNTIF(O65:O69,"C")&gt;0,"P"," "))</f>
        <v xml:space="preserve"> </v>
      </c>
      <c r="P70" s="296" t="str">
        <f t="shared" ref="P70" si="98">IF(COUNTIF(P65:P69,"C")&gt;3,"A",IF(COUNTIF(P65:P69,"C")&gt;0,"P"," "))</f>
        <v xml:space="preserve"> </v>
      </c>
      <c r="Q70" s="296" t="str">
        <f t="shared" ref="Q70" si="99">IF(COUNTIF(Q65:Q69,"C")&gt;3,"A",IF(COUNTIF(Q65:Q69,"C")&gt;0,"P"," "))</f>
        <v xml:space="preserve"> </v>
      </c>
      <c r="R70" s="296" t="str">
        <f t="shared" ref="R70" si="100">IF(COUNTIF(R65:R69,"C")&gt;3,"A",IF(COUNTIF(R65:R69,"C")&gt;0,"P"," "))</f>
        <v xml:space="preserve"> </v>
      </c>
      <c r="S70" s="296" t="str">
        <f t="shared" ref="S70" si="101">IF(COUNTIF(S65:S69,"C")&gt;3,"A",IF(COUNTIF(S65:S69,"C")&gt;0,"P"," "))</f>
        <v xml:space="preserve"> </v>
      </c>
      <c r="T70" s="296" t="str">
        <f t="shared" ref="T70" si="102">IF(COUNTIF(T65:T69,"C")&gt;3,"A",IF(COUNTIF(T65:T69,"C")&gt;0,"P"," "))</f>
        <v xml:space="preserve"> </v>
      </c>
      <c r="U70" s="296" t="str">
        <f t="shared" ref="U70" si="103">IF(COUNTIF(U65:U69,"C")&gt;3,"A",IF(COUNTIF(U65:U69,"C")&gt;0,"P"," "))</f>
        <v xml:space="preserve"> </v>
      </c>
      <c r="V70" s="296" t="str">
        <f t="shared" ref="V70" si="104">IF(COUNTIF(V65:V69,"C")&gt;3,"A",IF(COUNTIF(V65:V69,"C")&gt;0,"P"," "))</f>
        <v xml:space="preserve"> </v>
      </c>
      <c r="W70" s="296" t="str">
        <f t="shared" ref="W70" si="105">IF(COUNTIF(W65:W69,"C")&gt;3,"A",IF(COUNTIF(W65:W69,"C")&gt;0,"P"," "))</f>
        <v xml:space="preserve"> </v>
      </c>
    </row>
    <row r="71" spans="1:23">
      <c r="A71"/>
      <c r="B71" s="297">
        <v>3</v>
      </c>
      <c r="C71" s="298" t="s">
        <v>464</v>
      </c>
      <c r="D71" s="324"/>
      <c r="E71" s="324"/>
      <c r="F71" s="324"/>
      <c r="G71" s="324"/>
      <c r="H71" s="324"/>
      <c r="I71" s="324"/>
      <c r="J71" s="324"/>
      <c r="K71" s="324"/>
      <c r="L71" s="324"/>
      <c r="M71" s="324"/>
      <c r="N71" s="324"/>
      <c r="O71" s="324"/>
      <c r="P71" s="324"/>
      <c r="Q71" s="324"/>
      <c r="R71" s="324"/>
      <c r="S71" s="324"/>
      <c r="T71" s="324"/>
      <c r="U71" s="324"/>
      <c r="V71" s="324"/>
      <c r="W71" s="324"/>
    </row>
    <row r="72" spans="1:23" ht="13.5" thickBot="1">
      <c r="A72" s="60"/>
      <c r="B72" s="297">
        <v>4</v>
      </c>
      <c r="C72" s="301" t="s">
        <v>650</v>
      </c>
      <c r="D72" s="325"/>
      <c r="E72" s="325"/>
      <c r="F72" s="325"/>
      <c r="G72" s="325"/>
      <c r="H72" s="325"/>
      <c r="I72" s="325"/>
      <c r="J72" s="325"/>
      <c r="K72" s="325"/>
      <c r="L72" s="325"/>
      <c r="M72" s="325"/>
      <c r="N72" s="325"/>
      <c r="O72" s="325"/>
      <c r="P72" s="325"/>
      <c r="Q72" s="325"/>
      <c r="R72" s="325"/>
      <c r="S72" s="325"/>
      <c r="T72" s="325"/>
      <c r="U72" s="325"/>
      <c r="V72" s="325"/>
      <c r="W72" s="325"/>
    </row>
    <row r="73" spans="1:23" ht="13.5" hidden="1" thickBot="1">
      <c r="A73" s="60"/>
      <c r="B73" s="92"/>
      <c r="C73" s="302"/>
      <c r="D73" s="296" t="str">
        <f>IF(COUNTIF(D71:D72,"C")&gt;1,"A",IF(COUNTIF(D71:D72,"C")&gt;0,"P"," "))</f>
        <v xml:space="preserve"> </v>
      </c>
      <c r="E73" s="296" t="str">
        <f t="shared" ref="E73" si="106">IF(COUNTIF(E71:E72,"C")&gt;1,"A",IF(COUNTIF(E71:E72,"C")&gt;0,"P"," "))</f>
        <v xml:space="preserve"> </v>
      </c>
      <c r="F73" s="296" t="str">
        <f t="shared" ref="F73" si="107">IF(COUNTIF(F71:F72,"C")&gt;1,"A",IF(COUNTIF(F71:F72,"C")&gt;0,"P"," "))</f>
        <v xml:space="preserve"> </v>
      </c>
      <c r="G73" s="296" t="str">
        <f t="shared" ref="G73" si="108">IF(COUNTIF(G71:G72,"C")&gt;1,"A",IF(COUNTIF(G71:G72,"C")&gt;0,"P"," "))</f>
        <v xml:space="preserve"> </v>
      </c>
      <c r="H73" s="296" t="str">
        <f t="shared" ref="H73" si="109">IF(COUNTIF(H71:H72,"C")&gt;1,"A",IF(COUNTIF(H71:H72,"C")&gt;0,"P"," "))</f>
        <v xml:space="preserve"> </v>
      </c>
      <c r="I73" s="296" t="str">
        <f t="shared" ref="I73" si="110">IF(COUNTIF(I71:I72,"C")&gt;1,"A",IF(COUNTIF(I71:I72,"C")&gt;0,"P"," "))</f>
        <v xml:space="preserve"> </v>
      </c>
      <c r="J73" s="296" t="str">
        <f t="shared" ref="J73" si="111">IF(COUNTIF(J71:J72,"C")&gt;1,"A",IF(COUNTIF(J71:J72,"C")&gt;0,"P"," "))</f>
        <v xml:space="preserve"> </v>
      </c>
      <c r="K73" s="296" t="str">
        <f t="shared" ref="K73" si="112">IF(COUNTIF(K71:K72,"C")&gt;1,"A",IF(COUNTIF(K71:K72,"C")&gt;0,"P"," "))</f>
        <v xml:space="preserve"> </v>
      </c>
      <c r="L73" s="296" t="str">
        <f t="shared" ref="L73" si="113">IF(COUNTIF(L71:L72,"C")&gt;1,"A",IF(COUNTIF(L71:L72,"C")&gt;0,"P"," "))</f>
        <v xml:space="preserve"> </v>
      </c>
      <c r="M73" s="296" t="str">
        <f t="shared" ref="M73" si="114">IF(COUNTIF(M71:M72,"C")&gt;1,"A",IF(COUNTIF(M71:M72,"C")&gt;0,"P"," "))</f>
        <v xml:space="preserve"> </v>
      </c>
      <c r="N73" s="296" t="str">
        <f t="shared" ref="N73" si="115">IF(COUNTIF(N71:N72,"C")&gt;1,"A",IF(COUNTIF(N71:N72,"C")&gt;0,"P"," "))</f>
        <v xml:space="preserve"> </v>
      </c>
      <c r="O73" s="296" t="str">
        <f t="shared" ref="O73" si="116">IF(COUNTIF(O71:O72,"C")&gt;1,"A",IF(COUNTIF(O71:O72,"C")&gt;0,"P"," "))</f>
        <v xml:space="preserve"> </v>
      </c>
      <c r="P73" s="296" t="str">
        <f t="shared" ref="P73" si="117">IF(COUNTIF(P71:P72,"C")&gt;1,"A",IF(COUNTIF(P71:P72,"C")&gt;0,"P"," "))</f>
        <v xml:space="preserve"> </v>
      </c>
      <c r="Q73" s="296" t="str">
        <f t="shared" ref="Q73" si="118">IF(COUNTIF(Q71:Q72,"C")&gt;1,"A",IF(COUNTIF(Q71:Q72,"C")&gt;0,"P"," "))</f>
        <v xml:space="preserve"> </v>
      </c>
      <c r="R73" s="296" t="str">
        <f t="shared" ref="R73" si="119">IF(COUNTIF(R71:R72,"C")&gt;1,"A",IF(COUNTIF(R71:R72,"C")&gt;0,"P"," "))</f>
        <v xml:space="preserve"> </v>
      </c>
      <c r="S73" s="296" t="str">
        <f t="shared" ref="S73" si="120">IF(COUNTIF(S71:S72,"C")&gt;1,"A",IF(COUNTIF(S71:S72,"C")&gt;0,"P"," "))</f>
        <v xml:space="preserve"> </v>
      </c>
      <c r="T73" s="296" t="str">
        <f t="shared" ref="T73" si="121">IF(COUNTIF(T71:T72,"C")&gt;1,"A",IF(COUNTIF(T71:T72,"C")&gt;0,"P"," "))</f>
        <v xml:space="preserve"> </v>
      </c>
      <c r="U73" s="296" t="str">
        <f t="shared" ref="U73" si="122">IF(COUNTIF(U71:U72,"C")&gt;1,"A",IF(COUNTIF(U71:U72,"C")&gt;0,"P"," "))</f>
        <v xml:space="preserve"> </v>
      </c>
      <c r="V73" s="296" t="str">
        <f t="shared" ref="V73" si="123">IF(COUNTIF(V71:V72,"C")&gt;1,"A",IF(COUNTIF(V71:V72,"C")&gt;0,"P"," "))</f>
        <v xml:space="preserve"> </v>
      </c>
      <c r="W73" s="296" t="str">
        <f t="shared" ref="W73" si="124">IF(COUNTIF(W71:W72,"C")&gt;1,"A",IF(COUNTIF(W71:W72,"C")&gt;0,"P"," "))</f>
        <v xml:space="preserve"> </v>
      </c>
    </row>
    <row r="74" spans="1:23" ht="13.5" thickBot="1">
      <c r="A74" s="60"/>
      <c r="B74"/>
      <c r="C74" s="289" t="s">
        <v>23</v>
      </c>
      <c r="D74" s="128" t="str">
        <f>IF(COUNTIF(D70:D73,"A")&gt;1,"C",IF(COUNTIF(D70:D73,"A")&gt;0,"P",IF(COUNTIF(D70:D73,"P")&gt;0,"P"," ")))</f>
        <v xml:space="preserve"> </v>
      </c>
      <c r="E74" s="128" t="str">
        <f t="shared" ref="E74" si="125">IF(COUNTIF(E70:E73,"A")&gt;1,"C",IF(COUNTIF(E70:E73,"A")&gt;0,"P",IF(COUNTIF(E70:E73,"P")&gt;0,"P"," ")))</f>
        <v xml:space="preserve"> </v>
      </c>
      <c r="F74" s="128" t="str">
        <f t="shared" ref="F74" si="126">IF(COUNTIF(F70:F73,"A")&gt;1,"C",IF(COUNTIF(F70:F73,"A")&gt;0,"P",IF(COUNTIF(F70:F73,"P")&gt;0,"P"," ")))</f>
        <v xml:space="preserve"> </v>
      </c>
      <c r="G74" s="128" t="str">
        <f t="shared" ref="G74" si="127">IF(COUNTIF(G70:G73,"A")&gt;1,"C",IF(COUNTIF(G70:G73,"A")&gt;0,"P",IF(COUNTIF(G70:G73,"P")&gt;0,"P"," ")))</f>
        <v xml:space="preserve"> </v>
      </c>
      <c r="H74" s="128" t="str">
        <f t="shared" ref="H74" si="128">IF(COUNTIF(H70:H73,"A")&gt;1,"C",IF(COUNTIF(H70:H73,"A")&gt;0,"P",IF(COUNTIF(H70:H73,"P")&gt;0,"P"," ")))</f>
        <v xml:space="preserve"> </v>
      </c>
      <c r="I74" s="128" t="str">
        <f t="shared" ref="I74" si="129">IF(COUNTIF(I70:I73,"A")&gt;1,"C",IF(COUNTIF(I70:I73,"A")&gt;0,"P",IF(COUNTIF(I70:I73,"P")&gt;0,"P"," ")))</f>
        <v xml:space="preserve"> </v>
      </c>
      <c r="J74" s="128" t="str">
        <f t="shared" ref="J74" si="130">IF(COUNTIF(J70:J73,"A")&gt;1,"C",IF(COUNTIF(J70:J73,"A")&gt;0,"P",IF(COUNTIF(J70:J73,"P")&gt;0,"P"," ")))</f>
        <v xml:space="preserve"> </v>
      </c>
      <c r="K74" s="128" t="str">
        <f t="shared" ref="K74" si="131">IF(COUNTIF(K70:K73,"A")&gt;1,"C",IF(COUNTIF(K70:K73,"A")&gt;0,"P",IF(COUNTIF(K70:K73,"P")&gt;0,"P"," ")))</f>
        <v xml:space="preserve"> </v>
      </c>
      <c r="L74" s="128" t="str">
        <f t="shared" ref="L74" si="132">IF(COUNTIF(L70:L73,"A")&gt;1,"C",IF(COUNTIF(L70:L73,"A")&gt;0,"P",IF(COUNTIF(L70:L73,"P")&gt;0,"P"," ")))</f>
        <v xml:space="preserve"> </v>
      </c>
      <c r="M74" s="128" t="str">
        <f t="shared" ref="M74" si="133">IF(COUNTIF(M70:M73,"A")&gt;1,"C",IF(COUNTIF(M70:M73,"A")&gt;0,"P",IF(COUNTIF(M70:M73,"P")&gt;0,"P"," ")))</f>
        <v xml:space="preserve"> </v>
      </c>
      <c r="N74" s="128" t="str">
        <f t="shared" ref="N74" si="134">IF(COUNTIF(N70:N73,"A")&gt;1,"C",IF(COUNTIF(N70:N73,"A")&gt;0,"P",IF(COUNTIF(N70:N73,"P")&gt;0,"P"," ")))</f>
        <v xml:space="preserve"> </v>
      </c>
      <c r="O74" s="128" t="str">
        <f t="shared" ref="O74" si="135">IF(COUNTIF(O70:O73,"A")&gt;1,"C",IF(COUNTIF(O70:O73,"A")&gt;0,"P",IF(COUNTIF(O70:O73,"P")&gt;0,"P"," ")))</f>
        <v xml:space="preserve"> </v>
      </c>
      <c r="P74" s="128" t="str">
        <f t="shared" ref="P74" si="136">IF(COUNTIF(P70:P73,"A")&gt;1,"C",IF(COUNTIF(P70:P73,"A")&gt;0,"P",IF(COUNTIF(P70:P73,"P")&gt;0,"P"," ")))</f>
        <v xml:space="preserve"> </v>
      </c>
      <c r="Q74" s="128" t="str">
        <f t="shared" ref="Q74" si="137">IF(COUNTIF(Q70:Q73,"A")&gt;1,"C",IF(COUNTIF(Q70:Q73,"A")&gt;0,"P",IF(COUNTIF(Q70:Q73,"P")&gt;0,"P"," ")))</f>
        <v xml:space="preserve"> </v>
      </c>
      <c r="R74" s="128" t="str">
        <f t="shared" ref="R74" si="138">IF(COUNTIF(R70:R73,"A")&gt;1,"C",IF(COUNTIF(R70:R73,"A")&gt;0,"P",IF(COUNTIF(R70:R73,"P")&gt;0,"P"," ")))</f>
        <v xml:space="preserve"> </v>
      </c>
      <c r="S74" s="128" t="str">
        <f t="shared" ref="S74" si="139">IF(COUNTIF(S70:S73,"A")&gt;1,"C",IF(COUNTIF(S70:S73,"A")&gt;0,"P",IF(COUNTIF(S70:S73,"P")&gt;0,"P"," ")))</f>
        <v xml:space="preserve"> </v>
      </c>
      <c r="T74" s="128" t="str">
        <f t="shared" ref="T74" si="140">IF(COUNTIF(T70:T73,"A")&gt;1,"C",IF(COUNTIF(T70:T73,"A")&gt;0,"P",IF(COUNTIF(T70:T73,"P")&gt;0,"P"," ")))</f>
        <v xml:space="preserve"> </v>
      </c>
      <c r="U74" s="128" t="str">
        <f t="shared" ref="U74" si="141">IF(COUNTIF(U70:U73,"A")&gt;1,"C",IF(COUNTIF(U70:U73,"A")&gt;0,"P",IF(COUNTIF(U70:U73,"P")&gt;0,"P"," ")))</f>
        <v xml:space="preserve"> </v>
      </c>
      <c r="V74" s="128" t="str">
        <f t="shared" ref="V74" si="142">IF(COUNTIF(V70:V73,"A")&gt;1,"C",IF(COUNTIF(V70:V73,"A")&gt;0,"P",IF(COUNTIF(V70:V73,"P")&gt;0,"P"," ")))</f>
        <v xml:space="preserve"> </v>
      </c>
      <c r="W74" s="128" t="str">
        <f t="shared" ref="W74" si="143">IF(COUNTIF(W70:W73,"A")&gt;1,"C",IF(COUNTIF(W70:W73,"A")&gt;0,"P",IF(COUNTIF(W70:W73,"P")&gt;0,"P"," ")))</f>
        <v xml:space="preserve"> </v>
      </c>
    </row>
    <row r="80" spans="1:23">
      <c r="A80" s="6"/>
      <c r="D80" s="6"/>
      <c r="E80" s="6"/>
      <c r="F80" s="6"/>
      <c r="G80" s="6"/>
      <c r="H80" s="6"/>
      <c r="I80" s="6"/>
      <c r="J80" s="6"/>
      <c r="K80" s="6"/>
      <c r="L80" s="6"/>
      <c r="M80" s="6"/>
      <c r="N80" s="6"/>
      <c r="O80" s="6"/>
      <c r="P80" s="6"/>
      <c r="Q80" s="6"/>
      <c r="R80" s="6"/>
      <c r="S80" s="6"/>
      <c r="T80" s="6"/>
      <c r="U80" s="6"/>
      <c r="V80" s="6"/>
      <c r="W80" s="6"/>
    </row>
    <row r="81" spans="1:23">
      <c r="A81" s="6"/>
      <c r="D81" s="6"/>
      <c r="E81" s="6"/>
      <c r="F81" s="6"/>
      <c r="G81" s="6"/>
      <c r="H81" s="6"/>
      <c r="I81" s="6"/>
      <c r="J81" s="6"/>
      <c r="K81" s="6"/>
      <c r="L81" s="6"/>
      <c r="M81" s="6"/>
      <c r="N81" s="6"/>
      <c r="O81" s="6"/>
      <c r="P81" s="6"/>
      <c r="Q81" s="6"/>
      <c r="R81" s="6"/>
      <c r="S81" s="6"/>
      <c r="T81" s="6"/>
      <c r="U81" s="6"/>
      <c r="V81" s="6"/>
      <c r="W81" s="6"/>
    </row>
    <row r="82" spans="1:23">
      <c r="A82" s="6"/>
      <c r="D82" s="6"/>
      <c r="E82" s="6"/>
      <c r="F82" s="6"/>
      <c r="G82" s="6"/>
      <c r="H82" s="6"/>
      <c r="I82" s="6"/>
      <c r="J82" s="6"/>
      <c r="K82" s="6"/>
      <c r="L82" s="6"/>
      <c r="M82" s="6"/>
      <c r="N82" s="6"/>
      <c r="O82" s="6"/>
      <c r="P82" s="6"/>
      <c r="Q82" s="6"/>
      <c r="R82" s="6"/>
      <c r="S82" s="6"/>
      <c r="T82" s="6"/>
      <c r="U82" s="6"/>
      <c r="V82" s="6"/>
      <c r="W82" s="6"/>
    </row>
    <row r="83" spans="1:23">
      <c r="A83" s="6"/>
      <c r="D83" s="6"/>
      <c r="E83" s="6"/>
      <c r="F83" s="6"/>
      <c r="G83" s="6"/>
      <c r="H83" s="6"/>
      <c r="I83" s="6"/>
      <c r="J83" s="6"/>
      <c r="K83" s="6"/>
      <c r="L83" s="6"/>
      <c r="M83" s="6"/>
      <c r="N83" s="6"/>
      <c r="O83" s="6"/>
      <c r="P83" s="6"/>
      <c r="Q83" s="6"/>
      <c r="R83" s="6"/>
      <c r="S83" s="6"/>
      <c r="T83" s="6"/>
      <c r="U83" s="6"/>
      <c r="V83" s="6"/>
      <c r="W83" s="6"/>
    </row>
    <row r="84" spans="1:23">
      <c r="A84" s="6"/>
      <c r="D84" s="6"/>
      <c r="E84" s="6"/>
      <c r="F84" s="6"/>
      <c r="G84" s="6"/>
      <c r="H84" s="6"/>
      <c r="I84" s="6"/>
      <c r="J84" s="6"/>
      <c r="K84" s="6"/>
      <c r="L84" s="6"/>
      <c r="M84" s="6"/>
      <c r="N84" s="6"/>
      <c r="O84" s="6"/>
      <c r="P84" s="6"/>
      <c r="Q84" s="6"/>
      <c r="R84" s="6"/>
      <c r="S84" s="6"/>
      <c r="T84" s="6"/>
      <c r="U84" s="6"/>
      <c r="V84" s="6"/>
      <c r="W84" s="6"/>
    </row>
    <row r="85" spans="1:23">
      <c r="A85" s="6"/>
      <c r="D85" s="6"/>
      <c r="E85" s="6"/>
      <c r="F85" s="6"/>
      <c r="G85" s="6"/>
      <c r="H85" s="6"/>
      <c r="I85" s="6"/>
      <c r="J85" s="6"/>
      <c r="K85" s="6"/>
      <c r="L85" s="6"/>
      <c r="M85" s="6"/>
      <c r="N85" s="6"/>
      <c r="O85" s="6"/>
      <c r="P85" s="6"/>
      <c r="Q85" s="6"/>
      <c r="R85" s="6"/>
      <c r="S85" s="6"/>
      <c r="T85" s="6"/>
      <c r="U85" s="6"/>
      <c r="V85" s="6"/>
      <c r="W85" s="6"/>
    </row>
    <row r="86" spans="1:23">
      <c r="A86" s="6"/>
      <c r="D86" s="6"/>
      <c r="E86" s="6"/>
      <c r="F86" s="6"/>
      <c r="G86" s="6"/>
      <c r="H86" s="6"/>
      <c r="I86" s="6"/>
      <c r="J86" s="6"/>
      <c r="K86" s="6"/>
      <c r="L86" s="6"/>
      <c r="M86" s="6"/>
      <c r="N86" s="6"/>
      <c r="O86" s="6"/>
      <c r="P86" s="6"/>
      <c r="Q86" s="6"/>
      <c r="R86" s="6"/>
      <c r="S86" s="6"/>
      <c r="T86" s="6"/>
      <c r="U86" s="6"/>
      <c r="V86" s="6"/>
      <c r="W86" s="6"/>
    </row>
    <row r="87" spans="1:23">
      <c r="A87" s="6"/>
      <c r="D87" s="6"/>
      <c r="E87" s="6"/>
      <c r="F87" s="6"/>
      <c r="G87" s="6"/>
      <c r="H87" s="6"/>
      <c r="I87" s="6"/>
      <c r="J87" s="6"/>
      <c r="K87" s="6"/>
      <c r="L87" s="6"/>
      <c r="M87" s="6"/>
      <c r="N87" s="6"/>
      <c r="O87" s="6"/>
      <c r="P87" s="6"/>
      <c r="Q87" s="6"/>
      <c r="R87" s="6"/>
      <c r="S87" s="6"/>
      <c r="T87" s="6"/>
      <c r="U87" s="6"/>
      <c r="V87" s="6"/>
      <c r="W87" s="6"/>
    </row>
    <row r="88" spans="1:23">
      <c r="A88" s="6"/>
      <c r="D88" s="6"/>
      <c r="E88" s="6"/>
      <c r="F88" s="6"/>
      <c r="G88" s="6"/>
      <c r="H88" s="6"/>
      <c r="I88" s="6"/>
      <c r="J88" s="6"/>
      <c r="K88" s="6"/>
      <c r="L88" s="6"/>
      <c r="M88" s="6"/>
      <c r="N88" s="6"/>
      <c r="O88" s="6"/>
      <c r="P88" s="6"/>
      <c r="Q88" s="6"/>
      <c r="R88" s="6"/>
      <c r="S88" s="6"/>
      <c r="T88" s="6"/>
      <c r="U88" s="6"/>
      <c r="V88" s="6"/>
      <c r="W88" s="6"/>
    </row>
    <row r="89" spans="1:23">
      <c r="A89" s="6"/>
      <c r="D89" s="6"/>
      <c r="E89" s="6"/>
      <c r="F89" s="6"/>
      <c r="G89" s="6"/>
      <c r="H89" s="6"/>
      <c r="I89" s="6"/>
      <c r="J89" s="6"/>
      <c r="K89" s="6"/>
      <c r="L89" s="6"/>
      <c r="M89" s="6"/>
      <c r="N89" s="6"/>
      <c r="O89" s="6"/>
      <c r="P89" s="6"/>
      <c r="Q89" s="6"/>
      <c r="R89" s="6"/>
      <c r="S89" s="6"/>
      <c r="T89" s="6"/>
      <c r="U89" s="6"/>
      <c r="V89" s="6"/>
      <c r="W89" s="6"/>
    </row>
    <row r="90" spans="1:23">
      <c r="A90" s="6"/>
      <c r="D90" s="6"/>
      <c r="E90" s="6"/>
      <c r="F90" s="6"/>
      <c r="G90" s="6"/>
      <c r="H90" s="6"/>
      <c r="I90" s="6"/>
      <c r="J90" s="6"/>
      <c r="K90" s="6"/>
      <c r="L90" s="6"/>
      <c r="M90" s="6"/>
      <c r="N90" s="6"/>
      <c r="O90" s="6"/>
      <c r="P90" s="6"/>
      <c r="Q90" s="6"/>
      <c r="R90" s="6"/>
      <c r="S90" s="6"/>
      <c r="T90" s="6"/>
      <c r="U90" s="6"/>
      <c r="V90" s="6"/>
      <c r="W90" s="6"/>
    </row>
    <row r="91" spans="1:23">
      <c r="A91" s="6"/>
      <c r="D91" s="6"/>
      <c r="E91" s="6"/>
      <c r="F91" s="6"/>
      <c r="G91" s="6"/>
      <c r="H91" s="6"/>
      <c r="I91" s="6"/>
      <c r="J91" s="6"/>
      <c r="K91" s="6"/>
      <c r="L91" s="6"/>
      <c r="M91" s="6"/>
      <c r="N91" s="6"/>
      <c r="O91" s="6"/>
      <c r="P91" s="6"/>
      <c r="Q91" s="6"/>
      <c r="R91" s="6"/>
      <c r="S91" s="6"/>
      <c r="T91" s="6"/>
      <c r="U91" s="6"/>
      <c r="V91" s="6"/>
      <c r="W91" s="6"/>
    </row>
    <row r="92" spans="1:23">
      <c r="A92" s="6"/>
      <c r="D92" s="6"/>
      <c r="E92" s="6"/>
      <c r="F92" s="6"/>
      <c r="G92" s="6"/>
      <c r="H92" s="6"/>
      <c r="I92" s="6"/>
      <c r="J92" s="6"/>
      <c r="K92" s="6"/>
      <c r="L92" s="6"/>
      <c r="M92" s="6"/>
      <c r="N92" s="6"/>
      <c r="O92" s="6"/>
      <c r="P92" s="6"/>
      <c r="Q92" s="6"/>
      <c r="R92" s="6"/>
      <c r="S92" s="6"/>
      <c r="T92" s="6"/>
      <c r="U92" s="6"/>
      <c r="V92" s="6"/>
      <c r="W92" s="6"/>
    </row>
    <row r="93" spans="1:23">
      <c r="A93" s="6"/>
      <c r="D93" s="6"/>
      <c r="E93" s="6"/>
      <c r="F93" s="6"/>
      <c r="G93" s="6"/>
      <c r="H93" s="6"/>
      <c r="I93" s="6"/>
      <c r="J93" s="6"/>
      <c r="K93" s="6"/>
      <c r="L93" s="6"/>
      <c r="M93" s="6"/>
      <c r="N93" s="6"/>
      <c r="O93" s="6"/>
      <c r="P93" s="6"/>
      <c r="Q93" s="6"/>
      <c r="R93" s="6"/>
      <c r="S93" s="6"/>
      <c r="T93" s="6"/>
      <c r="U93" s="6"/>
      <c r="V93" s="6"/>
      <c r="W93" s="6"/>
    </row>
    <row r="94" spans="1:23">
      <c r="A94" s="6"/>
      <c r="D94" s="6"/>
      <c r="E94" s="6"/>
      <c r="F94" s="6"/>
      <c r="G94" s="6"/>
      <c r="H94" s="6"/>
      <c r="I94" s="6"/>
      <c r="J94" s="6"/>
      <c r="K94" s="6"/>
      <c r="L94" s="6"/>
      <c r="M94" s="6"/>
      <c r="N94" s="6"/>
      <c r="O94" s="6"/>
      <c r="P94" s="6"/>
      <c r="Q94" s="6"/>
      <c r="R94" s="6"/>
      <c r="S94" s="6"/>
      <c r="T94" s="6"/>
      <c r="U94" s="6"/>
      <c r="V94" s="6"/>
      <c r="W94" s="6"/>
    </row>
    <row r="95" spans="1:23">
      <c r="A95" s="6"/>
      <c r="D95" s="6"/>
      <c r="E95" s="6"/>
      <c r="F95" s="6"/>
      <c r="G95" s="6"/>
      <c r="H95" s="6"/>
      <c r="I95" s="6"/>
      <c r="J95" s="6"/>
      <c r="K95" s="6"/>
      <c r="L95" s="6"/>
      <c r="M95" s="6"/>
      <c r="N95" s="6"/>
      <c r="O95" s="6"/>
      <c r="P95" s="6"/>
      <c r="Q95" s="6"/>
      <c r="R95" s="6"/>
      <c r="S95" s="6"/>
      <c r="T95" s="6"/>
      <c r="U95" s="6"/>
      <c r="V95" s="6"/>
      <c r="W95" s="6"/>
    </row>
    <row r="96" spans="1:23">
      <c r="A96" s="6"/>
      <c r="D96" s="6"/>
      <c r="E96" s="6"/>
      <c r="F96" s="6"/>
      <c r="G96" s="6"/>
      <c r="H96" s="6"/>
      <c r="I96" s="6"/>
      <c r="J96" s="6"/>
      <c r="K96" s="6"/>
      <c r="L96" s="6"/>
      <c r="M96" s="6"/>
      <c r="N96" s="6"/>
      <c r="O96" s="6"/>
      <c r="P96" s="6"/>
      <c r="Q96" s="6"/>
      <c r="R96" s="6"/>
      <c r="S96" s="6"/>
      <c r="T96" s="6"/>
      <c r="U96" s="6"/>
      <c r="V96" s="6"/>
      <c r="W96" s="6"/>
    </row>
    <row r="97" spans="1:23">
      <c r="A97" s="6"/>
      <c r="D97" s="6"/>
      <c r="E97" s="6"/>
      <c r="F97" s="6"/>
      <c r="G97" s="6"/>
      <c r="H97" s="6"/>
      <c r="I97" s="6"/>
      <c r="J97" s="6"/>
      <c r="K97" s="6"/>
      <c r="L97" s="6"/>
      <c r="M97" s="6"/>
      <c r="N97" s="6"/>
      <c r="O97" s="6"/>
      <c r="P97" s="6"/>
      <c r="Q97" s="6"/>
      <c r="R97" s="6"/>
      <c r="S97" s="6"/>
      <c r="T97" s="6"/>
      <c r="U97" s="6"/>
      <c r="V97" s="6"/>
      <c r="W97" s="6"/>
    </row>
    <row r="98" spans="1:23">
      <c r="A98" s="6"/>
      <c r="D98" s="6"/>
      <c r="E98" s="6"/>
      <c r="F98" s="6"/>
      <c r="G98" s="6"/>
      <c r="H98" s="6"/>
      <c r="I98" s="6"/>
      <c r="J98" s="6"/>
      <c r="K98" s="6"/>
      <c r="L98" s="6"/>
      <c r="M98" s="6"/>
      <c r="N98" s="6"/>
      <c r="O98" s="6"/>
      <c r="P98" s="6"/>
      <c r="Q98" s="6"/>
      <c r="R98" s="6"/>
      <c r="S98" s="6"/>
      <c r="T98" s="6"/>
      <c r="U98" s="6"/>
      <c r="V98" s="6"/>
      <c r="W98" s="6"/>
    </row>
    <row r="99" spans="1:23">
      <c r="A99" s="6"/>
      <c r="D99" s="6"/>
      <c r="E99" s="6"/>
      <c r="F99" s="6"/>
      <c r="G99" s="6"/>
      <c r="H99" s="6"/>
      <c r="I99" s="6"/>
      <c r="J99" s="6"/>
      <c r="K99" s="6"/>
      <c r="L99" s="6"/>
      <c r="M99" s="6"/>
      <c r="N99" s="6"/>
      <c r="O99" s="6"/>
      <c r="P99" s="6"/>
      <c r="Q99" s="6"/>
      <c r="R99" s="6"/>
      <c r="S99" s="6"/>
      <c r="T99" s="6"/>
      <c r="U99" s="6"/>
      <c r="V99" s="6"/>
      <c r="W99" s="6"/>
    </row>
    <row r="100" spans="1:23">
      <c r="A100" s="6"/>
      <c r="D100" s="6"/>
      <c r="E100" s="6"/>
      <c r="F100" s="6"/>
      <c r="G100" s="6"/>
      <c r="H100" s="6"/>
      <c r="I100" s="6"/>
      <c r="J100" s="6"/>
      <c r="K100" s="6"/>
      <c r="L100" s="6"/>
      <c r="M100" s="6"/>
      <c r="N100" s="6"/>
      <c r="O100" s="6"/>
      <c r="P100" s="6"/>
      <c r="Q100" s="6"/>
      <c r="R100" s="6"/>
      <c r="S100" s="6"/>
      <c r="T100" s="6"/>
      <c r="U100" s="6"/>
      <c r="V100" s="6"/>
      <c r="W100" s="6"/>
    </row>
    <row r="101" spans="1:23">
      <c r="A101" s="6"/>
      <c r="D101" s="6"/>
      <c r="E101" s="6"/>
      <c r="F101" s="6"/>
      <c r="G101" s="6"/>
      <c r="H101" s="6"/>
      <c r="I101" s="6"/>
      <c r="J101" s="6"/>
      <c r="K101" s="6"/>
      <c r="L101" s="6"/>
      <c r="M101" s="6"/>
      <c r="N101" s="6"/>
      <c r="O101" s="6"/>
      <c r="P101" s="6"/>
      <c r="Q101" s="6"/>
      <c r="R101" s="6"/>
      <c r="S101" s="6"/>
      <c r="T101" s="6"/>
      <c r="U101" s="6"/>
      <c r="V101" s="6"/>
      <c r="W101" s="6"/>
    </row>
    <row r="102" spans="1:23">
      <c r="A102" s="6"/>
      <c r="D102" s="6"/>
      <c r="E102" s="6"/>
      <c r="F102" s="6"/>
      <c r="G102" s="6"/>
      <c r="H102" s="6"/>
      <c r="I102" s="6"/>
      <c r="J102" s="6"/>
      <c r="K102" s="6"/>
      <c r="L102" s="6"/>
      <c r="M102" s="6"/>
      <c r="N102" s="6"/>
      <c r="O102" s="6"/>
      <c r="P102" s="6"/>
      <c r="Q102" s="6"/>
      <c r="R102" s="6"/>
      <c r="S102" s="6"/>
      <c r="T102" s="6"/>
      <c r="U102" s="6"/>
      <c r="V102" s="6"/>
      <c r="W102" s="6"/>
    </row>
    <row r="103" spans="1:23">
      <c r="A103" s="6"/>
      <c r="D103" s="6"/>
      <c r="E103" s="6"/>
      <c r="F103" s="6"/>
      <c r="G103" s="6"/>
      <c r="H103" s="6"/>
      <c r="I103" s="6"/>
      <c r="J103" s="6"/>
      <c r="K103" s="6"/>
      <c r="L103" s="6"/>
      <c r="M103" s="6"/>
      <c r="N103" s="6"/>
      <c r="O103" s="6"/>
      <c r="P103" s="6"/>
      <c r="Q103" s="6"/>
      <c r="R103" s="6"/>
      <c r="S103" s="6"/>
      <c r="T103" s="6"/>
      <c r="U103" s="6"/>
      <c r="V103" s="6"/>
      <c r="W103" s="6"/>
    </row>
    <row r="104" spans="1:23">
      <c r="A104" s="6"/>
      <c r="D104" s="6"/>
      <c r="E104" s="6"/>
      <c r="F104" s="6"/>
      <c r="G104" s="6"/>
      <c r="H104" s="6"/>
      <c r="I104" s="6"/>
      <c r="J104" s="6"/>
      <c r="K104" s="6"/>
      <c r="L104" s="6"/>
      <c r="M104" s="6"/>
      <c r="N104" s="6"/>
      <c r="O104" s="6"/>
      <c r="P104" s="6"/>
      <c r="Q104" s="6"/>
      <c r="R104" s="6"/>
      <c r="S104" s="6"/>
      <c r="T104" s="6"/>
      <c r="U104" s="6"/>
      <c r="V104" s="6"/>
      <c r="W104" s="6"/>
    </row>
    <row r="105" spans="1:23">
      <c r="A105" s="6"/>
      <c r="D105" s="6"/>
      <c r="E105" s="6"/>
      <c r="F105" s="6"/>
      <c r="G105" s="6"/>
      <c r="H105" s="6"/>
      <c r="I105" s="6"/>
      <c r="J105" s="6"/>
      <c r="K105" s="6"/>
      <c r="L105" s="6"/>
      <c r="M105" s="6"/>
      <c r="N105" s="6"/>
      <c r="O105" s="6"/>
      <c r="P105" s="6"/>
      <c r="Q105" s="6"/>
      <c r="R105" s="6"/>
      <c r="S105" s="6"/>
      <c r="T105" s="6"/>
      <c r="U105" s="6"/>
      <c r="V105" s="6"/>
      <c r="W105" s="6"/>
    </row>
    <row r="106" spans="1:23">
      <c r="A106" s="6"/>
      <c r="D106" s="6"/>
      <c r="E106" s="6"/>
      <c r="F106" s="6"/>
      <c r="G106" s="6"/>
      <c r="H106" s="6"/>
      <c r="I106" s="6"/>
      <c r="J106" s="6"/>
      <c r="K106" s="6"/>
      <c r="L106" s="6"/>
      <c r="M106" s="6"/>
      <c r="N106" s="6"/>
      <c r="O106" s="6"/>
      <c r="P106" s="6"/>
      <c r="Q106" s="6"/>
      <c r="R106" s="6"/>
      <c r="S106" s="6"/>
      <c r="T106" s="6"/>
      <c r="U106" s="6"/>
      <c r="V106" s="6"/>
      <c r="W106" s="6"/>
    </row>
    <row r="107" spans="1:23">
      <c r="A107" s="6"/>
      <c r="D107" s="6"/>
      <c r="E107" s="6"/>
      <c r="F107" s="6"/>
      <c r="G107" s="6"/>
      <c r="H107" s="6"/>
      <c r="I107" s="6"/>
      <c r="J107" s="6"/>
      <c r="K107" s="6"/>
      <c r="L107" s="6"/>
      <c r="M107" s="6"/>
      <c r="N107" s="6"/>
      <c r="O107" s="6"/>
      <c r="P107" s="6"/>
      <c r="Q107" s="6"/>
      <c r="R107" s="6"/>
      <c r="S107" s="6"/>
      <c r="T107" s="6"/>
      <c r="U107" s="6"/>
      <c r="V107" s="6"/>
      <c r="W107" s="6"/>
    </row>
    <row r="108" spans="1:23">
      <c r="A108" s="6"/>
      <c r="D108" s="6"/>
      <c r="E108" s="6"/>
      <c r="F108" s="6"/>
      <c r="G108" s="6"/>
      <c r="H108" s="6"/>
      <c r="I108" s="6"/>
      <c r="J108" s="6"/>
      <c r="K108" s="6"/>
      <c r="L108" s="6"/>
      <c r="M108" s="6"/>
      <c r="N108" s="6"/>
      <c r="O108" s="6"/>
      <c r="P108" s="6"/>
      <c r="Q108" s="6"/>
      <c r="R108" s="6"/>
      <c r="S108" s="6"/>
      <c r="T108" s="6"/>
      <c r="U108" s="6"/>
      <c r="V108" s="6"/>
      <c r="W108" s="6"/>
    </row>
    <row r="109" spans="1:23">
      <c r="A109" s="6"/>
      <c r="D109" s="6"/>
      <c r="E109" s="6"/>
      <c r="F109" s="6"/>
      <c r="G109" s="6"/>
      <c r="H109" s="6"/>
      <c r="I109" s="6"/>
      <c r="J109" s="6"/>
      <c r="K109" s="6"/>
      <c r="L109" s="6"/>
      <c r="M109" s="6"/>
      <c r="N109" s="6"/>
      <c r="O109" s="6"/>
      <c r="P109" s="6"/>
      <c r="Q109" s="6"/>
      <c r="R109" s="6"/>
      <c r="S109" s="6"/>
      <c r="T109" s="6"/>
      <c r="U109" s="6"/>
      <c r="V109" s="6"/>
      <c r="W109" s="6"/>
    </row>
  </sheetData>
  <sheetProtection algorithmName="SHA-512" hashValue="MsrOi6FN5vr7FoOR6ZZyG2puWNp0X3NdBdO7cr2Au8UYid2pnl5F0PNiGmMUWDv4nyHSDLHOWswKS8NOhYwMOg==" saltValue="hur68KHvCwsIPZwiCtMDOQ==" spinCount="100000" sheet="1" objects="1" scenarios="1" selectLockedCells="1"/>
  <mergeCells count="29">
    <mergeCell ref="M1:M4"/>
    <mergeCell ref="N1:N4"/>
    <mergeCell ref="E1:E4"/>
    <mergeCell ref="H1:H4"/>
    <mergeCell ref="I1:I4"/>
    <mergeCell ref="J1:J4"/>
    <mergeCell ref="K1:K4"/>
    <mergeCell ref="L1:L4"/>
    <mergeCell ref="A13:W13"/>
    <mergeCell ref="A41:W41"/>
    <mergeCell ref="A14:W14"/>
    <mergeCell ref="A24:W24"/>
    <mergeCell ref="A25:W25"/>
    <mergeCell ref="A3:C3"/>
    <mergeCell ref="A4:C4"/>
    <mergeCell ref="A5:W5"/>
    <mergeCell ref="A6:W6"/>
    <mergeCell ref="W1:W4"/>
    <mergeCell ref="S1:S4"/>
    <mergeCell ref="T1:T4"/>
    <mergeCell ref="U1:U4"/>
    <mergeCell ref="D1:D4"/>
    <mergeCell ref="O1:O4"/>
    <mergeCell ref="P1:P4"/>
    <mergeCell ref="Q1:Q4"/>
    <mergeCell ref="R1:R4"/>
    <mergeCell ref="V1:V4"/>
    <mergeCell ref="F1:F4"/>
    <mergeCell ref="G1:G4"/>
  </mergeCells>
  <conditionalFormatting sqref="D65:W72 D54:W61 D43:W50 D34:W38 D27:W30 D16:W21 D8:W10">
    <cfRule type="containsText" dxfId="192" priority="2" operator="containsText" text="C">
      <formula>NOT(ISERROR(SEARCH("C",D8)))</formula>
    </cfRule>
  </conditionalFormatting>
  <conditionalFormatting sqref="D74:W74 D63:W63 D52:W52 D39:W39 D31:W31 D22:W22 D11:W11">
    <cfRule type="containsText" dxfId="191" priority="1" operator="containsText" text="C">
      <formula>NOT(ISERROR(SEARCH("C",D11)))</formula>
    </cfRule>
  </conditionalFormatting>
  <pageMargins left="0.5" right="0.25" top="1" bottom="0.75" header="0.5" footer="0.25"/>
  <pageSetup scale="87" fitToHeight="0" orientation="portrait" r:id="rId1"/>
  <headerFooter alignWithMargins="0">
    <oddHeader>&amp;C&amp;"Arial,Bold"&amp;14 AmbassadorTrax&amp;12
Journey Awards - &amp;D</oddHeader>
    <oddFooter>Page &amp;P</oddFooter>
  </headerFooter>
  <rowBreaks count="1" manualBreakCount="1">
    <brk id="40"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theme="6" tint="-0.499984740745262"/>
  </sheetPr>
  <dimension ref="A1:AE235"/>
  <sheetViews>
    <sheetView showGridLines="0" zoomScaleNormal="100" workbookViewId="0">
      <pane ySplit="4" topLeftCell="A5" activePane="bottomLeft" state="frozen"/>
      <selection pane="bottomLeft" activeCell="B6" sqref="B6:C6"/>
    </sheetView>
  </sheetViews>
  <sheetFormatPr defaultColWidth="9.140625" defaultRowHeight="12.75"/>
  <cols>
    <col min="1" max="1" width="14.7109375" style="178" customWidth="1"/>
    <col min="2" max="2" width="2.7109375" style="162" customWidth="1"/>
    <col min="3" max="3" width="32.7109375" style="162" customWidth="1"/>
    <col min="4" max="23" width="3.28515625" style="180" customWidth="1"/>
    <col min="24" max="31" width="8.85546875" style="162" customWidth="1"/>
    <col min="32" max="16384" width="9.140625" style="162"/>
  </cols>
  <sheetData>
    <row r="1" spans="1:31" ht="16.5" customHeight="1">
      <c r="A1" s="159"/>
      <c r="B1" s="160" t="s">
        <v>64</v>
      </c>
      <c r="C1" s="161">
        <f>Instructions!E4</f>
        <v>0</v>
      </c>
      <c r="D1" s="565" t="str">
        <f ca="1">Ambassador_1!$U$1</f>
        <v>Ambassador_1</v>
      </c>
      <c r="E1" s="565" t="str">
        <f ca="1">Ambassador_2!$U$1</f>
        <v>Ambassador_2</v>
      </c>
      <c r="F1" s="565" t="str">
        <f ca="1">Ambassador_3!$U$1</f>
        <v>Ambassador_3</v>
      </c>
      <c r="G1" s="565" t="str">
        <f ca="1">Ambassador_4!$U$1</f>
        <v>Ambassador_4</v>
      </c>
      <c r="H1" s="565" t="str">
        <f ca="1">Ambassador_5!$U$1</f>
        <v>Ambassador_5</v>
      </c>
      <c r="I1" s="565" t="str">
        <f ca="1">Ambassador_6!$U$1</f>
        <v>Ambassador_6</v>
      </c>
      <c r="J1" s="565" t="str">
        <f ca="1">Ambassador_7!$U$1</f>
        <v>Ambassador_7</v>
      </c>
      <c r="K1" s="565" t="str">
        <f ca="1">Ambassador_8!$U$1</f>
        <v>Ambassador_8</v>
      </c>
      <c r="L1" s="565" t="str">
        <f ca="1">Ambassador_9!$U$1</f>
        <v>Ambassador_9</v>
      </c>
      <c r="M1" s="565" t="str">
        <f ca="1">Ambassador_10!$U$1</f>
        <v>Ambassador_10</v>
      </c>
      <c r="N1" s="565" t="str">
        <f ca="1">Ambassador_11!$U$1</f>
        <v>Ambassador_11</v>
      </c>
      <c r="O1" s="565" t="str">
        <f ca="1">Ambassador_12!$U$1</f>
        <v>Ambassador_12</v>
      </c>
      <c r="P1" s="565" t="str">
        <f ca="1">Ambassador_13!$U$1</f>
        <v>Ambassador_13</v>
      </c>
      <c r="Q1" s="565" t="str">
        <f ca="1">Ambassador_14!$U$1</f>
        <v>Ambassador_14</v>
      </c>
      <c r="R1" s="565" t="str">
        <f ca="1">Ambassador_15!$U$1</f>
        <v>Ambassador_15</v>
      </c>
      <c r="S1" s="565" t="str">
        <f ca="1">Ambassador_16!$U$1</f>
        <v>Ambassador_16</v>
      </c>
      <c r="T1" s="565" t="str">
        <f ca="1">Ambassador_17!$U$1</f>
        <v>Ambassador_17</v>
      </c>
      <c r="U1" s="565" t="str">
        <f ca="1">Ambassador_18!$U$1</f>
        <v>Ambassador_18</v>
      </c>
      <c r="V1" s="565" t="str">
        <f ca="1">Ambassador_19!$U$1</f>
        <v>Ambassador_19</v>
      </c>
      <c r="W1" s="565" t="str">
        <f ca="1">Ambassador_20!$U$1</f>
        <v>Ambassador_20</v>
      </c>
    </row>
    <row r="2" spans="1:31" ht="16.5" customHeight="1">
      <c r="A2" s="163"/>
      <c r="B2" s="132" t="s">
        <v>65</v>
      </c>
      <c r="C2" s="164">
        <f>Instructions!E6</f>
        <v>0</v>
      </c>
      <c r="D2" s="566"/>
      <c r="E2" s="566"/>
      <c r="F2" s="566"/>
      <c r="G2" s="566"/>
      <c r="H2" s="566"/>
      <c r="I2" s="566"/>
      <c r="J2" s="566"/>
      <c r="K2" s="566"/>
      <c r="L2" s="566"/>
      <c r="M2" s="566"/>
      <c r="N2" s="566"/>
      <c r="O2" s="566"/>
      <c r="P2" s="566"/>
      <c r="Q2" s="566"/>
      <c r="R2" s="566"/>
      <c r="S2" s="566"/>
      <c r="T2" s="566"/>
      <c r="U2" s="566"/>
      <c r="V2" s="566"/>
      <c r="W2" s="566"/>
    </row>
    <row r="3" spans="1:31" ht="16.5" customHeight="1">
      <c r="A3" s="159"/>
      <c r="B3" s="612"/>
      <c r="C3" s="613"/>
      <c r="D3" s="566"/>
      <c r="E3" s="566"/>
      <c r="F3" s="566"/>
      <c r="G3" s="566"/>
      <c r="H3" s="566"/>
      <c r="I3" s="566"/>
      <c r="J3" s="566"/>
      <c r="K3" s="566"/>
      <c r="L3" s="566"/>
      <c r="M3" s="566"/>
      <c r="N3" s="566"/>
      <c r="O3" s="566"/>
      <c r="P3" s="566"/>
      <c r="Q3" s="566"/>
      <c r="R3" s="566"/>
      <c r="S3" s="566"/>
      <c r="T3" s="566"/>
      <c r="U3" s="566"/>
      <c r="V3" s="566"/>
      <c r="W3" s="566"/>
    </row>
    <row r="4" spans="1:31" ht="16.5" customHeight="1">
      <c r="A4" s="614" t="s">
        <v>399</v>
      </c>
      <c r="B4" s="614"/>
      <c r="C4" s="615"/>
      <c r="D4" s="567"/>
      <c r="E4" s="567"/>
      <c r="F4" s="567"/>
      <c r="G4" s="567"/>
      <c r="H4" s="567"/>
      <c r="I4" s="567"/>
      <c r="J4" s="567"/>
      <c r="K4" s="567"/>
      <c r="L4" s="567"/>
      <c r="M4" s="567"/>
      <c r="N4" s="567"/>
      <c r="O4" s="567"/>
      <c r="P4" s="567"/>
      <c r="Q4" s="567"/>
      <c r="R4" s="567"/>
      <c r="S4" s="567"/>
      <c r="T4" s="567"/>
      <c r="U4" s="567"/>
      <c r="V4" s="567"/>
      <c r="W4" s="567"/>
    </row>
    <row r="5" spans="1:31" s="165" customFormat="1" ht="15.75">
      <c r="A5" s="616" t="s">
        <v>94</v>
      </c>
      <c r="B5" s="617"/>
      <c r="C5" s="617"/>
      <c r="D5" s="617"/>
      <c r="E5" s="617"/>
      <c r="F5" s="617"/>
      <c r="G5" s="617"/>
      <c r="H5" s="617"/>
      <c r="I5" s="617"/>
      <c r="J5" s="617"/>
      <c r="K5" s="617"/>
      <c r="L5" s="617"/>
      <c r="M5" s="617"/>
      <c r="N5" s="617"/>
      <c r="O5" s="617"/>
      <c r="P5" s="617"/>
      <c r="Q5" s="617"/>
      <c r="R5" s="617"/>
      <c r="S5" s="617"/>
      <c r="T5" s="617"/>
      <c r="U5" s="617"/>
      <c r="V5" s="617"/>
      <c r="W5" s="617"/>
    </row>
    <row r="6" spans="1:31" ht="15.75">
      <c r="A6" s="166"/>
      <c r="B6" s="610" t="s">
        <v>700</v>
      </c>
      <c r="C6" s="611"/>
      <c r="D6" s="608" t="s">
        <v>90</v>
      </c>
      <c r="E6" s="608"/>
      <c r="F6" s="608"/>
      <c r="G6" s="608"/>
      <c r="H6" s="608"/>
      <c r="I6" s="608"/>
      <c r="J6" s="608"/>
      <c r="K6" s="608"/>
      <c r="L6" s="608"/>
      <c r="M6" s="608"/>
      <c r="N6" s="608"/>
      <c r="O6" s="609"/>
      <c r="P6" s="609"/>
      <c r="Q6" s="609"/>
      <c r="R6" s="609"/>
      <c r="S6" s="609"/>
      <c r="T6" s="609"/>
      <c r="U6" s="609"/>
      <c r="V6" s="609"/>
      <c r="W6" s="609"/>
    </row>
    <row r="7" spans="1:31" ht="14.25">
      <c r="A7" s="167"/>
      <c r="B7" s="168">
        <v>1</v>
      </c>
      <c r="C7" s="169" t="s">
        <v>95</v>
      </c>
      <c r="D7" s="170"/>
      <c r="E7" s="170"/>
      <c r="F7" s="170"/>
      <c r="G7" s="170"/>
      <c r="H7" s="170"/>
      <c r="I7" s="170"/>
      <c r="J7" s="170"/>
      <c r="K7" s="170"/>
      <c r="L7" s="170"/>
      <c r="M7" s="170"/>
      <c r="N7" s="170"/>
      <c r="O7" s="170"/>
      <c r="P7" s="170"/>
      <c r="Q7" s="170"/>
      <c r="R7" s="170"/>
      <c r="S7" s="170"/>
      <c r="T7" s="170"/>
      <c r="U7" s="170"/>
      <c r="V7" s="170"/>
      <c r="W7" s="170"/>
      <c r="X7" s="606" t="s">
        <v>96</v>
      </c>
      <c r="Y7" s="607"/>
      <c r="Z7" s="607"/>
      <c r="AA7" s="607"/>
      <c r="AB7" s="607"/>
      <c r="AC7" s="607"/>
      <c r="AD7" s="607"/>
      <c r="AE7" s="607"/>
    </row>
    <row r="8" spans="1:31">
      <c r="A8" s="123"/>
      <c r="B8" s="171"/>
      <c r="C8" s="272" t="s">
        <v>95</v>
      </c>
      <c r="D8" s="172"/>
      <c r="E8" s="172"/>
      <c r="F8" s="172"/>
      <c r="G8" s="172"/>
      <c r="H8" s="172"/>
      <c r="I8" s="172"/>
      <c r="J8" s="172"/>
      <c r="K8" s="172"/>
      <c r="L8" s="172"/>
      <c r="M8" s="172"/>
      <c r="N8" s="172"/>
      <c r="O8" s="172"/>
      <c r="P8" s="172"/>
      <c r="Q8" s="172"/>
      <c r="R8" s="172"/>
      <c r="S8" s="172"/>
      <c r="T8" s="172"/>
      <c r="U8" s="172"/>
      <c r="V8" s="172"/>
      <c r="W8" s="172"/>
      <c r="X8" s="607"/>
      <c r="Y8" s="607"/>
      <c r="Z8" s="607"/>
      <c r="AA8" s="607"/>
      <c r="AB8" s="607"/>
      <c r="AC8" s="607"/>
      <c r="AD8" s="607"/>
      <c r="AE8" s="607"/>
    </row>
    <row r="9" spans="1:31">
      <c r="A9" s="123"/>
      <c r="B9" s="171"/>
      <c r="C9" s="272" t="s">
        <v>95</v>
      </c>
      <c r="D9" s="172"/>
      <c r="E9" s="172"/>
      <c r="F9" s="172"/>
      <c r="G9" s="172"/>
      <c r="H9" s="172"/>
      <c r="I9" s="172"/>
      <c r="J9" s="172"/>
      <c r="K9" s="172"/>
      <c r="L9" s="172"/>
      <c r="M9" s="172"/>
      <c r="N9" s="172"/>
      <c r="O9" s="172"/>
      <c r="P9" s="172"/>
      <c r="Q9" s="172"/>
      <c r="R9" s="172"/>
      <c r="S9" s="172"/>
      <c r="T9" s="172"/>
      <c r="U9" s="172"/>
      <c r="V9" s="172"/>
      <c r="W9" s="172"/>
      <c r="X9" s="607"/>
      <c r="Y9" s="607"/>
      <c r="Z9" s="607"/>
      <c r="AA9" s="607"/>
      <c r="AB9" s="607"/>
      <c r="AC9" s="607"/>
      <c r="AD9" s="607"/>
      <c r="AE9" s="607"/>
    </row>
    <row r="10" spans="1:31">
      <c r="A10" s="123"/>
      <c r="B10" s="171"/>
      <c r="C10" s="272" t="s">
        <v>95</v>
      </c>
      <c r="D10" s="172"/>
      <c r="E10" s="172"/>
      <c r="F10" s="172"/>
      <c r="G10" s="172"/>
      <c r="H10" s="172"/>
      <c r="I10" s="172"/>
      <c r="J10" s="172"/>
      <c r="K10" s="172"/>
      <c r="L10" s="172"/>
      <c r="M10" s="172"/>
      <c r="N10" s="172"/>
      <c r="O10" s="172"/>
      <c r="P10" s="172"/>
      <c r="Q10" s="172"/>
      <c r="R10" s="172"/>
      <c r="S10" s="172"/>
      <c r="T10" s="172"/>
      <c r="U10" s="172"/>
      <c r="V10" s="172"/>
      <c r="W10" s="172"/>
      <c r="X10" s="607"/>
      <c r="Y10" s="607"/>
      <c r="Z10" s="607"/>
      <c r="AA10" s="607"/>
      <c r="AB10" s="607"/>
      <c r="AC10" s="607"/>
      <c r="AD10" s="607"/>
      <c r="AE10" s="607"/>
    </row>
    <row r="11" spans="1:31">
      <c r="A11" s="123"/>
      <c r="B11" s="168">
        <v>2</v>
      </c>
      <c r="C11" s="273" t="s">
        <v>95</v>
      </c>
      <c r="D11" s="173" t="str">
        <f t="shared" ref="D11:W11" si="0">IF(COUNTIF(D8:D10,"C")&gt;=1,"A",IF(COUNTIF(D8:D10,"C")&gt;0,"P"," "))</f>
        <v xml:space="preserve"> </v>
      </c>
      <c r="E11" s="173" t="str">
        <f t="shared" si="0"/>
        <v xml:space="preserve"> </v>
      </c>
      <c r="F11" s="173" t="str">
        <f t="shared" ref="F11:N11" si="1">IF(COUNTIF(F8:F10,"C")&gt;=1,"A",IF(COUNTIF(F8:F10,"C")&gt;0,"P"," "))</f>
        <v xml:space="preserve"> </v>
      </c>
      <c r="G11" s="173" t="str">
        <f t="shared" si="1"/>
        <v xml:space="preserve"> </v>
      </c>
      <c r="H11" s="173" t="str">
        <f t="shared" si="1"/>
        <v xml:space="preserve"> </v>
      </c>
      <c r="I11" s="173" t="str">
        <f t="shared" si="1"/>
        <v xml:space="preserve"> </v>
      </c>
      <c r="J11" s="173" t="str">
        <f t="shared" si="1"/>
        <v xml:space="preserve"> </v>
      </c>
      <c r="K11" s="173" t="str">
        <f t="shared" si="1"/>
        <v xml:space="preserve"> </v>
      </c>
      <c r="L11" s="173" t="str">
        <f t="shared" si="1"/>
        <v xml:space="preserve"> </v>
      </c>
      <c r="M11" s="173" t="str">
        <f t="shared" si="1"/>
        <v xml:space="preserve"> </v>
      </c>
      <c r="N11" s="173" t="str">
        <f t="shared" si="1"/>
        <v xml:space="preserve"> </v>
      </c>
      <c r="O11" s="173" t="str">
        <f t="shared" si="0"/>
        <v xml:space="preserve"> </v>
      </c>
      <c r="P11" s="173" t="str">
        <f t="shared" si="0"/>
        <v xml:space="preserve"> </v>
      </c>
      <c r="Q11" s="173" t="str">
        <f t="shared" si="0"/>
        <v xml:space="preserve"> </v>
      </c>
      <c r="R11" s="173" t="str">
        <f t="shared" si="0"/>
        <v xml:space="preserve"> </v>
      </c>
      <c r="S11" s="173" t="str">
        <f t="shared" si="0"/>
        <v xml:space="preserve"> </v>
      </c>
      <c r="T11" s="173" t="str">
        <f t="shared" si="0"/>
        <v xml:space="preserve"> </v>
      </c>
      <c r="U11" s="173" t="str">
        <f t="shared" si="0"/>
        <v xml:space="preserve"> </v>
      </c>
      <c r="V11" s="173" t="str">
        <f t="shared" si="0"/>
        <v xml:space="preserve"> </v>
      </c>
      <c r="W11" s="173" t="str">
        <f t="shared" si="0"/>
        <v xml:space="preserve"> </v>
      </c>
      <c r="X11" s="607"/>
      <c r="Y11" s="607"/>
      <c r="Z11" s="607"/>
      <c r="AA11" s="607"/>
      <c r="AB11" s="607"/>
      <c r="AC11" s="607"/>
      <c r="AD11" s="607"/>
      <c r="AE11" s="607"/>
    </row>
    <row r="12" spans="1:31">
      <c r="A12" s="159"/>
      <c r="B12" s="174"/>
      <c r="C12" s="272" t="s">
        <v>95</v>
      </c>
      <c r="D12" s="172"/>
      <c r="E12" s="172"/>
      <c r="F12" s="172"/>
      <c r="G12" s="172"/>
      <c r="H12" s="172"/>
      <c r="I12" s="172"/>
      <c r="J12" s="172"/>
      <c r="K12" s="172"/>
      <c r="L12" s="172"/>
      <c r="M12" s="172"/>
      <c r="N12" s="172"/>
      <c r="O12" s="172"/>
      <c r="P12" s="172"/>
      <c r="Q12" s="172"/>
      <c r="R12" s="172"/>
      <c r="S12" s="172"/>
      <c r="T12" s="172"/>
      <c r="U12" s="172"/>
      <c r="V12" s="172"/>
      <c r="W12" s="172"/>
      <c r="X12" s="607"/>
      <c r="Y12" s="607"/>
      <c r="Z12" s="607"/>
      <c r="AA12" s="607"/>
      <c r="AB12" s="607"/>
      <c r="AC12" s="607"/>
      <c r="AD12" s="607"/>
      <c r="AE12" s="607"/>
    </row>
    <row r="13" spans="1:31">
      <c r="A13" s="159"/>
      <c r="B13" s="174"/>
      <c r="C13" s="272" t="s">
        <v>95</v>
      </c>
      <c r="D13" s="172"/>
      <c r="E13" s="172"/>
      <c r="F13" s="172"/>
      <c r="G13" s="172"/>
      <c r="H13" s="172"/>
      <c r="I13" s="172"/>
      <c r="J13" s="172"/>
      <c r="K13" s="172"/>
      <c r="L13" s="172"/>
      <c r="M13" s="172"/>
      <c r="N13" s="172"/>
      <c r="O13" s="172"/>
      <c r="P13" s="172"/>
      <c r="Q13" s="172"/>
      <c r="R13" s="172"/>
      <c r="S13" s="172"/>
      <c r="T13" s="172"/>
      <c r="U13" s="172"/>
      <c r="V13" s="172"/>
      <c r="W13" s="172"/>
      <c r="X13" s="607"/>
      <c r="Y13" s="607"/>
      <c r="Z13" s="607"/>
      <c r="AA13" s="607"/>
      <c r="AB13" s="607"/>
      <c r="AC13" s="607"/>
      <c r="AD13" s="607"/>
      <c r="AE13" s="607"/>
    </row>
    <row r="14" spans="1:31">
      <c r="A14" s="159"/>
      <c r="B14" s="174"/>
      <c r="C14" s="272" t="s">
        <v>95</v>
      </c>
      <c r="D14" s="172"/>
      <c r="E14" s="172"/>
      <c r="F14" s="172"/>
      <c r="G14" s="172"/>
      <c r="H14" s="172"/>
      <c r="I14" s="172"/>
      <c r="J14" s="172"/>
      <c r="K14" s="172"/>
      <c r="L14" s="172"/>
      <c r="M14" s="172"/>
      <c r="N14" s="172"/>
      <c r="O14" s="172"/>
      <c r="P14" s="172"/>
      <c r="Q14" s="172"/>
      <c r="R14" s="172"/>
      <c r="S14" s="172"/>
      <c r="T14" s="172"/>
      <c r="U14" s="172"/>
      <c r="V14" s="172"/>
      <c r="W14" s="172"/>
      <c r="X14" s="607"/>
      <c r="Y14" s="607"/>
      <c r="Z14" s="607"/>
      <c r="AA14" s="607"/>
      <c r="AB14" s="607"/>
      <c r="AC14" s="607"/>
      <c r="AD14" s="607"/>
      <c r="AE14" s="607"/>
    </row>
    <row r="15" spans="1:31">
      <c r="A15" s="175"/>
      <c r="B15" s="155">
        <v>3</v>
      </c>
      <c r="C15" s="273" t="s">
        <v>95</v>
      </c>
      <c r="D15" s="176" t="str">
        <f t="shared" ref="D15:W15" si="2">IF(COUNTIF(D12:D14,"C")&gt;=1,"A",IF(COUNTIF(D12:D14,"C")&gt;0,"P"," "))</f>
        <v xml:space="preserve"> </v>
      </c>
      <c r="E15" s="176" t="str">
        <f t="shared" si="2"/>
        <v xml:space="preserve"> </v>
      </c>
      <c r="F15" s="176" t="str">
        <f t="shared" ref="F15:N15" si="3">IF(COUNTIF(F12:F14,"C")&gt;=1,"A",IF(COUNTIF(F12:F14,"C")&gt;0,"P"," "))</f>
        <v xml:space="preserve"> </v>
      </c>
      <c r="G15" s="176" t="str">
        <f t="shared" si="3"/>
        <v xml:space="preserve"> </v>
      </c>
      <c r="H15" s="176" t="str">
        <f t="shared" si="3"/>
        <v xml:space="preserve"> </v>
      </c>
      <c r="I15" s="176" t="str">
        <f t="shared" si="3"/>
        <v xml:space="preserve"> </v>
      </c>
      <c r="J15" s="176" t="str">
        <f t="shared" si="3"/>
        <v xml:space="preserve"> </v>
      </c>
      <c r="K15" s="176" t="str">
        <f t="shared" si="3"/>
        <v xml:space="preserve"> </v>
      </c>
      <c r="L15" s="176" t="str">
        <f t="shared" si="3"/>
        <v xml:space="preserve"> </v>
      </c>
      <c r="M15" s="176" t="str">
        <f t="shared" si="3"/>
        <v xml:space="preserve"> </v>
      </c>
      <c r="N15" s="176" t="str">
        <f t="shared" si="3"/>
        <v xml:space="preserve"> </v>
      </c>
      <c r="O15" s="176" t="str">
        <f t="shared" si="2"/>
        <v xml:space="preserve"> </v>
      </c>
      <c r="P15" s="176" t="str">
        <f t="shared" si="2"/>
        <v xml:space="preserve"> </v>
      </c>
      <c r="Q15" s="176" t="str">
        <f t="shared" si="2"/>
        <v xml:space="preserve"> </v>
      </c>
      <c r="R15" s="176" t="str">
        <f t="shared" si="2"/>
        <v xml:space="preserve"> </v>
      </c>
      <c r="S15" s="176" t="str">
        <f t="shared" si="2"/>
        <v xml:space="preserve"> </v>
      </c>
      <c r="T15" s="176" t="str">
        <f t="shared" si="2"/>
        <v xml:space="preserve"> </v>
      </c>
      <c r="U15" s="176" t="str">
        <f t="shared" si="2"/>
        <v xml:space="preserve"> </v>
      </c>
      <c r="V15" s="176" t="str">
        <f t="shared" si="2"/>
        <v xml:space="preserve"> </v>
      </c>
      <c r="W15" s="176" t="str">
        <f t="shared" si="2"/>
        <v xml:space="preserve"> </v>
      </c>
      <c r="X15" s="177"/>
      <c r="Y15" s="177"/>
      <c r="Z15" s="177"/>
      <c r="AA15" s="177"/>
      <c r="AB15" s="177"/>
      <c r="AC15" s="177"/>
      <c r="AD15" s="177"/>
      <c r="AE15" s="177"/>
    </row>
    <row r="16" spans="1:31" ht="14.25">
      <c r="A16" s="167"/>
      <c r="B16" s="174"/>
      <c r="C16" s="272" t="s">
        <v>95</v>
      </c>
      <c r="D16" s="172"/>
      <c r="E16" s="172"/>
      <c r="F16" s="172"/>
      <c r="G16" s="172"/>
      <c r="H16" s="172"/>
      <c r="I16" s="172"/>
      <c r="J16" s="172"/>
      <c r="K16" s="172"/>
      <c r="L16" s="172"/>
      <c r="M16" s="172"/>
      <c r="N16" s="172"/>
      <c r="O16" s="172"/>
      <c r="P16" s="172"/>
      <c r="Q16" s="172"/>
      <c r="R16" s="172"/>
      <c r="S16" s="172"/>
      <c r="T16" s="172"/>
      <c r="U16" s="172"/>
      <c r="V16" s="172"/>
      <c r="W16" s="172"/>
      <c r="X16" s="177"/>
      <c r="Y16" s="177"/>
      <c r="Z16" s="177"/>
      <c r="AA16" s="177"/>
      <c r="AB16" s="177"/>
      <c r="AC16" s="177"/>
      <c r="AD16" s="177"/>
      <c r="AE16" s="177"/>
    </row>
    <row r="17" spans="1:31">
      <c r="A17" s="123"/>
      <c r="B17" s="174"/>
      <c r="C17" s="272" t="s">
        <v>95</v>
      </c>
      <c r="D17" s="172"/>
      <c r="E17" s="172"/>
      <c r="F17" s="172"/>
      <c r="G17" s="172"/>
      <c r="H17" s="172"/>
      <c r="I17" s="172"/>
      <c r="J17" s="172"/>
      <c r="K17" s="172"/>
      <c r="L17" s="172"/>
      <c r="M17" s="172"/>
      <c r="N17" s="172"/>
      <c r="O17" s="172"/>
      <c r="P17" s="172"/>
      <c r="Q17" s="172"/>
      <c r="R17" s="172"/>
      <c r="S17" s="172"/>
      <c r="T17" s="172"/>
      <c r="U17" s="172"/>
      <c r="V17" s="172"/>
      <c r="W17" s="172"/>
      <c r="X17" s="177"/>
      <c r="Y17" s="177"/>
      <c r="Z17" s="177"/>
      <c r="AA17" s="177"/>
      <c r="AB17" s="177"/>
      <c r="AC17" s="177"/>
      <c r="AD17" s="177"/>
      <c r="AE17" s="177"/>
    </row>
    <row r="18" spans="1:31">
      <c r="A18" s="123"/>
      <c r="B18" s="174"/>
      <c r="C18" s="272" t="s">
        <v>95</v>
      </c>
      <c r="D18" s="172"/>
      <c r="E18" s="172"/>
      <c r="F18" s="172"/>
      <c r="G18" s="172"/>
      <c r="H18" s="172"/>
      <c r="I18" s="172"/>
      <c r="J18" s="172"/>
      <c r="K18" s="172"/>
      <c r="L18" s="172"/>
      <c r="M18" s="172"/>
      <c r="N18" s="172"/>
      <c r="O18" s="172"/>
      <c r="P18" s="172"/>
      <c r="Q18" s="172"/>
      <c r="R18" s="172"/>
      <c r="S18" s="172"/>
      <c r="T18" s="172"/>
      <c r="U18" s="172"/>
      <c r="V18" s="172"/>
      <c r="W18" s="172"/>
    </row>
    <row r="19" spans="1:31">
      <c r="A19" s="123"/>
      <c r="B19" s="168">
        <v>4</v>
      </c>
      <c r="C19" s="273" t="s">
        <v>95</v>
      </c>
      <c r="D19" s="173" t="str">
        <f t="shared" ref="D19:W19" si="4">IF(COUNTIF(D16:D18,"C")&gt;=1,"A",IF(COUNTIF(D16:D18,"C")&gt;0,"P"," "))</f>
        <v xml:space="preserve"> </v>
      </c>
      <c r="E19" s="173" t="str">
        <f t="shared" si="4"/>
        <v xml:space="preserve"> </v>
      </c>
      <c r="F19" s="173" t="str">
        <f t="shared" ref="F19:N19" si="5">IF(COUNTIF(F16:F18,"C")&gt;=1,"A",IF(COUNTIF(F16:F18,"C")&gt;0,"P"," "))</f>
        <v xml:space="preserve"> </v>
      </c>
      <c r="G19" s="173" t="str">
        <f t="shared" si="5"/>
        <v xml:space="preserve"> </v>
      </c>
      <c r="H19" s="173" t="str">
        <f t="shared" si="5"/>
        <v xml:space="preserve"> </v>
      </c>
      <c r="I19" s="173" t="str">
        <f t="shared" si="5"/>
        <v xml:space="preserve"> </v>
      </c>
      <c r="J19" s="173" t="str">
        <f t="shared" si="5"/>
        <v xml:space="preserve"> </v>
      </c>
      <c r="K19" s="173" t="str">
        <f t="shared" si="5"/>
        <v xml:space="preserve"> </v>
      </c>
      <c r="L19" s="173" t="str">
        <f t="shared" si="5"/>
        <v xml:space="preserve"> </v>
      </c>
      <c r="M19" s="173" t="str">
        <f t="shared" si="5"/>
        <v xml:space="preserve"> </v>
      </c>
      <c r="N19" s="173" t="str">
        <f t="shared" si="5"/>
        <v xml:space="preserve"> </v>
      </c>
      <c r="O19" s="173" t="str">
        <f t="shared" si="4"/>
        <v xml:space="preserve"> </v>
      </c>
      <c r="P19" s="173" t="str">
        <f t="shared" si="4"/>
        <v xml:space="preserve"> </v>
      </c>
      <c r="Q19" s="173" t="str">
        <f t="shared" si="4"/>
        <v xml:space="preserve"> </v>
      </c>
      <c r="R19" s="173" t="str">
        <f t="shared" si="4"/>
        <v xml:space="preserve"> </v>
      </c>
      <c r="S19" s="173" t="str">
        <f t="shared" si="4"/>
        <v xml:space="preserve"> </v>
      </c>
      <c r="T19" s="173" t="str">
        <f t="shared" si="4"/>
        <v xml:space="preserve"> </v>
      </c>
      <c r="U19" s="173" t="str">
        <f t="shared" si="4"/>
        <v xml:space="preserve"> </v>
      </c>
      <c r="V19" s="173" t="str">
        <f t="shared" si="4"/>
        <v xml:space="preserve"> </v>
      </c>
      <c r="W19" s="173" t="str">
        <f t="shared" si="4"/>
        <v xml:space="preserve"> </v>
      </c>
    </row>
    <row r="20" spans="1:31">
      <c r="A20" s="123"/>
      <c r="B20" s="174"/>
      <c r="C20" s="272" t="s">
        <v>95</v>
      </c>
      <c r="D20" s="172"/>
      <c r="E20" s="172"/>
      <c r="F20" s="172"/>
      <c r="G20" s="172"/>
      <c r="H20" s="172"/>
      <c r="I20" s="172"/>
      <c r="J20" s="172"/>
      <c r="K20" s="172"/>
      <c r="L20" s="172"/>
      <c r="M20" s="172"/>
      <c r="N20" s="172"/>
      <c r="O20" s="172"/>
      <c r="P20" s="172"/>
      <c r="Q20" s="172"/>
      <c r="R20" s="172"/>
      <c r="S20" s="172"/>
      <c r="T20" s="172"/>
      <c r="U20" s="172"/>
      <c r="V20" s="172"/>
      <c r="W20" s="172"/>
    </row>
    <row r="21" spans="1:31">
      <c r="A21" s="123"/>
      <c r="B21" s="174"/>
      <c r="C21" s="272" t="s">
        <v>95</v>
      </c>
      <c r="D21" s="172"/>
      <c r="E21" s="172"/>
      <c r="F21" s="172"/>
      <c r="G21" s="172"/>
      <c r="H21" s="172"/>
      <c r="I21" s="172"/>
      <c r="J21" s="172"/>
      <c r="K21" s="172"/>
      <c r="L21" s="172"/>
      <c r="M21" s="172"/>
      <c r="N21" s="172"/>
      <c r="O21" s="172"/>
      <c r="P21" s="172"/>
      <c r="Q21" s="172"/>
      <c r="R21" s="172"/>
      <c r="S21" s="172"/>
      <c r="T21" s="172"/>
      <c r="U21" s="172"/>
      <c r="V21" s="172"/>
      <c r="W21" s="172"/>
    </row>
    <row r="22" spans="1:31">
      <c r="A22" s="159"/>
      <c r="B22" s="174"/>
      <c r="C22" s="272" t="s">
        <v>95</v>
      </c>
      <c r="D22" s="172"/>
      <c r="E22" s="172"/>
      <c r="F22" s="172"/>
      <c r="G22" s="172"/>
      <c r="H22" s="172"/>
      <c r="I22" s="172"/>
      <c r="J22" s="172"/>
      <c r="K22" s="172"/>
      <c r="L22" s="172"/>
      <c r="M22" s="172"/>
      <c r="N22" s="172"/>
      <c r="O22" s="172"/>
      <c r="P22" s="172"/>
      <c r="Q22" s="172"/>
      <c r="R22" s="172"/>
      <c r="S22" s="172"/>
      <c r="T22" s="172"/>
      <c r="U22" s="172"/>
      <c r="V22" s="172"/>
      <c r="W22" s="172"/>
    </row>
    <row r="23" spans="1:31">
      <c r="A23" s="159"/>
      <c r="B23" s="168">
        <v>5</v>
      </c>
      <c r="C23" s="273" t="s">
        <v>95</v>
      </c>
      <c r="D23" s="173" t="str">
        <f t="shared" ref="D23:W23" si="6">IF(COUNTIF(D20:D22,"C")&gt;=1,"A",IF(COUNTIF(D20:D22,"C")&gt;0,"P"," "))</f>
        <v xml:space="preserve"> </v>
      </c>
      <c r="E23" s="173" t="str">
        <f t="shared" si="6"/>
        <v xml:space="preserve"> </v>
      </c>
      <c r="F23" s="173" t="str">
        <f t="shared" ref="F23:N23" si="7">IF(COUNTIF(F20:F22,"C")&gt;=1,"A",IF(COUNTIF(F20:F22,"C")&gt;0,"P"," "))</f>
        <v xml:space="preserve"> </v>
      </c>
      <c r="G23" s="173" t="str">
        <f t="shared" si="7"/>
        <v xml:space="preserve"> </v>
      </c>
      <c r="H23" s="173" t="str">
        <f t="shared" si="7"/>
        <v xml:space="preserve"> </v>
      </c>
      <c r="I23" s="173" t="str">
        <f t="shared" si="7"/>
        <v xml:space="preserve"> </v>
      </c>
      <c r="J23" s="173" t="str">
        <f t="shared" si="7"/>
        <v xml:space="preserve"> </v>
      </c>
      <c r="K23" s="173" t="str">
        <f t="shared" si="7"/>
        <v xml:space="preserve"> </v>
      </c>
      <c r="L23" s="173" t="str">
        <f t="shared" si="7"/>
        <v xml:space="preserve"> </v>
      </c>
      <c r="M23" s="173" t="str">
        <f t="shared" si="7"/>
        <v xml:space="preserve"> </v>
      </c>
      <c r="N23" s="173" t="str">
        <f t="shared" si="7"/>
        <v xml:space="preserve"> </v>
      </c>
      <c r="O23" s="173" t="str">
        <f t="shared" si="6"/>
        <v xml:space="preserve"> </v>
      </c>
      <c r="P23" s="173" t="str">
        <f t="shared" si="6"/>
        <v xml:space="preserve"> </v>
      </c>
      <c r="Q23" s="173" t="str">
        <f t="shared" si="6"/>
        <v xml:space="preserve"> </v>
      </c>
      <c r="R23" s="173" t="str">
        <f t="shared" si="6"/>
        <v xml:space="preserve"> </v>
      </c>
      <c r="S23" s="173" t="str">
        <f t="shared" si="6"/>
        <v xml:space="preserve"> </v>
      </c>
      <c r="T23" s="173" t="str">
        <f t="shared" si="6"/>
        <v xml:space="preserve"> </v>
      </c>
      <c r="U23" s="173" t="str">
        <f t="shared" si="6"/>
        <v xml:space="preserve"> </v>
      </c>
      <c r="V23" s="173" t="str">
        <f t="shared" si="6"/>
        <v xml:space="preserve"> </v>
      </c>
      <c r="W23" s="173" t="str">
        <f t="shared" si="6"/>
        <v xml:space="preserve"> </v>
      </c>
    </row>
    <row r="24" spans="1:31">
      <c r="B24" s="174"/>
      <c r="C24" s="272" t="s">
        <v>95</v>
      </c>
      <c r="D24" s="172"/>
      <c r="E24" s="172"/>
      <c r="F24" s="172"/>
      <c r="G24" s="172"/>
      <c r="H24" s="172"/>
      <c r="I24" s="172"/>
      <c r="J24" s="172"/>
      <c r="K24" s="172"/>
      <c r="L24" s="172"/>
      <c r="M24" s="172"/>
      <c r="N24" s="172"/>
      <c r="O24" s="172"/>
      <c r="P24" s="172"/>
      <c r="Q24" s="172"/>
      <c r="R24" s="172"/>
      <c r="S24" s="172"/>
      <c r="T24" s="172"/>
      <c r="U24" s="172"/>
      <c r="V24" s="172"/>
      <c r="W24" s="172"/>
    </row>
    <row r="25" spans="1:31">
      <c r="B25" s="174"/>
      <c r="C25" s="272" t="s">
        <v>95</v>
      </c>
      <c r="D25" s="172"/>
      <c r="E25" s="172"/>
      <c r="F25" s="172"/>
      <c r="G25" s="172"/>
      <c r="H25" s="172"/>
      <c r="I25" s="172"/>
      <c r="J25" s="172"/>
      <c r="K25" s="172"/>
      <c r="L25" s="172"/>
      <c r="M25" s="172"/>
      <c r="N25" s="172"/>
      <c r="O25" s="172"/>
      <c r="P25" s="172"/>
      <c r="Q25" s="172"/>
      <c r="R25" s="172"/>
      <c r="S25" s="172"/>
      <c r="T25" s="172"/>
      <c r="U25" s="172"/>
      <c r="V25" s="172"/>
      <c r="W25" s="172"/>
    </row>
    <row r="26" spans="1:31">
      <c r="B26" s="174"/>
      <c r="C26" s="272" t="s">
        <v>95</v>
      </c>
      <c r="D26" s="172"/>
      <c r="E26" s="172"/>
      <c r="F26" s="172"/>
      <c r="G26" s="172"/>
      <c r="H26" s="172"/>
      <c r="I26" s="172"/>
      <c r="J26" s="172"/>
      <c r="K26" s="172"/>
      <c r="L26" s="172"/>
      <c r="M26" s="172"/>
      <c r="N26" s="172"/>
      <c r="O26" s="172"/>
      <c r="P26" s="172"/>
      <c r="Q26" s="172"/>
      <c r="R26" s="172"/>
      <c r="S26" s="172"/>
      <c r="T26" s="172"/>
      <c r="U26" s="172"/>
      <c r="V26" s="172"/>
      <c r="W26" s="172"/>
    </row>
    <row r="27" spans="1:31" ht="0.75" customHeight="1" thickBot="1">
      <c r="B27" s="168"/>
      <c r="C27" s="168"/>
      <c r="D27" s="173" t="str">
        <f t="shared" ref="D27:W27" si="8">IF(COUNTIF(D24:D26,"C")&gt;=1,"A",IF(COUNTIF(D24:D26,"C")&gt;0,"P"," "))</f>
        <v xml:space="preserve"> </v>
      </c>
      <c r="E27" s="173" t="str">
        <f t="shared" si="8"/>
        <v xml:space="preserve"> </v>
      </c>
      <c r="F27" s="173" t="str">
        <f t="shared" ref="F27:N27" si="9">IF(COUNTIF(F24:F26,"C")&gt;=1,"A",IF(COUNTIF(F24:F26,"C")&gt;0,"P"," "))</f>
        <v xml:space="preserve"> </v>
      </c>
      <c r="G27" s="173" t="str">
        <f t="shared" si="9"/>
        <v xml:space="preserve"> </v>
      </c>
      <c r="H27" s="173" t="str">
        <f t="shared" si="9"/>
        <v xml:space="preserve"> </v>
      </c>
      <c r="I27" s="173" t="str">
        <f t="shared" si="9"/>
        <v xml:space="preserve"> </v>
      </c>
      <c r="J27" s="173" t="str">
        <f t="shared" si="9"/>
        <v xml:space="preserve"> </v>
      </c>
      <c r="K27" s="173" t="str">
        <f t="shared" si="9"/>
        <v xml:space="preserve"> </v>
      </c>
      <c r="L27" s="173" t="str">
        <f t="shared" si="9"/>
        <v xml:space="preserve"> </v>
      </c>
      <c r="M27" s="173" t="str">
        <f t="shared" si="9"/>
        <v xml:space="preserve"> </v>
      </c>
      <c r="N27" s="173" t="str">
        <f t="shared" si="9"/>
        <v xml:space="preserve"> </v>
      </c>
      <c r="O27" s="173" t="str">
        <f t="shared" si="8"/>
        <v xml:space="preserve"> </v>
      </c>
      <c r="P27" s="173" t="str">
        <f t="shared" si="8"/>
        <v xml:space="preserve"> </v>
      </c>
      <c r="Q27" s="173" t="str">
        <f t="shared" si="8"/>
        <v xml:space="preserve"> </v>
      </c>
      <c r="R27" s="173" t="str">
        <f t="shared" si="8"/>
        <v xml:space="preserve"> </v>
      </c>
      <c r="S27" s="173" t="str">
        <f t="shared" si="8"/>
        <v xml:space="preserve"> </v>
      </c>
      <c r="T27" s="173" t="str">
        <f t="shared" si="8"/>
        <v xml:space="preserve"> </v>
      </c>
      <c r="U27" s="173" t="str">
        <f t="shared" si="8"/>
        <v xml:space="preserve"> </v>
      </c>
      <c r="V27" s="173" t="str">
        <f t="shared" si="8"/>
        <v xml:space="preserve"> </v>
      </c>
      <c r="W27" s="173" t="str">
        <f t="shared" si="8"/>
        <v xml:space="preserve"> </v>
      </c>
    </row>
    <row r="28" spans="1:31" ht="13.5" thickBot="1">
      <c r="B28" s="168"/>
      <c r="C28" s="152" t="s">
        <v>23</v>
      </c>
      <c r="D28" s="179" t="str">
        <f>IF(COUNTIF(D11:D27,"A")&gt;4,"C",IF(COUNTIF(D11:D27,"A")&gt;0,"P"," "))</f>
        <v xml:space="preserve"> </v>
      </c>
      <c r="E28" s="179" t="str">
        <f t="shared" ref="E28" si="10">IF(COUNTIF(E11:E27,"A")&gt;4,"C",IF(COUNTIF(E11:E27,"A")&gt;0,"P"," "))</f>
        <v xml:space="preserve"> </v>
      </c>
      <c r="F28" s="179" t="str">
        <f t="shared" ref="F28:N28" si="11">IF(COUNTIF(F11:F27,"A")&gt;4,"C",IF(COUNTIF(F11:F27,"A")&gt;0,"P"," "))</f>
        <v xml:space="preserve"> </v>
      </c>
      <c r="G28" s="179" t="str">
        <f t="shared" si="11"/>
        <v xml:space="preserve"> </v>
      </c>
      <c r="H28" s="179" t="str">
        <f t="shared" si="11"/>
        <v xml:space="preserve"> </v>
      </c>
      <c r="I28" s="179" t="str">
        <f t="shared" si="11"/>
        <v xml:space="preserve"> </v>
      </c>
      <c r="J28" s="179" t="str">
        <f t="shared" si="11"/>
        <v xml:space="preserve"> </v>
      </c>
      <c r="K28" s="179" t="str">
        <f t="shared" si="11"/>
        <v xml:space="preserve"> </v>
      </c>
      <c r="L28" s="179" t="str">
        <f t="shared" si="11"/>
        <v xml:space="preserve"> </v>
      </c>
      <c r="M28" s="179" t="str">
        <f t="shared" si="11"/>
        <v xml:space="preserve"> </v>
      </c>
      <c r="N28" s="179" t="str">
        <f t="shared" si="11"/>
        <v xml:space="preserve"> </v>
      </c>
      <c r="O28" s="179" t="str">
        <f t="shared" ref="O28:W28" si="12">IF(COUNTIF(O11:O27,"A")&gt;4,"C",IF(COUNTIF(O11:O27,"A")&gt;0,"P"," "))</f>
        <v xml:space="preserve"> </v>
      </c>
      <c r="P28" s="179" t="str">
        <f t="shared" si="12"/>
        <v xml:space="preserve"> </v>
      </c>
      <c r="Q28" s="179" t="str">
        <f t="shared" si="12"/>
        <v xml:space="preserve"> </v>
      </c>
      <c r="R28" s="179" t="str">
        <f t="shared" si="12"/>
        <v xml:space="preserve"> </v>
      </c>
      <c r="S28" s="179" t="str">
        <f t="shared" si="12"/>
        <v xml:space="preserve"> </v>
      </c>
      <c r="T28" s="179" t="str">
        <f t="shared" si="12"/>
        <v xml:space="preserve"> </v>
      </c>
      <c r="U28" s="179" t="str">
        <f t="shared" si="12"/>
        <v xml:space="preserve"> </v>
      </c>
      <c r="V28" s="179" t="str">
        <f t="shared" si="12"/>
        <v xml:space="preserve"> </v>
      </c>
      <c r="W28" s="179" t="str">
        <f t="shared" si="12"/>
        <v xml:space="preserve"> </v>
      </c>
    </row>
    <row r="29" spans="1:31" ht="15">
      <c r="B29" s="610" t="s">
        <v>701</v>
      </c>
      <c r="C29" s="611"/>
      <c r="D29" s="608"/>
      <c r="E29" s="608"/>
      <c r="F29" s="608"/>
      <c r="G29" s="608"/>
      <c r="H29" s="608"/>
      <c r="I29" s="608"/>
      <c r="J29" s="608"/>
      <c r="K29" s="608"/>
      <c r="L29" s="608"/>
      <c r="M29" s="608"/>
      <c r="N29" s="608"/>
      <c r="O29" s="609"/>
      <c r="P29" s="609"/>
      <c r="Q29" s="609"/>
      <c r="R29" s="609"/>
      <c r="S29" s="609"/>
      <c r="T29" s="609"/>
      <c r="U29" s="609"/>
      <c r="V29" s="609"/>
      <c r="W29" s="609"/>
    </row>
    <row r="30" spans="1:31">
      <c r="B30" s="168">
        <v>1</v>
      </c>
      <c r="C30" s="169" t="s">
        <v>95</v>
      </c>
      <c r="D30" s="170"/>
      <c r="E30" s="170"/>
      <c r="F30" s="170"/>
      <c r="G30" s="170"/>
      <c r="H30" s="170"/>
      <c r="I30" s="170"/>
      <c r="J30" s="170"/>
      <c r="K30" s="170"/>
      <c r="L30" s="170"/>
      <c r="M30" s="170"/>
      <c r="N30" s="170"/>
      <c r="O30" s="170"/>
      <c r="P30" s="170"/>
      <c r="Q30" s="170"/>
      <c r="R30" s="170"/>
      <c r="S30" s="170"/>
      <c r="T30" s="170"/>
      <c r="U30" s="170"/>
      <c r="V30" s="170"/>
      <c r="W30" s="170"/>
    </row>
    <row r="31" spans="1:31">
      <c r="B31" s="171"/>
      <c r="C31" s="272" t="s">
        <v>95</v>
      </c>
      <c r="D31" s="172"/>
      <c r="E31" s="172"/>
      <c r="F31" s="172"/>
      <c r="G31" s="172"/>
      <c r="H31" s="172"/>
      <c r="I31" s="172"/>
      <c r="J31" s="172"/>
      <c r="K31" s="172"/>
      <c r="L31" s="172"/>
      <c r="M31" s="172"/>
      <c r="N31" s="172"/>
      <c r="O31" s="172"/>
      <c r="P31" s="172"/>
      <c r="Q31" s="172"/>
      <c r="R31" s="172"/>
      <c r="S31" s="172"/>
      <c r="T31" s="172"/>
      <c r="U31" s="172"/>
      <c r="V31" s="172"/>
      <c r="W31" s="172"/>
    </row>
    <row r="32" spans="1:31">
      <c r="B32" s="171"/>
      <c r="C32" s="272" t="s">
        <v>95</v>
      </c>
      <c r="D32" s="172"/>
      <c r="E32" s="172"/>
      <c r="F32" s="172"/>
      <c r="G32" s="172"/>
      <c r="H32" s="172"/>
      <c r="I32" s="172"/>
      <c r="J32" s="172"/>
      <c r="K32" s="172"/>
      <c r="L32" s="172"/>
      <c r="M32" s="172"/>
      <c r="N32" s="172"/>
      <c r="O32" s="172"/>
      <c r="P32" s="172"/>
      <c r="Q32" s="172"/>
      <c r="R32" s="172"/>
      <c r="S32" s="172"/>
      <c r="T32" s="172"/>
      <c r="U32" s="172"/>
      <c r="V32" s="172"/>
      <c r="W32" s="172"/>
    </row>
    <row r="33" spans="2:23">
      <c r="B33" s="171"/>
      <c r="C33" s="272" t="s">
        <v>95</v>
      </c>
      <c r="D33" s="172"/>
      <c r="E33" s="172"/>
      <c r="F33" s="172"/>
      <c r="G33" s="172"/>
      <c r="H33" s="172"/>
      <c r="I33" s="172"/>
      <c r="J33" s="172"/>
      <c r="K33" s="172"/>
      <c r="L33" s="172"/>
      <c r="M33" s="172"/>
      <c r="N33" s="172"/>
      <c r="O33" s="172"/>
      <c r="P33" s="172"/>
      <c r="Q33" s="172"/>
      <c r="R33" s="172"/>
      <c r="S33" s="172"/>
      <c r="T33" s="172"/>
      <c r="U33" s="172"/>
      <c r="V33" s="172"/>
      <c r="W33" s="172"/>
    </row>
    <row r="34" spans="2:23">
      <c r="B34" s="168">
        <v>2</v>
      </c>
      <c r="C34" s="273" t="s">
        <v>95</v>
      </c>
      <c r="D34" s="173" t="str">
        <f t="shared" ref="D34:W34" si="13">IF(COUNTIF(D31:D33,"C")&gt;=1,"A",IF(COUNTIF(D31:D33,"C")&gt;0,"P"," "))</f>
        <v xml:space="preserve"> </v>
      </c>
      <c r="E34" s="173" t="str">
        <f t="shared" si="13"/>
        <v xml:space="preserve"> </v>
      </c>
      <c r="F34" s="173" t="str">
        <f t="shared" ref="F34:N34" si="14">IF(COUNTIF(F31:F33,"C")&gt;=1,"A",IF(COUNTIF(F31:F33,"C")&gt;0,"P"," "))</f>
        <v xml:space="preserve"> </v>
      </c>
      <c r="G34" s="173" t="str">
        <f t="shared" si="14"/>
        <v xml:space="preserve"> </v>
      </c>
      <c r="H34" s="173" t="str">
        <f t="shared" si="14"/>
        <v xml:space="preserve"> </v>
      </c>
      <c r="I34" s="173" t="str">
        <f t="shared" si="14"/>
        <v xml:space="preserve"> </v>
      </c>
      <c r="J34" s="173" t="str">
        <f t="shared" si="14"/>
        <v xml:space="preserve"> </v>
      </c>
      <c r="K34" s="173" t="str">
        <f t="shared" si="14"/>
        <v xml:space="preserve"> </v>
      </c>
      <c r="L34" s="173" t="str">
        <f t="shared" si="14"/>
        <v xml:space="preserve"> </v>
      </c>
      <c r="M34" s="173" t="str">
        <f t="shared" si="14"/>
        <v xml:space="preserve"> </v>
      </c>
      <c r="N34" s="173" t="str">
        <f t="shared" si="14"/>
        <v xml:space="preserve"> </v>
      </c>
      <c r="O34" s="173" t="str">
        <f t="shared" si="13"/>
        <v xml:space="preserve"> </v>
      </c>
      <c r="P34" s="173" t="str">
        <f t="shared" si="13"/>
        <v xml:space="preserve"> </v>
      </c>
      <c r="Q34" s="173" t="str">
        <f t="shared" si="13"/>
        <v xml:space="preserve"> </v>
      </c>
      <c r="R34" s="173" t="str">
        <f t="shared" si="13"/>
        <v xml:space="preserve"> </v>
      </c>
      <c r="S34" s="173" t="str">
        <f t="shared" si="13"/>
        <v xml:space="preserve"> </v>
      </c>
      <c r="T34" s="173" t="str">
        <f t="shared" si="13"/>
        <v xml:space="preserve"> </v>
      </c>
      <c r="U34" s="173" t="str">
        <f t="shared" si="13"/>
        <v xml:space="preserve"> </v>
      </c>
      <c r="V34" s="173" t="str">
        <f t="shared" si="13"/>
        <v xml:space="preserve"> </v>
      </c>
      <c r="W34" s="173" t="str">
        <f t="shared" si="13"/>
        <v xml:space="preserve"> </v>
      </c>
    </row>
    <row r="35" spans="2:23">
      <c r="B35" s="174"/>
      <c r="C35" s="272" t="s">
        <v>95</v>
      </c>
      <c r="D35" s="172"/>
      <c r="E35" s="172"/>
      <c r="F35" s="172"/>
      <c r="G35" s="172"/>
      <c r="H35" s="172"/>
      <c r="I35" s="172"/>
      <c r="J35" s="172"/>
      <c r="K35" s="172"/>
      <c r="L35" s="172"/>
      <c r="M35" s="172"/>
      <c r="N35" s="172"/>
      <c r="O35" s="172"/>
      <c r="P35" s="172"/>
      <c r="Q35" s="172"/>
      <c r="R35" s="172"/>
      <c r="S35" s="172"/>
      <c r="T35" s="172"/>
      <c r="U35" s="172"/>
      <c r="V35" s="172"/>
      <c r="W35" s="172"/>
    </row>
    <row r="36" spans="2:23">
      <c r="B36" s="174"/>
      <c r="C36" s="272" t="s">
        <v>95</v>
      </c>
      <c r="D36" s="172"/>
      <c r="E36" s="172"/>
      <c r="F36" s="172"/>
      <c r="G36" s="172"/>
      <c r="H36" s="172"/>
      <c r="I36" s="172"/>
      <c r="J36" s="172"/>
      <c r="K36" s="172"/>
      <c r="L36" s="172"/>
      <c r="M36" s="172"/>
      <c r="N36" s="172"/>
      <c r="O36" s="172"/>
      <c r="P36" s="172"/>
      <c r="Q36" s="172"/>
      <c r="R36" s="172"/>
      <c r="S36" s="172"/>
      <c r="T36" s="172"/>
      <c r="U36" s="172"/>
      <c r="V36" s="172"/>
      <c r="W36" s="172"/>
    </row>
    <row r="37" spans="2:23">
      <c r="B37" s="174"/>
      <c r="C37" s="272" t="s">
        <v>95</v>
      </c>
      <c r="D37" s="172"/>
      <c r="E37" s="172"/>
      <c r="F37" s="172"/>
      <c r="G37" s="172"/>
      <c r="H37" s="172"/>
      <c r="I37" s="172"/>
      <c r="J37" s="172"/>
      <c r="K37" s="172"/>
      <c r="L37" s="172"/>
      <c r="M37" s="172"/>
      <c r="N37" s="172"/>
      <c r="O37" s="172"/>
      <c r="P37" s="172"/>
      <c r="Q37" s="172"/>
      <c r="R37" s="172"/>
      <c r="S37" s="172"/>
      <c r="T37" s="172"/>
      <c r="U37" s="172"/>
      <c r="V37" s="172"/>
      <c r="W37" s="172"/>
    </row>
    <row r="38" spans="2:23">
      <c r="B38" s="168">
        <v>3</v>
      </c>
      <c r="C38" s="273" t="s">
        <v>95</v>
      </c>
      <c r="D38" s="173" t="str">
        <f t="shared" ref="D38:W38" si="15">IF(COUNTIF(D35:D37,"C")&gt;=1,"A",IF(COUNTIF(D35:D37,"C")&gt;0,"P"," "))</f>
        <v xml:space="preserve"> </v>
      </c>
      <c r="E38" s="173" t="str">
        <f t="shared" si="15"/>
        <v xml:space="preserve"> </v>
      </c>
      <c r="F38" s="173" t="str">
        <f t="shared" ref="F38:N38" si="16">IF(COUNTIF(F35:F37,"C")&gt;=1,"A",IF(COUNTIF(F35:F37,"C")&gt;0,"P"," "))</f>
        <v xml:space="preserve"> </v>
      </c>
      <c r="G38" s="173" t="str">
        <f t="shared" si="16"/>
        <v xml:space="preserve"> </v>
      </c>
      <c r="H38" s="173" t="str">
        <f t="shared" si="16"/>
        <v xml:space="preserve"> </v>
      </c>
      <c r="I38" s="173" t="str">
        <f t="shared" si="16"/>
        <v xml:space="preserve"> </v>
      </c>
      <c r="J38" s="173" t="str">
        <f t="shared" si="16"/>
        <v xml:space="preserve"> </v>
      </c>
      <c r="K38" s="173" t="str">
        <f t="shared" si="16"/>
        <v xml:space="preserve"> </v>
      </c>
      <c r="L38" s="173" t="str">
        <f t="shared" si="16"/>
        <v xml:space="preserve"> </v>
      </c>
      <c r="M38" s="173" t="str">
        <f t="shared" si="16"/>
        <v xml:space="preserve"> </v>
      </c>
      <c r="N38" s="173" t="str">
        <f t="shared" si="16"/>
        <v xml:space="preserve"> </v>
      </c>
      <c r="O38" s="173" t="str">
        <f t="shared" si="15"/>
        <v xml:space="preserve"> </v>
      </c>
      <c r="P38" s="173" t="str">
        <f t="shared" si="15"/>
        <v xml:space="preserve"> </v>
      </c>
      <c r="Q38" s="173" t="str">
        <f t="shared" si="15"/>
        <v xml:space="preserve"> </v>
      </c>
      <c r="R38" s="173" t="str">
        <f t="shared" si="15"/>
        <v xml:space="preserve"> </v>
      </c>
      <c r="S38" s="173" t="str">
        <f t="shared" si="15"/>
        <v xml:space="preserve"> </v>
      </c>
      <c r="T38" s="173" t="str">
        <f t="shared" si="15"/>
        <v xml:space="preserve"> </v>
      </c>
      <c r="U38" s="173" t="str">
        <f t="shared" si="15"/>
        <v xml:space="preserve"> </v>
      </c>
      <c r="V38" s="173" t="str">
        <f t="shared" si="15"/>
        <v xml:space="preserve"> </v>
      </c>
      <c r="W38" s="173" t="str">
        <f t="shared" si="15"/>
        <v xml:space="preserve"> </v>
      </c>
    </row>
    <row r="39" spans="2:23">
      <c r="B39" s="174"/>
      <c r="C39" s="272" t="s">
        <v>95</v>
      </c>
      <c r="D39" s="172"/>
      <c r="E39" s="172"/>
      <c r="F39" s="172"/>
      <c r="G39" s="172"/>
      <c r="H39" s="172"/>
      <c r="I39" s="172"/>
      <c r="J39" s="172"/>
      <c r="K39" s="172"/>
      <c r="L39" s="172"/>
      <c r="M39" s="172"/>
      <c r="N39" s="172"/>
      <c r="O39" s="172"/>
      <c r="P39" s="172"/>
      <c r="Q39" s="172"/>
      <c r="R39" s="172"/>
      <c r="S39" s="172"/>
      <c r="T39" s="172"/>
      <c r="U39" s="172"/>
      <c r="V39" s="172"/>
      <c r="W39" s="172"/>
    </row>
    <row r="40" spans="2:23">
      <c r="B40" s="174"/>
      <c r="C40" s="272" t="s">
        <v>95</v>
      </c>
      <c r="D40" s="172"/>
      <c r="E40" s="172"/>
      <c r="F40" s="172"/>
      <c r="G40" s="172"/>
      <c r="H40" s="172"/>
      <c r="I40" s="172"/>
      <c r="J40" s="172"/>
      <c r="K40" s="172"/>
      <c r="L40" s="172"/>
      <c r="M40" s="172"/>
      <c r="N40" s="172"/>
      <c r="O40" s="172"/>
      <c r="P40" s="172"/>
      <c r="Q40" s="172"/>
      <c r="R40" s="172"/>
      <c r="S40" s="172"/>
      <c r="T40" s="172"/>
      <c r="U40" s="172"/>
      <c r="V40" s="172"/>
      <c r="W40" s="172"/>
    </row>
    <row r="41" spans="2:23">
      <c r="B41" s="174"/>
      <c r="C41" s="272" t="s">
        <v>95</v>
      </c>
      <c r="D41" s="172"/>
      <c r="E41" s="172"/>
      <c r="F41" s="172"/>
      <c r="G41" s="172"/>
      <c r="H41" s="172"/>
      <c r="I41" s="172"/>
      <c r="J41" s="172"/>
      <c r="K41" s="172"/>
      <c r="L41" s="172"/>
      <c r="M41" s="172"/>
      <c r="N41" s="172"/>
      <c r="O41" s="172"/>
      <c r="P41" s="172"/>
      <c r="Q41" s="172"/>
      <c r="R41" s="172"/>
      <c r="S41" s="172"/>
      <c r="T41" s="172"/>
      <c r="U41" s="172"/>
      <c r="V41" s="172"/>
      <c r="W41" s="172"/>
    </row>
    <row r="42" spans="2:23">
      <c r="B42" s="168">
        <v>4</v>
      </c>
      <c r="C42" s="273" t="s">
        <v>95</v>
      </c>
      <c r="D42" s="173" t="str">
        <f t="shared" ref="D42:W42" si="17">IF(COUNTIF(D39:D41,"C")&gt;=1,"A",IF(COUNTIF(D39:D41,"C")&gt;0,"P"," "))</f>
        <v xml:space="preserve"> </v>
      </c>
      <c r="E42" s="173" t="str">
        <f t="shared" si="17"/>
        <v xml:space="preserve"> </v>
      </c>
      <c r="F42" s="173" t="str">
        <f t="shared" ref="F42:N42" si="18">IF(COUNTIF(F39:F41,"C")&gt;=1,"A",IF(COUNTIF(F39:F41,"C")&gt;0,"P"," "))</f>
        <v xml:space="preserve"> </v>
      </c>
      <c r="G42" s="173" t="str">
        <f t="shared" si="18"/>
        <v xml:space="preserve"> </v>
      </c>
      <c r="H42" s="173" t="str">
        <f t="shared" si="18"/>
        <v xml:space="preserve"> </v>
      </c>
      <c r="I42" s="173" t="str">
        <f t="shared" si="18"/>
        <v xml:space="preserve"> </v>
      </c>
      <c r="J42" s="173" t="str">
        <f t="shared" si="18"/>
        <v xml:space="preserve"> </v>
      </c>
      <c r="K42" s="173" t="str">
        <f t="shared" si="18"/>
        <v xml:space="preserve"> </v>
      </c>
      <c r="L42" s="173" t="str">
        <f t="shared" si="18"/>
        <v xml:space="preserve"> </v>
      </c>
      <c r="M42" s="173" t="str">
        <f t="shared" si="18"/>
        <v xml:space="preserve"> </v>
      </c>
      <c r="N42" s="173" t="str">
        <f t="shared" si="18"/>
        <v xml:space="preserve"> </v>
      </c>
      <c r="O42" s="173" t="str">
        <f t="shared" si="17"/>
        <v xml:space="preserve"> </v>
      </c>
      <c r="P42" s="173" t="str">
        <f t="shared" si="17"/>
        <v xml:space="preserve"> </v>
      </c>
      <c r="Q42" s="173" t="str">
        <f t="shared" si="17"/>
        <v xml:space="preserve"> </v>
      </c>
      <c r="R42" s="173" t="str">
        <f t="shared" si="17"/>
        <v xml:space="preserve"> </v>
      </c>
      <c r="S42" s="173" t="str">
        <f t="shared" si="17"/>
        <v xml:space="preserve"> </v>
      </c>
      <c r="T42" s="173" t="str">
        <f t="shared" si="17"/>
        <v xml:space="preserve"> </v>
      </c>
      <c r="U42" s="173" t="str">
        <f t="shared" si="17"/>
        <v xml:space="preserve"> </v>
      </c>
      <c r="V42" s="173" t="str">
        <f t="shared" si="17"/>
        <v xml:space="preserve"> </v>
      </c>
      <c r="W42" s="173" t="str">
        <f t="shared" si="17"/>
        <v xml:space="preserve"> </v>
      </c>
    </row>
    <row r="43" spans="2:23">
      <c r="B43" s="174"/>
      <c r="C43" s="272" t="s">
        <v>95</v>
      </c>
      <c r="D43" s="172"/>
      <c r="E43" s="172"/>
      <c r="F43" s="172"/>
      <c r="G43" s="172"/>
      <c r="H43" s="172"/>
      <c r="I43" s="172"/>
      <c r="J43" s="172"/>
      <c r="K43" s="172"/>
      <c r="L43" s="172"/>
      <c r="M43" s="172"/>
      <c r="N43" s="172"/>
      <c r="O43" s="172"/>
      <c r="P43" s="172"/>
      <c r="Q43" s="172"/>
      <c r="R43" s="172"/>
      <c r="S43" s="172"/>
      <c r="T43" s="172"/>
      <c r="U43" s="172"/>
      <c r="V43" s="172"/>
      <c r="W43" s="172"/>
    </row>
    <row r="44" spans="2:23">
      <c r="B44" s="174"/>
      <c r="C44" s="272" t="s">
        <v>95</v>
      </c>
      <c r="D44" s="172"/>
      <c r="E44" s="172"/>
      <c r="F44" s="172"/>
      <c r="G44" s="172"/>
      <c r="H44" s="172"/>
      <c r="I44" s="172"/>
      <c r="J44" s="172"/>
      <c r="K44" s="172"/>
      <c r="L44" s="172"/>
      <c r="M44" s="172"/>
      <c r="N44" s="172"/>
      <c r="O44" s="172"/>
      <c r="P44" s="172"/>
      <c r="Q44" s="172"/>
      <c r="R44" s="172"/>
      <c r="S44" s="172"/>
      <c r="T44" s="172"/>
      <c r="U44" s="172"/>
      <c r="V44" s="172"/>
      <c r="W44" s="172"/>
    </row>
    <row r="45" spans="2:23">
      <c r="B45" s="174"/>
      <c r="C45" s="272" t="s">
        <v>95</v>
      </c>
      <c r="D45" s="172"/>
      <c r="E45" s="172"/>
      <c r="F45" s="172"/>
      <c r="G45" s="172"/>
      <c r="H45" s="172"/>
      <c r="I45" s="172"/>
      <c r="J45" s="172"/>
      <c r="K45" s="172"/>
      <c r="L45" s="172"/>
      <c r="M45" s="172"/>
      <c r="N45" s="172"/>
      <c r="O45" s="172"/>
      <c r="P45" s="172"/>
      <c r="Q45" s="172"/>
      <c r="R45" s="172"/>
      <c r="S45" s="172"/>
      <c r="T45" s="172"/>
      <c r="U45" s="172"/>
      <c r="V45" s="172"/>
      <c r="W45" s="172"/>
    </row>
    <row r="46" spans="2:23">
      <c r="B46" s="168">
        <v>5</v>
      </c>
      <c r="C46" s="273" t="s">
        <v>95</v>
      </c>
      <c r="D46" s="173" t="str">
        <f t="shared" ref="D46:W46" si="19">IF(COUNTIF(D43:D45,"C")&gt;=1,"A",IF(COUNTIF(D43:D45,"C")&gt;0,"P"," "))</f>
        <v xml:space="preserve"> </v>
      </c>
      <c r="E46" s="173" t="str">
        <f t="shared" si="19"/>
        <v xml:space="preserve"> </v>
      </c>
      <c r="F46" s="173" t="str">
        <f t="shared" ref="F46:N46" si="20">IF(COUNTIF(F43:F45,"C")&gt;=1,"A",IF(COUNTIF(F43:F45,"C")&gt;0,"P"," "))</f>
        <v xml:space="preserve"> </v>
      </c>
      <c r="G46" s="173" t="str">
        <f t="shared" si="20"/>
        <v xml:space="preserve"> </v>
      </c>
      <c r="H46" s="173" t="str">
        <f t="shared" si="20"/>
        <v xml:space="preserve"> </v>
      </c>
      <c r="I46" s="173" t="str">
        <f t="shared" si="20"/>
        <v xml:space="preserve"> </v>
      </c>
      <c r="J46" s="173" t="str">
        <f t="shared" si="20"/>
        <v xml:space="preserve"> </v>
      </c>
      <c r="K46" s="173" t="str">
        <f t="shared" si="20"/>
        <v xml:space="preserve"> </v>
      </c>
      <c r="L46" s="173" t="str">
        <f t="shared" si="20"/>
        <v xml:space="preserve"> </v>
      </c>
      <c r="M46" s="173" t="str">
        <f t="shared" si="20"/>
        <v xml:space="preserve"> </v>
      </c>
      <c r="N46" s="173" t="str">
        <f t="shared" si="20"/>
        <v xml:space="preserve"> </v>
      </c>
      <c r="O46" s="173" t="str">
        <f t="shared" si="19"/>
        <v xml:space="preserve"> </v>
      </c>
      <c r="P46" s="173" t="str">
        <f t="shared" si="19"/>
        <v xml:space="preserve"> </v>
      </c>
      <c r="Q46" s="173" t="str">
        <f t="shared" si="19"/>
        <v xml:space="preserve"> </v>
      </c>
      <c r="R46" s="173" t="str">
        <f t="shared" si="19"/>
        <v xml:space="preserve"> </v>
      </c>
      <c r="S46" s="173" t="str">
        <f t="shared" si="19"/>
        <v xml:space="preserve"> </v>
      </c>
      <c r="T46" s="173" t="str">
        <f t="shared" si="19"/>
        <v xml:space="preserve"> </v>
      </c>
      <c r="U46" s="173" t="str">
        <f t="shared" si="19"/>
        <v xml:space="preserve"> </v>
      </c>
      <c r="V46" s="173" t="str">
        <f t="shared" si="19"/>
        <v xml:space="preserve"> </v>
      </c>
      <c r="W46" s="173" t="str">
        <f t="shared" si="19"/>
        <v xml:space="preserve"> </v>
      </c>
    </row>
    <row r="47" spans="2:23">
      <c r="B47" s="174"/>
      <c r="C47" s="272" t="s">
        <v>95</v>
      </c>
      <c r="D47" s="172"/>
      <c r="E47" s="172"/>
      <c r="F47" s="172"/>
      <c r="G47" s="172"/>
      <c r="H47" s="172"/>
      <c r="I47" s="172"/>
      <c r="J47" s="172"/>
      <c r="K47" s="172"/>
      <c r="L47" s="172"/>
      <c r="M47" s="172"/>
      <c r="N47" s="172"/>
      <c r="O47" s="172"/>
      <c r="P47" s="172"/>
      <c r="Q47" s="172"/>
      <c r="R47" s="172"/>
      <c r="S47" s="172"/>
      <c r="T47" s="172"/>
      <c r="U47" s="172"/>
      <c r="V47" s="172"/>
      <c r="W47" s="172"/>
    </row>
    <row r="48" spans="2:23">
      <c r="B48" s="174"/>
      <c r="C48" s="272" t="s">
        <v>95</v>
      </c>
      <c r="D48" s="172"/>
      <c r="E48" s="172"/>
      <c r="F48" s="172"/>
      <c r="G48" s="172"/>
      <c r="H48" s="172"/>
      <c r="I48" s="172"/>
      <c r="J48" s="172"/>
      <c r="K48" s="172"/>
      <c r="L48" s="172"/>
      <c r="M48" s="172"/>
      <c r="N48" s="172"/>
      <c r="O48" s="172"/>
      <c r="P48" s="172"/>
      <c r="Q48" s="172"/>
      <c r="R48" s="172"/>
      <c r="S48" s="172"/>
      <c r="T48" s="172"/>
      <c r="U48" s="172"/>
      <c r="V48" s="172"/>
      <c r="W48" s="172"/>
    </row>
    <row r="49" spans="2:23">
      <c r="B49" s="174"/>
      <c r="C49" s="272" t="s">
        <v>95</v>
      </c>
      <c r="D49" s="172"/>
      <c r="E49" s="172"/>
      <c r="F49" s="172"/>
      <c r="G49" s="172"/>
      <c r="H49" s="172"/>
      <c r="I49" s="172"/>
      <c r="J49" s="172"/>
      <c r="K49" s="172"/>
      <c r="L49" s="172"/>
      <c r="M49" s="172"/>
      <c r="N49" s="172"/>
      <c r="O49" s="172"/>
      <c r="P49" s="172"/>
      <c r="Q49" s="172"/>
      <c r="R49" s="172"/>
      <c r="S49" s="172"/>
      <c r="T49" s="172"/>
      <c r="U49" s="172"/>
      <c r="V49" s="172"/>
      <c r="W49" s="172"/>
    </row>
    <row r="50" spans="2:23" ht="0.75" customHeight="1" thickBot="1">
      <c r="B50" s="168"/>
      <c r="C50" s="168"/>
      <c r="D50" s="173" t="str">
        <f t="shared" ref="D50:W50" si="21">IF(COUNTIF(D47:D49,"C")&gt;=1,"A",IF(COUNTIF(D47:D49,"C")&gt;0,"P"," "))</f>
        <v xml:space="preserve"> </v>
      </c>
      <c r="E50" s="173" t="str">
        <f t="shared" si="21"/>
        <v xml:space="preserve"> </v>
      </c>
      <c r="F50" s="173" t="str">
        <f t="shared" ref="F50:N50" si="22">IF(COUNTIF(F47:F49,"C")&gt;=1,"A",IF(COUNTIF(F47:F49,"C")&gt;0,"P"," "))</f>
        <v xml:space="preserve"> </v>
      </c>
      <c r="G50" s="173" t="str">
        <f t="shared" si="22"/>
        <v xml:space="preserve"> </v>
      </c>
      <c r="H50" s="173" t="str">
        <f t="shared" si="22"/>
        <v xml:space="preserve"> </v>
      </c>
      <c r="I50" s="173" t="str">
        <f t="shared" si="22"/>
        <v xml:space="preserve"> </v>
      </c>
      <c r="J50" s="173" t="str">
        <f t="shared" si="22"/>
        <v xml:space="preserve"> </v>
      </c>
      <c r="K50" s="173" t="str">
        <f t="shared" si="22"/>
        <v xml:space="preserve"> </v>
      </c>
      <c r="L50" s="173" t="str">
        <f t="shared" si="22"/>
        <v xml:space="preserve"> </v>
      </c>
      <c r="M50" s="173" t="str">
        <f t="shared" si="22"/>
        <v xml:space="preserve"> </v>
      </c>
      <c r="N50" s="173" t="str">
        <f t="shared" si="22"/>
        <v xml:space="preserve"> </v>
      </c>
      <c r="O50" s="173" t="str">
        <f t="shared" si="21"/>
        <v xml:space="preserve"> </v>
      </c>
      <c r="P50" s="173" t="str">
        <f t="shared" si="21"/>
        <v xml:space="preserve"> </v>
      </c>
      <c r="Q50" s="173" t="str">
        <f t="shared" si="21"/>
        <v xml:space="preserve"> </v>
      </c>
      <c r="R50" s="173" t="str">
        <f t="shared" si="21"/>
        <v xml:space="preserve"> </v>
      </c>
      <c r="S50" s="173" t="str">
        <f t="shared" si="21"/>
        <v xml:space="preserve"> </v>
      </c>
      <c r="T50" s="173" t="str">
        <f t="shared" si="21"/>
        <v xml:space="preserve"> </v>
      </c>
      <c r="U50" s="173" t="str">
        <f t="shared" si="21"/>
        <v xml:space="preserve"> </v>
      </c>
      <c r="V50" s="173" t="str">
        <f t="shared" si="21"/>
        <v xml:space="preserve"> </v>
      </c>
      <c r="W50" s="173" t="str">
        <f t="shared" si="21"/>
        <v xml:space="preserve"> </v>
      </c>
    </row>
    <row r="51" spans="2:23" ht="13.5" thickBot="1">
      <c r="B51" s="168"/>
      <c r="C51" s="152" t="s">
        <v>23</v>
      </c>
      <c r="D51" s="179" t="str">
        <f>IF(COUNTIF(D34:D50,"A")&gt;4,"C",IF(COUNTIF(D34:D50,"A")&gt;0,"P"," "))</f>
        <v xml:space="preserve"> </v>
      </c>
      <c r="E51" s="179" t="str">
        <f t="shared" ref="E51" si="23">IF(COUNTIF(E34:E50,"A")&gt;4,"C",IF(COUNTIF(E34:E50,"A")&gt;0,"P"," "))</f>
        <v xml:space="preserve"> </v>
      </c>
      <c r="F51" s="179" t="str">
        <f t="shared" ref="F51:N51" si="24">IF(COUNTIF(F34:F50,"A")&gt;4,"C",IF(COUNTIF(F34:F50,"A")&gt;0,"P"," "))</f>
        <v xml:space="preserve"> </v>
      </c>
      <c r="G51" s="179" t="str">
        <f t="shared" si="24"/>
        <v xml:space="preserve"> </v>
      </c>
      <c r="H51" s="179" t="str">
        <f t="shared" si="24"/>
        <v xml:space="preserve"> </v>
      </c>
      <c r="I51" s="179" t="str">
        <f t="shared" si="24"/>
        <v xml:space="preserve"> </v>
      </c>
      <c r="J51" s="179" t="str">
        <f t="shared" si="24"/>
        <v xml:space="preserve"> </v>
      </c>
      <c r="K51" s="179" t="str">
        <f t="shared" si="24"/>
        <v xml:space="preserve"> </v>
      </c>
      <c r="L51" s="179" t="str">
        <f t="shared" si="24"/>
        <v xml:space="preserve"> </v>
      </c>
      <c r="M51" s="179" t="str">
        <f t="shared" si="24"/>
        <v xml:space="preserve"> </v>
      </c>
      <c r="N51" s="179" t="str">
        <f t="shared" si="24"/>
        <v xml:space="preserve"> </v>
      </c>
      <c r="O51" s="179" t="str">
        <f t="shared" ref="O51" si="25">IF(COUNTIF(O34:O50,"A")&gt;4,"C",IF(COUNTIF(O34:O50,"A")&gt;0,"P"," "))</f>
        <v xml:space="preserve"> </v>
      </c>
      <c r="P51" s="179" t="str">
        <f t="shared" ref="P51" si="26">IF(COUNTIF(P34:P50,"A")&gt;4,"C",IF(COUNTIF(P34:P50,"A")&gt;0,"P"," "))</f>
        <v xml:space="preserve"> </v>
      </c>
      <c r="Q51" s="179" t="str">
        <f t="shared" ref="Q51" si="27">IF(COUNTIF(Q34:Q50,"A")&gt;4,"C",IF(COUNTIF(Q34:Q50,"A")&gt;0,"P"," "))</f>
        <v xml:space="preserve"> </v>
      </c>
      <c r="R51" s="179" t="str">
        <f t="shared" ref="R51" si="28">IF(COUNTIF(R34:R50,"A")&gt;4,"C",IF(COUNTIF(R34:R50,"A")&gt;0,"P"," "))</f>
        <v xml:space="preserve"> </v>
      </c>
      <c r="S51" s="179" t="str">
        <f t="shared" ref="S51" si="29">IF(COUNTIF(S34:S50,"A")&gt;4,"C",IF(COUNTIF(S34:S50,"A")&gt;0,"P"," "))</f>
        <v xml:space="preserve"> </v>
      </c>
      <c r="T51" s="179" t="str">
        <f t="shared" ref="T51" si="30">IF(COUNTIF(T34:T50,"A")&gt;4,"C",IF(COUNTIF(T34:T50,"A")&gt;0,"P"," "))</f>
        <v xml:space="preserve"> </v>
      </c>
      <c r="U51" s="179" t="str">
        <f t="shared" ref="U51" si="31">IF(COUNTIF(U34:U50,"A")&gt;4,"C",IF(COUNTIF(U34:U50,"A")&gt;0,"P"," "))</f>
        <v xml:space="preserve"> </v>
      </c>
      <c r="V51" s="179" t="str">
        <f t="shared" ref="V51" si="32">IF(COUNTIF(V34:V50,"A")&gt;4,"C",IF(COUNTIF(V34:V50,"A")&gt;0,"P"," "))</f>
        <v xml:space="preserve"> </v>
      </c>
      <c r="W51" s="179" t="str">
        <f t="shared" ref="W51" si="33">IF(COUNTIF(W34:W50,"A")&gt;4,"C",IF(COUNTIF(W34:W50,"A")&gt;0,"P"," "))</f>
        <v xml:space="preserve"> </v>
      </c>
    </row>
    <row r="52" spans="2:23" ht="15">
      <c r="B52" s="610" t="s">
        <v>702</v>
      </c>
      <c r="C52" s="611"/>
      <c r="D52" s="608"/>
      <c r="E52" s="608"/>
      <c r="F52" s="608"/>
      <c r="G52" s="608"/>
      <c r="H52" s="608"/>
      <c r="I52" s="608"/>
      <c r="J52" s="608"/>
      <c r="K52" s="608"/>
      <c r="L52" s="608"/>
      <c r="M52" s="608"/>
      <c r="N52" s="608"/>
      <c r="O52" s="609"/>
      <c r="P52" s="609"/>
      <c r="Q52" s="609"/>
      <c r="R52" s="609"/>
      <c r="S52" s="609"/>
      <c r="T52" s="609"/>
      <c r="U52" s="609"/>
      <c r="V52" s="609"/>
      <c r="W52" s="609"/>
    </row>
    <row r="53" spans="2:23">
      <c r="B53" s="168">
        <v>1</v>
      </c>
      <c r="C53" s="169" t="s">
        <v>95</v>
      </c>
      <c r="D53" s="170"/>
      <c r="E53" s="170"/>
      <c r="F53" s="170"/>
      <c r="G53" s="170"/>
      <c r="H53" s="170"/>
      <c r="I53" s="170"/>
      <c r="J53" s="170"/>
      <c r="K53" s="170"/>
      <c r="L53" s="170"/>
      <c r="M53" s="170"/>
      <c r="N53" s="170"/>
      <c r="O53" s="170"/>
      <c r="P53" s="170"/>
      <c r="Q53" s="170"/>
      <c r="R53" s="170"/>
      <c r="S53" s="170"/>
      <c r="T53" s="170"/>
      <c r="U53" s="170"/>
      <c r="V53" s="170"/>
      <c r="W53" s="170"/>
    </row>
    <row r="54" spans="2:23">
      <c r="B54" s="171"/>
      <c r="C54" s="272" t="s">
        <v>95</v>
      </c>
      <c r="D54" s="172"/>
      <c r="E54" s="172"/>
      <c r="F54" s="172"/>
      <c r="G54" s="172"/>
      <c r="H54" s="172"/>
      <c r="I54" s="172"/>
      <c r="J54" s="172"/>
      <c r="K54" s="172"/>
      <c r="L54" s="172"/>
      <c r="M54" s="172"/>
      <c r="N54" s="172"/>
      <c r="O54" s="172"/>
      <c r="P54" s="172"/>
      <c r="Q54" s="172"/>
      <c r="R54" s="172"/>
      <c r="S54" s="172"/>
      <c r="T54" s="172"/>
      <c r="U54" s="172"/>
      <c r="V54" s="172"/>
      <c r="W54" s="172"/>
    </row>
    <row r="55" spans="2:23">
      <c r="B55" s="171"/>
      <c r="C55" s="272" t="s">
        <v>95</v>
      </c>
      <c r="D55" s="172"/>
      <c r="E55" s="172"/>
      <c r="F55" s="172"/>
      <c r="G55" s="172"/>
      <c r="H55" s="172"/>
      <c r="I55" s="172"/>
      <c r="J55" s="172"/>
      <c r="K55" s="172"/>
      <c r="L55" s="172"/>
      <c r="M55" s="172"/>
      <c r="N55" s="172"/>
      <c r="O55" s="172"/>
      <c r="P55" s="172"/>
      <c r="Q55" s="172"/>
      <c r="R55" s="172"/>
      <c r="S55" s="172"/>
      <c r="T55" s="172"/>
      <c r="U55" s="172"/>
      <c r="V55" s="172"/>
      <c r="W55" s="172"/>
    </row>
    <row r="56" spans="2:23">
      <c r="B56" s="171"/>
      <c r="C56" s="272" t="s">
        <v>95</v>
      </c>
      <c r="D56" s="172"/>
      <c r="E56" s="172"/>
      <c r="F56" s="172"/>
      <c r="G56" s="172"/>
      <c r="H56" s="172"/>
      <c r="I56" s="172"/>
      <c r="J56" s="172"/>
      <c r="K56" s="172"/>
      <c r="L56" s="172"/>
      <c r="M56" s="172"/>
      <c r="N56" s="172"/>
      <c r="O56" s="172"/>
      <c r="P56" s="172"/>
      <c r="Q56" s="172"/>
      <c r="R56" s="172"/>
      <c r="S56" s="172"/>
      <c r="T56" s="172"/>
      <c r="U56" s="172"/>
      <c r="V56" s="172"/>
      <c r="W56" s="172"/>
    </row>
    <row r="57" spans="2:23">
      <c r="B57" s="168">
        <v>2</v>
      </c>
      <c r="C57" s="273" t="s">
        <v>95</v>
      </c>
      <c r="D57" s="173" t="str">
        <f t="shared" ref="D57:W57" si="34">IF(COUNTIF(D54:D56,"C")&gt;=1,"A",IF(COUNTIF(D54:D56,"C")&gt;0,"P"," "))</f>
        <v xml:space="preserve"> </v>
      </c>
      <c r="E57" s="173" t="str">
        <f t="shared" si="34"/>
        <v xml:space="preserve"> </v>
      </c>
      <c r="F57" s="173" t="str">
        <f t="shared" ref="F57:N57" si="35">IF(COUNTIF(F54:F56,"C")&gt;=1,"A",IF(COUNTIF(F54:F56,"C")&gt;0,"P"," "))</f>
        <v xml:space="preserve"> </v>
      </c>
      <c r="G57" s="173" t="str">
        <f t="shared" si="35"/>
        <v xml:space="preserve"> </v>
      </c>
      <c r="H57" s="173" t="str">
        <f t="shared" si="35"/>
        <v xml:space="preserve"> </v>
      </c>
      <c r="I57" s="173" t="str">
        <f t="shared" si="35"/>
        <v xml:space="preserve"> </v>
      </c>
      <c r="J57" s="173" t="str">
        <f t="shared" si="35"/>
        <v xml:space="preserve"> </v>
      </c>
      <c r="K57" s="173" t="str">
        <f t="shared" si="35"/>
        <v xml:space="preserve"> </v>
      </c>
      <c r="L57" s="173" t="str">
        <f t="shared" si="35"/>
        <v xml:space="preserve"> </v>
      </c>
      <c r="M57" s="173" t="str">
        <f t="shared" si="35"/>
        <v xml:space="preserve"> </v>
      </c>
      <c r="N57" s="173" t="str">
        <f t="shared" si="35"/>
        <v xml:space="preserve"> </v>
      </c>
      <c r="O57" s="173" t="str">
        <f t="shared" si="34"/>
        <v xml:space="preserve"> </v>
      </c>
      <c r="P57" s="173" t="str">
        <f t="shared" si="34"/>
        <v xml:space="preserve"> </v>
      </c>
      <c r="Q57" s="173" t="str">
        <f t="shared" si="34"/>
        <v xml:space="preserve"> </v>
      </c>
      <c r="R57" s="173" t="str">
        <f t="shared" si="34"/>
        <v xml:space="preserve"> </v>
      </c>
      <c r="S57" s="173" t="str">
        <f t="shared" si="34"/>
        <v xml:space="preserve"> </v>
      </c>
      <c r="T57" s="173" t="str">
        <f t="shared" si="34"/>
        <v xml:space="preserve"> </v>
      </c>
      <c r="U57" s="173" t="str">
        <f t="shared" si="34"/>
        <v xml:space="preserve"> </v>
      </c>
      <c r="V57" s="173" t="str">
        <f t="shared" si="34"/>
        <v xml:space="preserve"> </v>
      </c>
      <c r="W57" s="173" t="str">
        <f t="shared" si="34"/>
        <v xml:space="preserve"> </v>
      </c>
    </row>
    <row r="58" spans="2:23">
      <c r="B58" s="174"/>
      <c r="C58" s="272" t="s">
        <v>95</v>
      </c>
      <c r="D58" s="172"/>
      <c r="E58" s="172"/>
      <c r="F58" s="172"/>
      <c r="G58" s="172"/>
      <c r="H58" s="172"/>
      <c r="I58" s="172"/>
      <c r="J58" s="172"/>
      <c r="K58" s="172"/>
      <c r="L58" s="172"/>
      <c r="M58" s="172"/>
      <c r="N58" s="172"/>
      <c r="O58" s="172"/>
      <c r="P58" s="172"/>
      <c r="Q58" s="172"/>
      <c r="R58" s="172"/>
      <c r="S58" s="172"/>
      <c r="T58" s="172"/>
      <c r="U58" s="172"/>
      <c r="V58" s="172"/>
      <c r="W58" s="172"/>
    </row>
    <row r="59" spans="2:23">
      <c r="B59" s="174"/>
      <c r="C59" s="272" t="s">
        <v>95</v>
      </c>
      <c r="D59" s="172"/>
      <c r="E59" s="172"/>
      <c r="F59" s="172"/>
      <c r="G59" s="172"/>
      <c r="H59" s="172"/>
      <c r="I59" s="172"/>
      <c r="J59" s="172"/>
      <c r="K59" s="172"/>
      <c r="L59" s="172"/>
      <c r="M59" s="172"/>
      <c r="N59" s="172"/>
      <c r="O59" s="172"/>
      <c r="P59" s="172"/>
      <c r="Q59" s="172"/>
      <c r="R59" s="172"/>
      <c r="S59" s="172"/>
      <c r="T59" s="172"/>
      <c r="U59" s="172"/>
      <c r="V59" s="172"/>
      <c r="W59" s="172"/>
    </row>
    <row r="60" spans="2:23">
      <c r="B60" s="174"/>
      <c r="C60" s="272" t="s">
        <v>95</v>
      </c>
      <c r="D60" s="172"/>
      <c r="E60" s="172"/>
      <c r="F60" s="172"/>
      <c r="G60" s="172"/>
      <c r="H60" s="172"/>
      <c r="I60" s="172"/>
      <c r="J60" s="172"/>
      <c r="K60" s="172"/>
      <c r="L60" s="172"/>
      <c r="M60" s="172"/>
      <c r="N60" s="172"/>
      <c r="O60" s="172"/>
      <c r="P60" s="172"/>
      <c r="Q60" s="172"/>
      <c r="R60" s="172"/>
      <c r="S60" s="172"/>
      <c r="T60" s="172"/>
      <c r="U60" s="172"/>
      <c r="V60" s="172"/>
      <c r="W60" s="172"/>
    </row>
    <row r="61" spans="2:23">
      <c r="B61" s="168">
        <v>3</v>
      </c>
      <c r="C61" s="273" t="s">
        <v>95</v>
      </c>
      <c r="D61" s="173" t="str">
        <f t="shared" ref="D61:W61" si="36">IF(COUNTIF(D58:D60,"C")&gt;=1,"A",IF(COUNTIF(D58:D60,"C")&gt;0,"P"," "))</f>
        <v xml:space="preserve"> </v>
      </c>
      <c r="E61" s="173" t="str">
        <f t="shared" si="36"/>
        <v xml:space="preserve"> </v>
      </c>
      <c r="F61" s="173" t="str">
        <f t="shared" ref="F61:N61" si="37">IF(COUNTIF(F58:F60,"C")&gt;=1,"A",IF(COUNTIF(F58:F60,"C")&gt;0,"P"," "))</f>
        <v xml:space="preserve"> </v>
      </c>
      <c r="G61" s="173" t="str">
        <f t="shared" si="37"/>
        <v xml:space="preserve"> </v>
      </c>
      <c r="H61" s="173" t="str">
        <f t="shared" si="37"/>
        <v xml:space="preserve"> </v>
      </c>
      <c r="I61" s="173" t="str">
        <f t="shared" si="37"/>
        <v xml:space="preserve"> </v>
      </c>
      <c r="J61" s="173" t="str">
        <f t="shared" si="37"/>
        <v xml:space="preserve"> </v>
      </c>
      <c r="K61" s="173" t="str">
        <f t="shared" si="37"/>
        <v xml:space="preserve"> </v>
      </c>
      <c r="L61" s="173" t="str">
        <f t="shared" si="37"/>
        <v xml:space="preserve"> </v>
      </c>
      <c r="M61" s="173" t="str">
        <f t="shared" si="37"/>
        <v xml:space="preserve"> </v>
      </c>
      <c r="N61" s="173" t="str">
        <f t="shared" si="37"/>
        <v xml:space="preserve"> </v>
      </c>
      <c r="O61" s="173" t="str">
        <f t="shared" si="36"/>
        <v xml:space="preserve"> </v>
      </c>
      <c r="P61" s="173" t="str">
        <f t="shared" si="36"/>
        <v xml:space="preserve"> </v>
      </c>
      <c r="Q61" s="173" t="str">
        <f t="shared" si="36"/>
        <v xml:space="preserve"> </v>
      </c>
      <c r="R61" s="173" t="str">
        <f t="shared" si="36"/>
        <v xml:space="preserve"> </v>
      </c>
      <c r="S61" s="173" t="str">
        <f t="shared" si="36"/>
        <v xml:space="preserve"> </v>
      </c>
      <c r="T61" s="173" t="str">
        <f t="shared" si="36"/>
        <v xml:space="preserve"> </v>
      </c>
      <c r="U61" s="173" t="str">
        <f t="shared" si="36"/>
        <v xml:space="preserve"> </v>
      </c>
      <c r="V61" s="173" t="str">
        <f t="shared" si="36"/>
        <v xml:space="preserve"> </v>
      </c>
      <c r="W61" s="173" t="str">
        <f t="shared" si="36"/>
        <v xml:space="preserve"> </v>
      </c>
    </row>
    <row r="62" spans="2:23">
      <c r="B62" s="174"/>
      <c r="C62" s="272" t="s">
        <v>95</v>
      </c>
      <c r="D62" s="172"/>
      <c r="E62" s="172"/>
      <c r="F62" s="172"/>
      <c r="G62" s="172"/>
      <c r="H62" s="172"/>
      <c r="I62" s="172"/>
      <c r="J62" s="172"/>
      <c r="K62" s="172"/>
      <c r="L62" s="172"/>
      <c r="M62" s="172"/>
      <c r="N62" s="172"/>
      <c r="O62" s="172"/>
      <c r="P62" s="172"/>
      <c r="Q62" s="172"/>
      <c r="R62" s="172"/>
      <c r="S62" s="172"/>
      <c r="T62" s="172"/>
      <c r="U62" s="172"/>
      <c r="V62" s="172"/>
      <c r="W62" s="172"/>
    </row>
    <row r="63" spans="2:23">
      <c r="B63" s="174"/>
      <c r="C63" s="272" t="s">
        <v>95</v>
      </c>
      <c r="D63" s="172"/>
      <c r="E63" s="172"/>
      <c r="F63" s="172"/>
      <c r="G63" s="172"/>
      <c r="H63" s="172"/>
      <c r="I63" s="172"/>
      <c r="J63" s="172"/>
      <c r="K63" s="172"/>
      <c r="L63" s="172"/>
      <c r="M63" s="172"/>
      <c r="N63" s="172"/>
      <c r="O63" s="172"/>
      <c r="P63" s="172"/>
      <c r="Q63" s="172"/>
      <c r="R63" s="172"/>
      <c r="S63" s="172"/>
      <c r="T63" s="172"/>
      <c r="U63" s="172"/>
      <c r="V63" s="172"/>
      <c r="W63" s="172"/>
    </row>
    <row r="64" spans="2:23">
      <c r="B64" s="174"/>
      <c r="C64" s="272" t="s">
        <v>95</v>
      </c>
      <c r="D64" s="172"/>
      <c r="E64" s="172"/>
      <c r="F64" s="172"/>
      <c r="G64" s="172"/>
      <c r="H64" s="172"/>
      <c r="I64" s="172"/>
      <c r="J64" s="172"/>
      <c r="K64" s="172"/>
      <c r="L64" s="172"/>
      <c r="M64" s="172"/>
      <c r="N64" s="172"/>
      <c r="O64" s="172"/>
      <c r="P64" s="172"/>
      <c r="Q64" s="172"/>
      <c r="R64" s="172"/>
      <c r="S64" s="172"/>
      <c r="T64" s="172"/>
      <c r="U64" s="172"/>
      <c r="V64" s="172"/>
      <c r="W64" s="172"/>
    </row>
    <row r="65" spans="2:23">
      <c r="B65" s="168">
        <v>4</v>
      </c>
      <c r="C65" s="273" t="s">
        <v>95</v>
      </c>
      <c r="D65" s="173" t="str">
        <f t="shared" ref="D65:W65" si="38">IF(COUNTIF(D62:D64,"C")&gt;=1,"A",IF(COUNTIF(D62:D64,"C")&gt;0,"P"," "))</f>
        <v xml:space="preserve"> </v>
      </c>
      <c r="E65" s="173" t="str">
        <f t="shared" si="38"/>
        <v xml:space="preserve"> </v>
      </c>
      <c r="F65" s="173" t="str">
        <f t="shared" ref="F65:N65" si="39">IF(COUNTIF(F62:F64,"C")&gt;=1,"A",IF(COUNTIF(F62:F64,"C")&gt;0,"P"," "))</f>
        <v xml:space="preserve"> </v>
      </c>
      <c r="G65" s="173" t="str">
        <f t="shared" si="39"/>
        <v xml:space="preserve"> </v>
      </c>
      <c r="H65" s="173" t="str">
        <f t="shared" si="39"/>
        <v xml:space="preserve"> </v>
      </c>
      <c r="I65" s="173" t="str">
        <f t="shared" si="39"/>
        <v xml:space="preserve"> </v>
      </c>
      <c r="J65" s="173" t="str">
        <f t="shared" si="39"/>
        <v xml:space="preserve"> </v>
      </c>
      <c r="K65" s="173" t="str">
        <f t="shared" si="39"/>
        <v xml:space="preserve"> </v>
      </c>
      <c r="L65" s="173" t="str">
        <f t="shared" si="39"/>
        <v xml:space="preserve"> </v>
      </c>
      <c r="M65" s="173" t="str">
        <f t="shared" si="39"/>
        <v xml:space="preserve"> </v>
      </c>
      <c r="N65" s="173" t="str">
        <f t="shared" si="39"/>
        <v xml:space="preserve"> </v>
      </c>
      <c r="O65" s="173" t="str">
        <f t="shared" si="38"/>
        <v xml:space="preserve"> </v>
      </c>
      <c r="P65" s="173" t="str">
        <f t="shared" si="38"/>
        <v xml:space="preserve"> </v>
      </c>
      <c r="Q65" s="173" t="str">
        <f t="shared" si="38"/>
        <v xml:space="preserve"> </v>
      </c>
      <c r="R65" s="173" t="str">
        <f t="shared" si="38"/>
        <v xml:space="preserve"> </v>
      </c>
      <c r="S65" s="173" t="str">
        <f t="shared" si="38"/>
        <v xml:space="preserve"> </v>
      </c>
      <c r="T65" s="173" t="str">
        <f t="shared" si="38"/>
        <v xml:space="preserve"> </v>
      </c>
      <c r="U65" s="173" t="str">
        <f t="shared" si="38"/>
        <v xml:space="preserve"> </v>
      </c>
      <c r="V65" s="173" t="str">
        <f t="shared" si="38"/>
        <v xml:space="preserve"> </v>
      </c>
      <c r="W65" s="173" t="str">
        <f t="shared" si="38"/>
        <v xml:space="preserve"> </v>
      </c>
    </row>
    <row r="66" spans="2:23">
      <c r="B66" s="174"/>
      <c r="C66" s="272" t="s">
        <v>95</v>
      </c>
      <c r="D66" s="172"/>
      <c r="E66" s="172"/>
      <c r="F66" s="172"/>
      <c r="G66" s="172"/>
      <c r="H66" s="172"/>
      <c r="I66" s="172"/>
      <c r="J66" s="172"/>
      <c r="K66" s="172"/>
      <c r="L66" s="172"/>
      <c r="M66" s="172"/>
      <c r="N66" s="172"/>
      <c r="O66" s="172"/>
      <c r="P66" s="172"/>
      <c r="Q66" s="172"/>
      <c r="R66" s="172"/>
      <c r="S66" s="172"/>
      <c r="T66" s="172"/>
      <c r="U66" s="172"/>
      <c r="V66" s="172"/>
      <c r="W66" s="172"/>
    </row>
    <row r="67" spans="2:23">
      <c r="B67" s="174"/>
      <c r="C67" s="272" t="s">
        <v>95</v>
      </c>
      <c r="D67" s="172"/>
      <c r="E67" s="172"/>
      <c r="F67" s="172"/>
      <c r="G67" s="172"/>
      <c r="H67" s="172"/>
      <c r="I67" s="172"/>
      <c r="J67" s="172"/>
      <c r="K67" s="172"/>
      <c r="L67" s="172"/>
      <c r="M67" s="172"/>
      <c r="N67" s="172"/>
      <c r="O67" s="172"/>
      <c r="P67" s="172"/>
      <c r="Q67" s="172"/>
      <c r="R67" s="172"/>
      <c r="S67" s="172"/>
      <c r="T67" s="172"/>
      <c r="U67" s="172"/>
      <c r="V67" s="172"/>
      <c r="W67" s="172"/>
    </row>
    <row r="68" spans="2:23">
      <c r="B68" s="174"/>
      <c r="C68" s="272" t="s">
        <v>95</v>
      </c>
      <c r="D68" s="172"/>
      <c r="E68" s="172"/>
      <c r="F68" s="172"/>
      <c r="G68" s="172"/>
      <c r="H68" s="172"/>
      <c r="I68" s="172"/>
      <c r="J68" s="172"/>
      <c r="K68" s="172"/>
      <c r="L68" s="172"/>
      <c r="M68" s="172"/>
      <c r="N68" s="172"/>
      <c r="O68" s="172"/>
      <c r="P68" s="172"/>
      <c r="Q68" s="172"/>
      <c r="R68" s="172"/>
      <c r="S68" s="172"/>
      <c r="T68" s="172"/>
      <c r="U68" s="172"/>
      <c r="V68" s="172"/>
      <c r="W68" s="172"/>
    </row>
    <row r="69" spans="2:23">
      <c r="B69" s="168">
        <v>5</v>
      </c>
      <c r="C69" s="273" t="s">
        <v>95</v>
      </c>
      <c r="D69" s="173" t="str">
        <f t="shared" ref="D69:W69" si="40">IF(COUNTIF(D66:D68,"C")&gt;=1,"A",IF(COUNTIF(D66:D68,"C")&gt;0,"P"," "))</f>
        <v xml:space="preserve"> </v>
      </c>
      <c r="E69" s="173" t="str">
        <f t="shared" si="40"/>
        <v xml:space="preserve"> </v>
      </c>
      <c r="F69" s="173" t="str">
        <f t="shared" ref="F69:N69" si="41">IF(COUNTIF(F66:F68,"C")&gt;=1,"A",IF(COUNTIF(F66:F68,"C")&gt;0,"P"," "))</f>
        <v xml:space="preserve"> </v>
      </c>
      <c r="G69" s="173" t="str">
        <f t="shared" si="41"/>
        <v xml:space="preserve"> </v>
      </c>
      <c r="H69" s="173" t="str">
        <f t="shared" si="41"/>
        <v xml:space="preserve"> </v>
      </c>
      <c r="I69" s="173" t="str">
        <f t="shared" si="41"/>
        <v xml:space="preserve"> </v>
      </c>
      <c r="J69" s="173" t="str">
        <f t="shared" si="41"/>
        <v xml:space="preserve"> </v>
      </c>
      <c r="K69" s="173" t="str">
        <f t="shared" si="41"/>
        <v xml:space="preserve"> </v>
      </c>
      <c r="L69" s="173" t="str">
        <f t="shared" si="41"/>
        <v xml:space="preserve"> </v>
      </c>
      <c r="M69" s="173" t="str">
        <f t="shared" si="41"/>
        <v xml:space="preserve"> </v>
      </c>
      <c r="N69" s="173" t="str">
        <f t="shared" si="41"/>
        <v xml:space="preserve"> </v>
      </c>
      <c r="O69" s="173" t="str">
        <f t="shared" si="40"/>
        <v xml:space="preserve"> </v>
      </c>
      <c r="P69" s="173" t="str">
        <f t="shared" si="40"/>
        <v xml:space="preserve"> </v>
      </c>
      <c r="Q69" s="173" t="str">
        <f t="shared" si="40"/>
        <v xml:space="preserve"> </v>
      </c>
      <c r="R69" s="173" t="str">
        <f t="shared" si="40"/>
        <v xml:space="preserve"> </v>
      </c>
      <c r="S69" s="173" t="str">
        <f t="shared" si="40"/>
        <v xml:space="preserve"> </v>
      </c>
      <c r="T69" s="173" t="str">
        <f t="shared" si="40"/>
        <v xml:space="preserve"> </v>
      </c>
      <c r="U69" s="173" t="str">
        <f t="shared" si="40"/>
        <v xml:space="preserve"> </v>
      </c>
      <c r="V69" s="173" t="str">
        <f t="shared" si="40"/>
        <v xml:space="preserve"> </v>
      </c>
      <c r="W69" s="173" t="str">
        <f t="shared" si="40"/>
        <v xml:space="preserve"> </v>
      </c>
    </row>
    <row r="70" spans="2:23">
      <c r="B70" s="174"/>
      <c r="C70" s="272" t="s">
        <v>95</v>
      </c>
      <c r="D70" s="172"/>
      <c r="E70" s="172"/>
      <c r="F70" s="172"/>
      <c r="G70" s="172"/>
      <c r="H70" s="172"/>
      <c r="I70" s="172"/>
      <c r="J70" s="172"/>
      <c r="K70" s="172"/>
      <c r="L70" s="172"/>
      <c r="M70" s="172"/>
      <c r="N70" s="172"/>
      <c r="O70" s="172"/>
      <c r="P70" s="172"/>
      <c r="Q70" s="172"/>
      <c r="R70" s="172"/>
      <c r="S70" s="172"/>
      <c r="T70" s="172"/>
      <c r="U70" s="172"/>
      <c r="V70" s="172"/>
      <c r="W70" s="172"/>
    </row>
    <row r="71" spans="2:23">
      <c r="B71" s="174"/>
      <c r="C71" s="272" t="s">
        <v>95</v>
      </c>
      <c r="D71" s="172"/>
      <c r="E71" s="172"/>
      <c r="F71" s="172"/>
      <c r="G71" s="172"/>
      <c r="H71" s="172"/>
      <c r="I71" s="172"/>
      <c r="J71" s="172"/>
      <c r="K71" s="172"/>
      <c r="L71" s="172"/>
      <c r="M71" s="172"/>
      <c r="N71" s="172"/>
      <c r="O71" s="172"/>
      <c r="P71" s="172"/>
      <c r="Q71" s="172"/>
      <c r="R71" s="172"/>
      <c r="S71" s="172"/>
      <c r="T71" s="172"/>
      <c r="U71" s="172"/>
      <c r="V71" s="172"/>
      <c r="W71" s="172"/>
    </row>
    <row r="72" spans="2:23">
      <c r="B72" s="174"/>
      <c r="C72" s="272" t="s">
        <v>95</v>
      </c>
      <c r="D72" s="172"/>
      <c r="E72" s="172"/>
      <c r="F72" s="172"/>
      <c r="G72" s="172"/>
      <c r="H72" s="172"/>
      <c r="I72" s="172"/>
      <c r="J72" s="172"/>
      <c r="K72" s="172"/>
      <c r="L72" s="172"/>
      <c r="M72" s="172"/>
      <c r="N72" s="172"/>
      <c r="O72" s="172"/>
      <c r="P72" s="172"/>
      <c r="Q72" s="172"/>
      <c r="R72" s="172"/>
      <c r="S72" s="172"/>
      <c r="T72" s="172"/>
      <c r="U72" s="172"/>
      <c r="V72" s="172"/>
      <c r="W72" s="172"/>
    </row>
    <row r="73" spans="2:23" ht="0.75" customHeight="1" thickBot="1">
      <c r="B73" s="168"/>
      <c r="C73" s="168"/>
      <c r="D73" s="173" t="str">
        <f t="shared" ref="D73:W73" si="42">IF(COUNTIF(D70:D72,"C")&gt;=1,"A",IF(COUNTIF(D70:D72,"C")&gt;0,"P"," "))</f>
        <v xml:space="preserve"> </v>
      </c>
      <c r="E73" s="173" t="str">
        <f t="shared" si="42"/>
        <v xml:space="preserve"> </v>
      </c>
      <c r="F73" s="173" t="str">
        <f t="shared" ref="F73:N73" si="43">IF(COUNTIF(F70:F72,"C")&gt;=1,"A",IF(COUNTIF(F70:F72,"C")&gt;0,"P"," "))</f>
        <v xml:space="preserve"> </v>
      </c>
      <c r="G73" s="173" t="str">
        <f t="shared" si="43"/>
        <v xml:space="preserve"> </v>
      </c>
      <c r="H73" s="173" t="str">
        <f t="shared" si="43"/>
        <v xml:space="preserve"> </v>
      </c>
      <c r="I73" s="173" t="str">
        <f t="shared" si="43"/>
        <v xml:space="preserve"> </v>
      </c>
      <c r="J73" s="173" t="str">
        <f t="shared" si="43"/>
        <v xml:space="preserve"> </v>
      </c>
      <c r="K73" s="173" t="str">
        <f t="shared" si="43"/>
        <v xml:space="preserve"> </v>
      </c>
      <c r="L73" s="173" t="str">
        <f t="shared" si="43"/>
        <v xml:space="preserve"> </v>
      </c>
      <c r="M73" s="173" t="str">
        <f t="shared" si="43"/>
        <v xml:space="preserve"> </v>
      </c>
      <c r="N73" s="173" t="str">
        <f t="shared" si="43"/>
        <v xml:space="preserve"> </v>
      </c>
      <c r="O73" s="173" t="str">
        <f t="shared" si="42"/>
        <v xml:space="preserve"> </v>
      </c>
      <c r="P73" s="173" t="str">
        <f t="shared" si="42"/>
        <v xml:space="preserve"> </v>
      </c>
      <c r="Q73" s="173" t="str">
        <f t="shared" si="42"/>
        <v xml:space="preserve"> </v>
      </c>
      <c r="R73" s="173" t="str">
        <f t="shared" si="42"/>
        <v xml:space="preserve"> </v>
      </c>
      <c r="S73" s="173" t="str">
        <f t="shared" si="42"/>
        <v xml:space="preserve"> </v>
      </c>
      <c r="T73" s="173" t="str">
        <f t="shared" si="42"/>
        <v xml:space="preserve"> </v>
      </c>
      <c r="U73" s="173" t="str">
        <f t="shared" si="42"/>
        <v xml:space="preserve"> </v>
      </c>
      <c r="V73" s="173" t="str">
        <f t="shared" si="42"/>
        <v xml:space="preserve"> </v>
      </c>
      <c r="W73" s="173" t="str">
        <f t="shared" si="42"/>
        <v xml:space="preserve"> </v>
      </c>
    </row>
    <row r="74" spans="2:23" ht="13.5" thickBot="1">
      <c r="B74" s="168"/>
      <c r="C74" s="152" t="s">
        <v>23</v>
      </c>
      <c r="D74" s="179" t="str">
        <f>IF(COUNTIF(D57:D73,"A")&gt;4,"C",IF(COUNTIF(D57:D73,"A")&gt;0,"P"," "))</f>
        <v xml:space="preserve"> </v>
      </c>
      <c r="E74" s="179" t="str">
        <f t="shared" ref="E74" si="44">IF(COUNTIF(E57:E73,"A")&gt;4,"C",IF(COUNTIF(E57:E73,"A")&gt;0,"P"," "))</f>
        <v xml:space="preserve"> </v>
      </c>
      <c r="F74" s="179" t="str">
        <f t="shared" ref="F74:N74" si="45">IF(COUNTIF(F57:F73,"A")&gt;4,"C",IF(COUNTIF(F57:F73,"A")&gt;0,"P"," "))</f>
        <v xml:space="preserve"> </v>
      </c>
      <c r="G74" s="179" t="str">
        <f t="shared" si="45"/>
        <v xml:space="preserve"> </v>
      </c>
      <c r="H74" s="179" t="str">
        <f t="shared" si="45"/>
        <v xml:space="preserve"> </v>
      </c>
      <c r="I74" s="179" t="str">
        <f t="shared" si="45"/>
        <v xml:space="preserve"> </v>
      </c>
      <c r="J74" s="179" t="str">
        <f t="shared" si="45"/>
        <v xml:space="preserve"> </v>
      </c>
      <c r="K74" s="179" t="str">
        <f t="shared" si="45"/>
        <v xml:space="preserve"> </v>
      </c>
      <c r="L74" s="179" t="str">
        <f t="shared" si="45"/>
        <v xml:space="preserve"> </v>
      </c>
      <c r="M74" s="179" t="str">
        <f t="shared" si="45"/>
        <v xml:space="preserve"> </v>
      </c>
      <c r="N74" s="179" t="str">
        <f t="shared" si="45"/>
        <v xml:space="preserve"> </v>
      </c>
      <c r="O74" s="179" t="str">
        <f t="shared" ref="O74" si="46">IF(COUNTIF(O57:O73,"A")&gt;4,"C",IF(COUNTIF(O57:O73,"A")&gt;0,"P"," "))</f>
        <v xml:space="preserve"> </v>
      </c>
      <c r="P74" s="179" t="str">
        <f t="shared" ref="P74" si="47">IF(COUNTIF(P57:P73,"A")&gt;4,"C",IF(COUNTIF(P57:P73,"A")&gt;0,"P"," "))</f>
        <v xml:space="preserve"> </v>
      </c>
      <c r="Q74" s="179" t="str">
        <f t="shared" ref="Q74" si="48">IF(COUNTIF(Q57:Q73,"A")&gt;4,"C",IF(COUNTIF(Q57:Q73,"A")&gt;0,"P"," "))</f>
        <v xml:space="preserve"> </v>
      </c>
      <c r="R74" s="179" t="str">
        <f t="shared" ref="R74" si="49">IF(COUNTIF(R57:R73,"A")&gt;4,"C",IF(COUNTIF(R57:R73,"A")&gt;0,"P"," "))</f>
        <v xml:space="preserve"> </v>
      </c>
      <c r="S74" s="179" t="str">
        <f t="shared" ref="S74" si="50">IF(COUNTIF(S57:S73,"A")&gt;4,"C",IF(COUNTIF(S57:S73,"A")&gt;0,"P"," "))</f>
        <v xml:space="preserve"> </v>
      </c>
      <c r="T74" s="179" t="str">
        <f t="shared" ref="T74" si="51">IF(COUNTIF(T57:T73,"A")&gt;4,"C",IF(COUNTIF(T57:T73,"A")&gt;0,"P"," "))</f>
        <v xml:space="preserve"> </v>
      </c>
      <c r="U74" s="179" t="str">
        <f t="shared" ref="U74" si="52">IF(COUNTIF(U57:U73,"A")&gt;4,"C",IF(COUNTIF(U57:U73,"A")&gt;0,"P"," "))</f>
        <v xml:space="preserve"> </v>
      </c>
      <c r="V74" s="179" t="str">
        <f t="shared" ref="V74" si="53">IF(COUNTIF(V57:V73,"A")&gt;4,"C",IF(COUNTIF(V57:V73,"A")&gt;0,"P"," "))</f>
        <v xml:space="preserve"> </v>
      </c>
      <c r="W74" s="179" t="str">
        <f t="shared" ref="W74" si="54">IF(COUNTIF(W57:W73,"A")&gt;4,"C",IF(COUNTIF(W57:W73,"A")&gt;0,"P"," "))</f>
        <v xml:space="preserve"> </v>
      </c>
    </row>
    <row r="75" spans="2:23" ht="15">
      <c r="B75" s="610" t="s">
        <v>703</v>
      </c>
      <c r="C75" s="611"/>
      <c r="D75" s="608"/>
      <c r="E75" s="608"/>
      <c r="F75" s="608"/>
      <c r="G75" s="608"/>
      <c r="H75" s="608"/>
      <c r="I75" s="608"/>
      <c r="J75" s="608"/>
      <c r="K75" s="608"/>
      <c r="L75" s="608"/>
      <c r="M75" s="608"/>
      <c r="N75" s="608"/>
      <c r="O75" s="609"/>
      <c r="P75" s="609"/>
      <c r="Q75" s="609"/>
      <c r="R75" s="609"/>
      <c r="S75" s="609"/>
      <c r="T75" s="609"/>
      <c r="U75" s="609"/>
      <c r="V75" s="609"/>
      <c r="W75" s="609"/>
    </row>
    <row r="76" spans="2:23">
      <c r="B76" s="168">
        <v>1</v>
      </c>
      <c r="C76" s="169" t="s">
        <v>95</v>
      </c>
      <c r="D76" s="170"/>
      <c r="E76" s="170"/>
      <c r="F76" s="170"/>
      <c r="G76" s="170"/>
      <c r="H76" s="170"/>
      <c r="I76" s="170"/>
      <c r="J76" s="170"/>
      <c r="K76" s="170"/>
      <c r="L76" s="170"/>
      <c r="M76" s="170"/>
      <c r="N76" s="170"/>
      <c r="O76" s="170"/>
      <c r="P76" s="170"/>
      <c r="Q76" s="170"/>
      <c r="R76" s="170"/>
      <c r="S76" s="170"/>
      <c r="T76" s="170"/>
      <c r="U76" s="170"/>
      <c r="V76" s="170"/>
      <c r="W76" s="170"/>
    </row>
    <row r="77" spans="2:23">
      <c r="B77" s="171"/>
      <c r="C77" s="272" t="s">
        <v>95</v>
      </c>
      <c r="D77" s="172"/>
      <c r="E77" s="172"/>
      <c r="F77" s="172"/>
      <c r="G77" s="172"/>
      <c r="H77" s="172"/>
      <c r="I77" s="172"/>
      <c r="J77" s="172"/>
      <c r="K77" s="172"/>
      <c r="L77" s="172"/>
      <c r="M77" s="172"/>
      <c r="N77" s="172"/>
      <c r="O77" s="172"/>
      <c r="P77" s="172"/>
      <c r="Q77" s="172"/>
      <c r="R77" s="172"/>
      <c r="S77" s="172"/>
      <c r="T77" s="172"/>
      <c r="U77" s="172"/>
      <c r="V77" s="172"/>
      <c r="W77" s="172"/>
    </row>
    <row r="78" spans="2:23">
      <c r="B78" s="171"/>
      <c r="C78" s="272" t="s">
        <v>95</v>
      </c>
      <c r="D78" s="172"/>
      <c r="E78" s="172"/>
      <c r="F78" s="172"/>
      <c r="G78" s="172"/>
      <c r="H78" s="172"/>
      <c r="I78" s="172"/>
      <c r="J78" s="172"/>
      <c r="K78" s="172"/>
      <c r="L78" s="172"/>
      <c r="M78" s="172"/>
      <c r="N78" s="172"/>
      <c r="O78" s="172"/>
      <c r="P78" s="172"/>
      <c r="Q78" s="172"/>
      <c r="R78" s="172"/>
      <c r="S78" s="172"/>
      <c r="T78" s="172"/>
      <c r="U78" s="172"/>
      <c r="V78" s="172"/>
      <c r="W78" s="172"/>
    </row>
    <row r="79" spans="2:23">
      <c r="B79" s="171"/>
      <c r="C79" s="272" t="s">
        <v>95</v>
      </c>
      <c r="D79" s="172"/>
      <c r="E79" s="172"/>
      <c r="F79" s="172"/>
      <c r="G79" s="172"/>
      <c r="H79" s="172"/>
      <c r="I79" s="172"/>
      <c r="J79" s="172"/>
      <c r="K79" s="172"/>
      <c r="L79" s="172"/>
      <c r="M79" s="172"/>
      <c r="N79" s="172"/>
      <c r="O79" s="172"/>
      <c r="P79" s="172"/>
      <c r="Q79" s="172"/>
      <c r="R79" s="172"/>
      <c r="S79" s="172"/>
      <c r="T79" s="172"/>
      <c r="U79" s="172"/>
      <c r="V79" s="172"/>
      <c r="W79" s="172"/>
    </row>
    <row r="80" spans="2:23">
      <c r="B80" s="168">
        <v>2</v>
      </c>
      <c r="C80" s="273" t="s">
        <v>95</v>
      </c>
      <c r="D80" s="173" t="str">
        <f t="shared" ref="D80:W80" si="55">IF(COUNTIF(D77:D79,"C")&gt;=1,"A",IF(COUNTIF(D77:D79,"C")&gt;0,"P"," "))</f>
        <v xml:space="preserve"> </v>
      </c>
      <c r="E80" s="173" t="str">
        <f t="shared" si="55"/>
        <v xml:space="preserve"> </v>
      </c>
      <c r="F80" s="173" t="str">
        <f t="shared" ref="F80:N80" si="56">IF(COUNTIF(F77:F79,"C")&gt;=1,"A",IF(COUNTIF(F77:F79,"C")&gt;0,"P"," "))</f>
        <v xml:space="preserve"> </v>
      </c>
      <c r="G80" s="173" t="str">
        <f t="shared" si="56"/>
        <v xml:space="preserve"> </v>
      </c>
      <c r="H80" s="173" t="str">
        <f t="shared" si="56"/>
        <v xml:space="preserve"> </v>
      </c>
      <c r="I80" s="173" t="str">
        <f t="shared" si="56"/>
        <v xml:space="preserve"> </v>
      </c>
      <c r="J80" s="173" t="str">
        <f t="shared" si="56"/>
        <v xml:space="preserve"> </v>
      </c>
      <c r="K80" s="173" t="str">
        <f t="shared" si="56"/>
        <v xml:space="preserve"> </v>
      </c>
      <c r="L80" s="173" t="str">
        <f t="shared" si="56"/>
        <v xml:space="preserve"> </v>
      </c>
      <c r="M80" s="173" t="str">
        <f t="shared" si="56"/>
        <v xml:space="preserve"> </v>
      </c>
      <c r="N80" s="173" t="str">
        <f t="shared" si="56"/>
        <v xml:space="preserve"> </v>
      </c>
      <c r="O80" s="173" t="str">
        <f t="shared" si="55"/>
        <v xml:space="preserve"> </v>
      </c>
      <c r="P80" s="173" t="str">
        <f t="shared" si="55"/>
        <v xml:space="preserve"> </v>
      </c>
      <c r="Q80" s="173" t="str">
        <f t="shared" si="55"/>
        <v xml:space="preserve"> </v>
      </c>
      <c r="R80" s="173" t="str">
        <f t="shared" si="55"/>
        <v xml:space="preserve"> </v>
      </c>
      <c r="S80" s="173" t="str">
        <f t="shared" si="55"/>
        <v xml:space="preserve"> </v>
      </c>
      <c r="T80" s="173" t="str">
        <f t="shared" si="55"/>
        <v xml:space="preserve"> </v>
      </c>
      <c r="U80" s="173" t="str">
        <f t="shared" si="55"/>
        <v xml:space="preserve"> </v>
      </c>
      <c r="V80" s="173" t="str">
        <f t="shared" si="55"/>
        <v xml:space="preserve"> </v>
      </c>
      <c r="W80" s="173" t="str">
        <f t="shared" si="55"/>
        <v xml:space="preserve"> </v>
      </c>
    </row>
    <row r="81" spans="2:23">
      <c r="B81" s="174"/>
      <c r="C81" s="272" t="s">
        <v>95</v>
      </c>
      <c r="D81" s="172"/>
      <c r="E81" s="172"/>
      <c r="F81" s="172"/>
      <c r="G81" s="172"/>
      <c r="H81" s="172"/>
      <c r="I81" s="172"/>
      <c r="J81" s="172"/>
      <c r="K81" s="172"/>
      <c r="L81" s="172"/>
      <c r="M81" s="172"/>
      <c r="N81" s="172"/>
      <c r="O81" s="172"/>
      <c r="P81" s="172"/>
      <c r="Q81" s="172"/>
      <c r="R81" s="172"/>
      <c r="S81" s="172"/>
      <c r="T81" s="172"/>
      <c r="U81" s="172"/>
      <c r="V81" s="172"/>
      <c r="W81" s="172"/>
    </row>
    <row r="82" spans="2:23">
      <c r="B82" s="174"/>
      <c r="C82" s="272" t="s">
        <v>95</v>
      </c>
      <c r="D82" s="172"/>
      <c r="E82" s="172"/>
      <c r="F82" s="172"/>
      <c r="G82" s="172"/>
      <c r="H82" s="172"/>
      <c r="I82" s="172"/>
      <c r="J82" s="172"/>
      <c r="K82" s="172"/>
      <c r="L82" s="172"/>
      <c r="M82" s="172"/>
      <c r="N82" s="172"/>
      <c r="O82" s="172"/>
      <c r="P82" s="172"/>
      <c r="Q82" s="172"/>
      <c r="R82" s="172"/>
      <c r="S82" s="172"/>
      <c r="T82" s="172"/>
      <c r="U82" s="172"/>
      <c r="V82" s="172"/>
      <c r="W82" s="172"/>
    </row>
    <row r="83" spans="2:23">
      <c r="B83" s="174"/>
      <c r="C83" s="272" t="s">
        <v>95</v>
      </c>
      <c r="D83" s="172"/>
      <c r="E83" s="172"/>
      <c r="F83" s="172"/>
      <c r="G83" s="172"/>
      <c r="H83" s="172"/>
      <c r="I83" s="172"/>
      <c r="J83" s="172"/>
      <c r="K83" s="172"/>
      <c r="L83" s="172"/>
      <c r="M83" s="172"/>
      <c r="N83" s="172"/>
      <c r="O83" s="172"/>
      <c r="P83" s="172"/>
      <c r="Q83" s="172"/>
      <c r="R83" s="172"/>
      <c r="S83" s="172"/>
      <c r="T83" s="172"/>
      <c r="U83" s="172"/>
      <c r="V83" s="172"/>
      <c r="W83" s="172"/>
    </row>
    <row r="84" spans="2:23">
      <c r="B84" s="168">
        <v>3</v>
      </c>
      <c r="C84" s="273" t="s">
        <v>95</v>
      </c>
      <c r="D84" s="173" t="str">
        <f t="shared" ref="D84:W84" si="57">IF(COUNTIF(D81:D83,"C")&gt;=1,"A",IF(COUNTIF(D81:D83,"C")&gt;0,"P"," "))</f>
        <v xml:space="preserve"> </v>
      </c>
      <c r="E84" s="173" t="str">
        <f t="shared" si="57"/>
        <v xml:space="preserve"> </v>
      </c>
      <c r="F84" s="173" t="str">
        <f t="shared" ref="F84:N84" si="58">IF(COUNTIF(F81:F83,"C")&gt;=1,"A",IF(COUNTIF(F81:F83,"C")&gt;0,"P"," "))</f>
        <v xml:space="preserve"> </v>
      </c>
      <c r="G84" s="173" t="str">
        <f t="shared" si="58"/>
        <v xml:space="preserve"> </v>
      </c>
      <c r="H84" s="173" t="str">
        <f t="shared" si="58"/>
        <v xml:space="preserve"> </v>
      </c>
      <c r="I84" s="173" t="str">
        <f t="shared" si="58"/>
        <v xml:space="preserve"> </v>
      </c>
      <c r="J84" s="173" t="str">
        <f t="shared" si="58"/>
        <v xml:space="preserve"> </v>
      </c>
      <c r="K84" s="173" t="str">
        <f t="shared" si="58"/>
        <v xml:space="preserve"> </v>
      </c>
      <c r="L84" s="173" t="str">
        <f t="shared" si="58"/>
        <v xml:space="preserve"> </v>
      </c>
      <c r="M84" s="173" t="str">
        <f t="shared" si="58"/>
        <v xml:space="preserve"> </v>
      </c>
      <c r="N84" s="173" t="str">
        <f t="shared" si="58"/>
        <v xml:space="preserve"> </v>
      </c>
      <c r="O84" s="173" t="str">
        <f t="shared" si="57"/>
        <v xml:space="preserve"> </v>
      </c>
      <c r="P84" s="173" t="str">
        <f t="shared" si="57"/>
        <v xml:space="preserve"> </v>
      </c>
      <c r="Q84" s="173" t="str">
        <f t="shared" si="57"/>
        <v xml:space="preserve"> </v>
      </c>
      <c r="R84" s="173" t="str">
        <f t="shared" si="57"/>
        <v xml:space="preserve"> </v>
      </c>
      <c r="S84" s="173" t="str">
        <f t="shared" si="57"/>
        <v xml:space="preserve"> </v>
      </c>
      <c r="T84" s="173" t="str">
        <f t="shared" si="57"/>
        <v xml:space="preserve"> </v>
      </c>
      <c r="U84" s="173" t="str">
        <f t="shared" si="57"/>
        <v xml:space="preserve"> </v>
      </c>
      <c r="V84" s="173" t="str">
        <f t="shared" si="57"/>
        <v xml:space="preserve"> </v>
      </c>
      <c r="W84" s="173" t="str">
        <f t="shared" si="57"/>
        <v xml:space="preserve"> </v>
      </c>
    </row>
    <row r="85" spans="2:23">
      <c r="B85" s="174"/>
      <c r="C85" s="272" t="s">
        <v>95</v>
      </c>
      <c r="D85" s="172"/>
      <c r="E85" s="172"/>
      <c r="F85" s="172"/>
      <c r="G85" s="172"/>
      <c r="H85" s="172"/>
      <c r="I85" s="172"/>
      <c r="J85" s="172"/>
      <c r="K85" s="172"/>
      <c r="L85" s="172"/>
      <c r="M85" s="172"/>
      <c r="N85" s="172"/>
      <c r="O85" s="172"/>
      <c r="P85" s="172"/>
      <c r="Q85" s="172"/>
      <c r="R85" s="172"/>
      <c r="S85" s="172"/>
      <c r="T85" s="172"/>
      <c r="U85" s="172"/>
      <c r="V85" s="172"/>
      <c r="W85" s="172"/>
    </row>
    <row r="86" spans="2:23">
      <c r="B86" s="174"/>
      <c r="C86" s="272" t="s">
        <v>95</v>
      </c>
      <c r="D86" s="172"/>
      <c r="E86" s="172"/>
      <c r="F86" s="172"/>
      <c r="G86" s="172"/>
      <c r="H86" s="172"/>
      <c r="I86" s="172"/>
      <c r="J86" s="172"/>
      <c r="K86" s="172"/>
      <c r="L86" s="172"/>
      <c r="M86" s="172"/>
      <c r="N86" s="172"/>
      <c r="O86" s="172"/>
      <c r="P86" s="172"/>
      <c r="Q86" s="172"/>
      <c r="R86" s="172"/>
      <c r="S86" s="172"/>
      <c r="T86" s="172"/>
      <c r="U86" s="172"/>
      <c r="V86" s="172"/>
      <c r="W86" s="172"/>
    </row>
    <row r="87" spans="2:23">
      <c r="B87" s="174"/>
      <c r="C87" s="272" t="s">
        <v>95</v>
      </c>
      <c r="D87" s="172"/>
      <c r="E87" s="172"/>
      <c r="F87" s="172"/>
      <c r="G87" s="172"/>
      <c r="H87" s="172"/>
      <c r="I87" s="172"/>
      <c r="J87" s="172"/>
      <c r="K87" s="172"/>
      <c r="L87" s="172"/>
      <c r="M87" s="172"/>
      <c r="N87" s="172"/>
      <c r="O87" s="172"/>
      <c r="P87" s="172"/>
      <c r="Q87" s="172"/>
      <c r="R87" s="172"/>
      <c r="S87" s="172"/>
      <c r="T87" s="172"/>
      <c r="U87" s="172"/>
      <c r="V87" s="172"/>
      <c r="W87" s="172"/>
    </row>
    <row r="88" spans="2:23">
      <c r="B88" s="168">
        <v>4</v>
      </c>
      <c r="C88" s="273" t="s">
        <v>95</v>
      </c>
      <c r="D88" s="173" t="str">
        <f t="shared" ref="D88:W88" si="59">IF(COUNTIF(D85:D87,"C")&gt;=1,"A",IF(COUNTIF(D85:D87,"C")&gt;0,"P"," "))</f>
        <v xml:space="preserve"> </v>
      </c>
      <c r="E88" s="173" t="str">
        <f t="shared" si="59"/>
        <v xml:space="preserve"> </v>
      </c>
      <c r="F88" s="173" t="str">
        <f t="shared" ref="F88:N88" si="60">IF(COUNTIF(F85:F87,"C")&gt;=1,"A",IF(COUNTIF(F85:F87,"C")&gt;0,"P"," "))</f>
        <v xml:space="preserve"> </v>
      </c>
      <c r="G88" s="173" t="str">
        <f t="shared" si="60"/>
        <v xml:space="preserve"> </v>
      </c>
      <c r="H88" s="173" t="str">
        <f t="shared" si="60"/>
        <v xml:space="preserve"> </v>
      </c>
      <c r="I88" s="173" t="str">
        <f t="shared" si="60"/>
        <v xml:space="preserve"> </v>
      </c>
      <c r="J88" s="173" t="str">
        <f t="shared" si="60"/>
        <v xml:space="preserve"> </v>
      </c>
      <c r="K88" s="173" t="str">
        <f t="shared" si="60"/>
        <v xml:space="preserve"> </v>
      </c>
      <c r="L88" s="173" t="str">
        <f t="shared" si="60"/>
        <v xml:space="preserve"> </v>
      </c>
      <c r="M88" s="173" t="str">
        <f t="shared" si="60"/>
        <v xml:space="preserve"> </v>
      </c>
      <c r="N88" s="173" t="str">
        <f t="shared" si="60"/>
        <v xml:space="preserve"> </v>
      </c>
      <c r="O88" s="173" t="str">
        <f t="shared" si="59"/>
        <v xml:space="preserve"> </v>
      </c>
      <c r="P88" s="173" t="str">
        <f t="shared" si="59"/>
        <v xml:space="preserve"> </v>
      </c>
      <c r="Q88" s="173" t="str">
        <f t="shared" si="59"/>
        <v xml:space="preserve"> </v>
      </c>
      <c r="R88" s="173" t="str">
        <f t="shared" si="59"/>
        <v xml:space="preserve"> </v>
      </c>
      <c r="S88" s="173" t="str">
        <f t="shared" si="59"/>
        <v xml:space="preserve"> </v>
      </c>
      <c r="T88" s="173" t="str">
        <f t="shared" si="59"/>
        <v xml:space="preserve"> </v>
      </c>
      <c r="U88" s="173" t="str">
        <f t="shared" si="59"/>
        <v xml:space="preserve"> </v>
      </c>
      <c r="V88" s="173" t="str">
        <f t="shared" si="59"/>
        <v xml:space="preserve"> </v>
      </c>
      <c r="W88" s="173" t="str">
        <f t="shared" si="59"/>
        <v xml:space="preserve"> </v>
      </c>
    </row>
    <row r="89" spans="2:23">
      <c r="B89" s="174"/>
      <c r="C89" s="272" t="s">
        <v>95</v>
      </c>
      <c r="D89" s="172"/>
      <c r="E89" s="172"/>
      <c r="F89" s="172"/>
      <c r="G89" s="172"/>
      <c r="H89" s="172"/>
      <c r="I89" s="172"/>
      <c r="J89" s="172"/>
      <c r="K89" s="172"/>
      <c r="L89" s="172"/>
      <c r="M89" s="172"/>
      <c r="N89" s="172"/>
      <c r="O89" s="172"/>
      <c r="P89" s="172"/>
      <c r="Q89" s="172"/>
      <c r="R89" s="172"/>
      <c r="S89" s="172"/>
      <c r="T89" s="172"/>
      <c r="U89" s="172"/>
      <c r="V89" s="172"/>
      <c r="W89" s="172"/>
    </row>
    <row r="90" spans="2:23">
      <c r="B90" s="174"/>
      <c r="C90" s="272" t="s">
        <v>95</v>
      </c>
      <c r="D90" s="172"/>
      <c r="E90" s="172"/>
      <c r="F90" s="172"/>
      <c r="G90" s="172"/>
      <c r="H90" s="172"/>
      <c r="I90" s="172"/>
      <c r="J90" s="172"/>
      <c r="K90" s="172"/>
      <c r="L90" s="172"/>
      <c r="M90" s="172"/>
      <c r="N90" s="172"/>
      <c r="O90" s="172"/>
      <c r="P90" s="172"/>
      <c r="Q90" s="172"/>
      <c r="R90" s="172"/>
      <c r="S90" s="172"/>
      <c r="T90" s="172"/>
      <c r="U90" s="172"/>
      <c r="V90" s="172"/>
      <c r="W90" s="172"/>
    </row>
    <row r="91" spans="2:23">
      <c r="B91" s="174"/>
      <c r="C91" s="272" t="s">
        <v>95</v>
      </c>
      <c r="D91" s="172"/>
      <c r="E91" s="172"/>
      <c r="F91" s="172"/>
      <c r="G91" s="172"/>
      <c r="H91" s="172"/>
      <c r="I91" s="172"/>
      <c r="J91" s="172"/>
      <c r="K91" s="172"/>
      <c r="L91" s="172"/>
      <c r="M91" s="172"/>
      <c r="N91" s="172"/>
      <c r="O91" s="172"/>
      <c r="P91" s="172"/>
      <c r="Q91" s="172"/>
      <c r="R91" s="172"/>
      <c r="S91" s="172"/>
      <c r="T91" s="172"/>
      <c r="U91" s="172"/>
      <c r="V91" s="172"/>
      <c r="W91" s="172"/>
    </row>
    <row r="92" spans="2:23">
      <c r="B92" s="168">
        <v>5</v>
      </c>
      <c r="C92" s="273" t="s">
        <v>95</v>
      </c>
      <c r="D92" s="173" t="str">
        <f t="shared" ref="D92:W92" si="61">IF(COUNTIF(D89:D91,"C")&gt;=1,"A",IF(COUNTIF(D89:D91,"C")&gt;0,"P"," "))</f>
        <v xml:space="preserve"> </v>
      </c>
      <c r="E92" s="173" t="str">
        <f t="shared" si="61"/>
        <v xml:space="preserve"> </v>
      </c>
      <c r="F92" s="173" t="str">
        <f t="shared" ref="F92:N92" si="62">IF(COUNTIF(F89:F91,"C")&gt;=1,"A",IF(COUNTIF(F89:F91,"C")&gt;0,"P"," "))</f>
        <v xml:space="preserve"> </v>
      </c>
      <c r="G92" s="173" t="str">
        <f t="shared" si="62"/>
        <v xml:space="preserve"> </v>
      </c>
      <c r="H92" s="173" t="str">
        <f t="shared" si="62"/>
        <v xml:space="preserve"> </v>
      </c>
      <c r="I92" s="173" t="str">
        <f t="shared" si="62"/>
        <v xml:space="preserve"> </v>
      </c>
      <c r="J92" s="173" t="str">
        <f t="shared" si="62"/>
        <v xml:space="preserve"> </v>
      </c>
      <c r="K92" s="173" t="str">
        <f t="shared" si="62"/>
        <v xml:space="preserve"> </v>
      </c>
      <c r="L92" s="173" t="str">
        <f t="shared" si="62"/>
        <v xml:space="preserve"> </v>
      </c>
      <c r="M92" s="173" t="str">
        <f t="shared" si="62"/>
        <v xml:space="preserve"> </v>
      </c>
      <c r="N92" s="173" t="str">
        <f t="shared" si="62"/>
        <v xml:space="preserve"> </v>
      </c>
      <c r="O92" s="173" t="str">
        <f t="shared" si="61"/>
        <v xml:space="preserve"> </v>
      </c>
      <c r="P92" s="173" t="str">
        <f t="shared" si="61"/>
        <v xml:space="preserve"> </v>
      </c>
      <c r="Q92" s="173" t="str">
        <f t="shared" si="61"/>
        <v xml:space="preserve"> </v>
      </c>
      <c r="R92" s="173" t="str">
        <f t="shared" si="61"/>
        <v xml:space="preserve"> </v>
      </c>
      <c r="S92" s="173" t="str">
        <f t="shared" si="61"/>
        <v xml:space="preserve"> </v>
      </c>
      <c r="T92" s="173" t="str">
        <f t="shared" si="61"/>
        <v xml:space="preserve"> </v>
      </c>
      <c r="U92" s="173" t="str">
        <f t="shared" si="61"/>
        <v xml:space="preserve"> </v>
      </c>
      <c r="V92" s="173" t="str">
        <f t="shared" si="61"/>
        <v xml:space="preserve"> </v>
      </c>
      <c r="W92" s="173" t="str">
        <f t="shared" si="61"/>
        <v xml:space="preserve"> </v>
      </c>
    </row>
    <row r="93" spans="2:23">
      <c r="B93" s="174"/>
      <c r="C93" s="272" t="s">
        <v>95</v>
      </c>
      <c r="D93" s="172"/>
      <c r="E93" s="172"/>
      <c r="F93" s="172"/>
      <c r="G93" s="172"/>
      <c r="H93" s="172"/>
      <c r="I93" s="172"/>
      <c r="J93" s="172"/>
      <c r="K93" s="172"/>
      <c r="L93" s="172"/>
      <c r="M93" s="172"/>
      <c r="N93" s="172"/>
      <c r="O93" s="172"/>
      <c r="P93" s="172"/>
      <c r="Q93" s="172"/>
      <c r="R93" s="172"/>
      <c r="S93" s="172"/>
      <c r="T93" s="172"/>
      <c r="U93" s="172"/>
      <c r="V93" s="172"/>
      <c r="W93" s="172"/>
    </row>
    <row r="94" spans="2:23">
      <c r="B94" s="174"/>
      <c r="C94" s="272" t="s">
        <v>95</v>
      </c>
      <c r="D94" s="172"/>
      <c r="E94" s="172"/>
      <c r="F94" s="172"/>
      <c r="G94" s="172"/>
      <c r="H94" s="172"/>
      <c r="I94" s="172"/>
      <c r="J94" s="172"/>
      <c r="K94" s="172"/>
      <c r="L94" s="172"/>
      <c r="M94" s="172"/>
      <c r="N94" s="172"/>
      <c r="O94" s="172"/>
      <c r="P94" s="172"/>
      <c r="Q94" s="172"/>
      <c r="R94" s="172"/>
      <c r="S94" s="172"/>
      <c r="T94" s="172"/>
      <c r="U94" s="172"/>
      <c r="V94" s="172"/>
      <c r="W94" s="172"/>
    </row>
    <row r="95" spans="2:23">
      <c r="B95" s="174"/>
      <c r="C95" s="272" t="s">
        <v>95</v>
      </c>
      <c r="D95" s="172"/>
      <c r="E95" s="172"/>
      <c r="F95" s="172"/>
      <c r="G95" s="172"/>
      <c r="H95" s="172"/>
      <c r="I95" s="172"/>
      <c r="J95" s="172"/>
      <c r="K95" s="172"/>
      <c r="L95" s="172"/>
      <c r="M95" s="172"/>
      <c r="N95" s="172"/>
      <c r="O95" s="172"/>
      <c r="P95" s="172"/>
      <c r="Q95" s="172"/>
      <c r="R95" s="172"/>
      <c r="S95" s="172"/>
      <c r="T95" s="172"/>
      <c r="U95" s="172"/>
      <c r="V95" s="172"/>
      <c r="W95" s="172"/>
    </row>
    <row r="96" spans="2:23" ht="0.75" customHeight="1" thickBot="1">
      <c r="B96" s="168"/>
      <c r="C96" s="168"/>
      <c r="D96" s="173" t="str">
        <f t="shared" ref="D96:W96" si="63">IF(COUNTIF(D93:D95,"C")&gt;=1,"A",IF(COUNTIF(D93:D95,"C")&gt;0,"P"," "))</f>
        <v xml:space="preserve"> </v>
      </c>
      <c r="E96" s="173" t="str">
        <f t="shared" si="63"/>
        <v xml:space="preserve"> </v>
      </c>
      <c r="F96" s="173" t="str">
        <f t="shared" ref="F96:N96" si="64">IF(COUNTIF(F93:F95,"C")&gt;=1,"A",IF(COUNTIF(F93:F95,"C")&gt;0,"P"," "))</f>
        <v xml:space="preserve"> </v>
      </c>
      <c r="G96" s="173" t="str">
        <f t="shared" si="64"/>
        <v xml:space="preserve"> </v>
      </c>
      <c r="H96" s="173" t="str">
        <f t="shared" si="64"/>
        <v xml:space="preserve"> </v>
      </c>
      <c r="I96" s="173" t="str">
        <f t="shared" si="64"/>
        <v xml:space="preserve"> </v>
      </c>
      <c r="J96" s="173" t="str">
        <f t="shared" si="64"/>
        <v xml:space="preserve"> </v>
      </c>
      <c r="K96" s="173" t="str">
        <f t="shared" si="64"/>
        <v xml:space="preserve"> </v>
      </c>
      <c r="L96" s="173" t="str">
        <f t="shared" si="64"/>
        <v xml:space="preserve"> </v>
      </c>
      <c r="M96" s="173" t="str">
        <f t="shared" si="64"/>
        <v xml:space="preserve"> </v>
      </c>
      <c r="N96" s="173" t="str">
        <f t="shared" si="64"/>
        <v xml:space="preserve"> </v>
      </c>
      <c r="O96" s="173" t="str">
        <f t="shared" si="63"/>
        <v xml:space="preserve"> </v>
      </c>
      <c r="P96" s="173" t="str">
        <f t="shared" si="63"/>
        <v xml:space="preserve"> </v>
      </c>
      <c r="Q96" s="173" t="str">
        <f t="shared" si="63"/>
        <v xml:space="preserve"> </v>
      </c>
      <c r="R96" s="173" t="str">
        <f t="shared" si="63"/>
        <v xml:space="preserve"> </v>
      </c>
      <c r="S96" s="173" t="str">
        <f t="shared" si="63"/>
        <v xml:space="preserve"> </v>
      </c>
      <c r="T96" s="173" t="str">
        <f t="shared" si="63"/>
        <v xml:space="preserve"> </v>
      </c>
      <c r="U96" s="173" t="str">
        <f t="shared" si="63"/>
        <v xml:space="preserve"> </v>
      </c>
      <c r="V96" s="173" t="str">
        <f t="shared" si="63"/>
        <v xml:space="preserve"> </v>
      </c>
      <c r="W96" s="173" t="str">
        <f t="shared" si="63"/>
        <v xml:space="preserve"> </v>
      </c>
    </row>
    <row r="97" spans="2:23" ht="13.5" thickBot="1">
      <c r="B97" s="168"/>
      <c r="C97" s="152" t="s">
        <v>23</v>
      </c>
      <c r="D97" s="179" t="str">
        <f>IF(COUNTIF(D80:D96,"A")&gt;4,"C",IF(COUNTIF(D80:D96,"A")&gt;0,"P"," "))</f>
        <v xml:space="preserve"> </v>
      </c>
      <c r="E97" s="179" t="str">
        <f t="shared" ref="E97" si="65">IF(COUNTIF(E80:E96,"A")&gt;4,"C",IF(COUNTIF(E80:E96,"A")&gt;0,"P"," "))</f>
        <v xml:space="preserve"> </v>
      </c>
      <c r="F97" s="179" t="str">
        <f t="shared" ref="F97:N97" si="66">IF(COUNTIF(F80:F96,"A")&gt;4,"C",IF(COUNTIF(F80:F96,"A")&gt;0,"P"," "))</f>
        <v xml:space="preserve"> </v>
      </c>
      <c r="G97" s="179" t="str">
        <f t="shared" si="66"/>
        <v xml:space="preserve"> </v>
      </c>
      <c r="H97" s="179" t="str">
        <f t="shared" si="66"/>
        <v xml:space="preserve"> </v>
      </c>
      <c r="I97" s="179" t="str">
        <f t="shared" si="66"/>
        <v xml:space="preserve"> </v>
      </c>
      <c r="J97" s="179" t="str">
        <f t="shared" si="66"/>
        <v xml:space="preserve"> </v>
      </c>
      <c r="K97" s="179" t="str">
        <f t="shared" si="66"/>
        <v xml:space="preserve"> </v>
      </c>
      <c r="L97" s="179" t="str">
        <f t="shared" si="66"/>
        <v xml:space="preserve"> </v>
      </c>
      <c r="M97" s="179" t="str">
        <f t="shared" si="66"/>
        <v xml:space="preserve"> </v>
      </c>
      <c r="N97" s="179" t="str">
        <f t="shared" si="66"/>
        <v xml:space="preserve"> </v>
      </c>
      <c r="O97" s="179" t="str">
        <f t="shared" ref="O97" si="67">IF(COUNTIF(O80:O96,"A")&gt;4,"C",IF(COUNTIF(O80:O96,"A")&gt;0,"P"," "))</f>
        <v xml:space="preserve"> </v>
      </c>
      <c r="P97" s="179" t="str">
        <f t="shared" ref="P97" si="68">IF(COUNTIF(P80:P96,"A")&gt;4,"C",IF(COUNTIF(P80:P96,"A")&gt;0,"P"," "))</f>
        <v xml:space="preserve"> </v>
      </c>
      <c r="Q97" s="179" t="str">
        <f t="shared" ref="Q97" si="69">IF(COUNTIF(Q80:Q96,"A")&gt;4,"C",IF(COUNTIF(Q80:Q96,"A")&gt;0,"P"," "))</f>
        <v xml:space="preserve"> </v>
      </c>
      <c r="R97" s="179" t="str">
        <f t="shared" ref="R97" si="70">IF(COUNTIF(R80:R96,"A")&gt;4,"C",IF(COUNTIF(R80:R96,"A")&gt;0,"P"," "))</f>
        <v xml:space="preserve"> </v>
      </c>
      <c r="S97" s="179" t="str">
        <f t="shared" ref="S97" si="71">IF(COUNTIF(S80:S96,"A")&gt;4,"C",IF(COUNTIF(S80:S96,"A")&gt;0,"P"," "))</f>
        <v xml:space="preserve"> </v>
      </c>
      <c r="T97" s="179" t="str">
        <f t="shared" ref="T97" si="72">IF(COUNTIF(T80:T96,"A")&gt;4,"C",IF(COUNTIF(T80:T96,"A")&gt;0,"P"," "))</f>
        <v xml:space="preserve"> </v>
      </c>
      <c r="U97" s="179" t="str">
        <f t="shared" ref="U97" si="73">IF(COUNTIF(U80:U96,"A")&gt;4,"C",IF(COUNTIF(U80:U96,"A")&gt;0,"P"," "))</f>
        <v xml:space="preserve"> </v>
      </c>
      <c r="V97" s="179" t="str">
        <f t="shared" ref="V97" si="74">IF(COUNTIF(V80:V96,"A")&gt;4,"C",IF(COUNTIF(V80:V96,"A")&gt;0,"P"," "))</f>
        <v xml:space="preserve"> </v>
      </c>
      <c r="W97" s="179" t="str">
        <f t="shared" ref="W97" si="75">IF(COUNTIF(W80:W96,"A")&gt;4,"C",IF(COUNTIF(W80:W96,"A")&gt;0,"P"," "))</f>
        <v xml:space="preserve"> </v>
      </c>
    </row>
    <row r="98" spans="2:23" ht="15">
      <c r="B98" s="610" t="s">
        <v>704</v>
      </c>
      <c r="C98" s="611"/>
      <c r="D98" s="608"/>
      <c r="E98" s="608"/>
      <c r="F98" s="608"/>
      <c r="G98" s="608"/>
      <c r="H98" s="608"/>
      <c r="I98" s="608"/>
      <c r="J98" s="608"/>
      <c r="K98" s="608"/>
      <c r="L98" s="608"/>
      <c r="M98" s="608"/>
      <c r="N98" s="608"/>
      <c r="O98" s="609"/>
      <c r="P98" s="609"/>
      <c r="Q98" s="609"/>
      <c r="R98" s="609"/>
      <c r="S98" s="609"/>
      <c r="T98" s="609"/>
      <c r="U98" s="609"/>
      <c r="V98" s="609"/>
      <c r="W98" s="609"/>
    </row>
    <row r="99" spans="2:23">
      <c r="B99" s="168">
        <v>1</v>
      </c>
      <c r="C99" s="169" t="s">
        <v>95</v>
      </c>
      <c r="D99" s="170"/>
      <c r="E99" s="170"/>
      <c r="F99" s="170"/>
      <c r="G99" s="170"/>
      <c r="H99" s="170"/>
      <c r="I99" s="170"/>
      <c r="J99" s="170"/>
      <c r="K99" s="170"/>
      <c r="L99" s="170"/>
      <c r="M99" s="170"/>
      <c r="N99" s="170"/>
      <c r="O99" s="170"/>
      <c r="P99" s="170"/>
      <c r="Q99" s="170"/>
      <c r="R99" s="170"/>
      <c r="S99" s="170"/>
      <c r="T99" s="170"/>
      <c r="U99" s="170"/>
      <c r="V99" s="170"/>
      <c r="W99" s="170"/>
    </row>
    <row r="100" spans="2:23">
      <c r="B100" s="171"/>
      <c r="C100" s="272" t="s">
        <v>95</v>
      </c>
      <c r="D100" s="172"/>
      <c r="E100" s="172"/>
      <c r="F100" s="172"/>
      <c r="G100" s="172"/>
      <c r="H100" s="172"/>
      <c r="I100" s="172"/>
      <c r="J100" s="172"/>
      <c r="K100" s="172"/>
      <c r="L100" s="172"/>
      <c r="M100" s="172"/>
      <c r="N100" s="172"/>
      <c r="O100" s="172"/>
      <c r="P100" s="172"/>
      <c r="Q100" s="172"/>
      <c r="R100" s="172"/>
      <c r="S100" s="172"/>
      <c r="T100" s="172"/>
      <c r="U100" s="172"/>
      <c r="V100" s="172"/>
      <c r="W100" s="172"/>
    </row>
    <row r="101" spans="2:23">
      <c r="B101" s="171"/>
      <c r="C101" s="272" t="s">
        <v>95</v>
      </c>
      <c r="D101" s="172"/>
      <c r="E101" s="172"/>
      <c r="F101" s="172"/>
      <c r="G101" s="172"/>
      <c r="H101" s="172"/>
      <c r="I101" s="172"/>
      <c r="J101" s="172"/>
      <c r="K101" s="172"/>
      <c r="L101" s="172"/>
      <c r="M101" s="172"/>
      <c r="N101" s="172"/>
      <c r="O101" s="172"/>
      <c r="P101" s="172"/>
      <c r="Q101" s="172"/>
      <c r="R101" s="172"/>
      <c r="S101" s="172"/>
      <c r="T101" s="172"/>
      <c r="U101" s="172"/>
      <c r="V101" s="172"/>
      <c r="W101" s="172"/>
    </row>
    <row r="102" spans="2:23">
      <c r="B102" s="171"/>
      <c r="C102" s="272" t="s">
        <v>95</v>
      </c>
      <c r="D102" s="172"/>
      <c r="E102" s="172"/>
      <c r="F102" s="172"/>
      <c r="G102" s="172"/>
      <c r="H102" s="172"/>
      <c r="I102" s="172"/>
      <c r="J102" s="172"/>
      <c r="K102" s="172"/>
      <c r="L102" s="172"/>
      <c r="M102" s="172"/>
      <c r="N102" s="172"/>
      <c r="O102" s="172"/>
      <c r="P102" s="172"/>
      <c r="Q102" s="172"/>
      <c r="R102" s="172"/>
      <c r="S102" s="172"/>
      <c r="T102" s="172"/>
      <c r="U102" s="172"/>
      <c r="V102" s="172"/>
      <c r="W102" s="172"/>
    </row>
    <row r="103" spans="2:23">
      <c r="B103" s="168">
        <v>2</v>
      </c>
      <c r="C103" s="273" t="s">
        <v>95</v>
      </c>
      <c r="D103" s="173" t="str">
        <f t="shared" ref="D103:W103" si="76">IF(COUNTIF(D100:D102,"C")&gt;=1,"A",IF(COUNTIF(D100:D102,"C")&gt;0,"P"," "))</f>
        <v xml:space="preserve"> </v>
      </c>
      <c r="E103" s="173" t="str">
        <f t="shared" si="76"/>
        <v xml:space="preserve"> </v>
      </c>
      <c r="F103" s="173" t="str">
        <f t="shared" ref="F103:N103" si="77">IF(COUNTIF(F100:F102,"C")&gt;=1,"A",IF(COUNTIF(F100:F102,"C")&gt;0,"P"," "))</f>
        <v xml:space="preserve"> </v>
      </c>
      <c r="G103" s="173" t="str">
        <f t="shared" si="77"/>
        <v xml:space="preserve"> </v>
      </c>
      <c r="H103" s="173" t="str">
        <f t="shared" si="77"/>
        <v xml:space="preserve"> </v>
      </c>
      <c r="I103" s="173" t="str">
        <f t="shared" si="77"/>
        <v xml:space="preserve"> </v>
      </c>
      <c r="J103" s="173" t="str">
        <f t="shared" si="77"/>
        <v xml:space="preserve"> </v>
      </c>
      <c r="K103" s="173" t="str">
        <f t="shared" si="77"/>
        <v xml:space="preserve"> </v>
      </c>
      <c r="L103" s="173" t="str">
        <f t="shared" si="77"/>
        <v xml:space="preserve"> </v>
      </c>
      <c r="M103" s="173" t="str">
        <f t="shared" si="77"/>
        <v xml:space="preserve"> </v>
      </c>
      <c r="N103" s="173" t="str">
        <f t="shared" si="77"/>
        <v xml:space="preserve"> </v>
      </c>
      <c r="O103" s="173" t="str">
        <f t="shared" si="76"/>
        <v xml:space="preserve"> </v>
      </c>
      <c r="P103" s="173" t="str">
        <f t="shared" si="76"/>
        <v xml:space="preserve"> </v>
      </c>
      <c r="Q103" s="173" t="str">
        <f t="shared" si="76"/>
        <v xml:space="preserve"> </v>
      </c>
      <c r="R103" s="173" t="str">
        <f t="shared" si="76"/>
        <v xml:space="preserve"> </v>
      </c>
      <c r="S103" s="173" t="str">
        <f t="shared" si="76"/>
        <v xml:space="preserve"> </v>
      </c>
      <c r="T103" s="173" t="str">
        <f t="shared" si="76"/>
        <v xml:space="preserve"> </v>
      </c>
      <c r="U103" s="173" t="str">
        <f t="shared" si="76"/>
        <v xml:space="preserve"> </v>
      </c>
      <c r="V103" s="173" t="str">
        <f t="shared" si="76"/>
        <v xml:space="preserve"> </v>
      </c>
      <c r="W103" s="173" t="str">
        <f t="shared" si="76"/>
        <v xml:space="preserve"> </v>
      </c>
    </row>
    <row r="104" spans="2:23">
      <c r="B104" s="174"/>
      <c r="C104" s="272" t="s">
        <v>95</v>
      </c>
      <c r="D104" s="172"/>
      <c r="E104" s="172"/>
      <c r="F104" s="172"/>
      <c r="G104" s="172"/>
      <c r="H104" s="172"/>
      <c r="I104" s="172"/>
      <c r="J104" s="172"/>
      <c r="K104" s="172"/>
      <c r="L104" s="172"/>
      <c r="M104" s="172"/>
      <c r="N104" s="172"/>
      <c r="O104" s="172"/>
      <c r="P104" s="172"/>
      <c r="Q104" s="172"/>
      <c r="R104" s="172"/>
      <c r="S104" s="172"/>
      <c r="T104" s="172"/>
      <c r="U104" s="172"/>
      <c r="V104" s="172"/>
      <c r="W104" s="172"/>
    </row>
    <row r="105" spans="2:23">
      <c r="B105" s="174"/>
      <c r="C105" s="272" t="s">
        <v>95</v>
      </c>
      <c r="D105" s="172"/>
      <c r="E105" s="172"/>
      <c r="F105" s="172"/>
      <c r="G105" s="172"/>
      <c r="H105" s="172"/>
      <c r="I105" s="172"/>
      <c r="J105" s="172"/>
      <c r="K105" s="172"/>
      <c r="L105" s="172"/>
      <c r="M105" s="172"/>
      <c r="N105" s="172"/>
      <c r="O105" s="172"/>
      <c r="P105" s="172"/>
      <c r="Q105" s="172"/>
      <c r="R105" s="172"/>
      <c r="S105" s="172"/>
      <c r="T105" s="172"/>
      <c r="U105" s="172"/>
      <c r="V105" s="172"/>
      <c r="W105" s="172"/>
    </row>
    <row r="106" spans="2:23">
      <c r="B106" s="174"/>
      <c r="C106" s="272" t="s">
        <v>95</v>
      </c>
      <c r="D106" s="172"/>
      <c r="E106" s="172"/>
      <c r="F106" s="172"/>
      <c r="G106" s="172"/>
      <c r="H106" s="172"/>
      <c r="I106" s="172"/>
      <c r="J106" s="172"/>
      <c r="K106" s="172"/>
      <c r="L106" s="172"/>
      <c r="M106" s="172"/>
      <c r="N106" s="172"/>
      <c r="O106" s="172"/>
      <c r="P106" s="172"/>
      <c r="Q106" s="172"/>
      <c r="R106" s="172"/>
      <c r="S106" s="172"/>
      <c r="T106" s="172"/>
      <c r="U106" s="172"/>
      <c r="V106" s="172"/>
      <c r="W106" s="172"/>
    </row>
    <row r="107" spans="2:23">
      <c r="B107" s="168">
        <v>3</v>
      </c>
      <c r="C107" s="273" t="s">
        <v>95</v>
      </c>
      <c r="D107" s="173" t="str">
        <f t="shared" ref="D107:W107" si="78">IF(COUNTIF(D104:D106,"C")&gt;=1,"A",IF(COUNTIF(D104:D106,"C")&gt;0,"P"," "))</f>
        <v xml:space="preserve"> </v>
      </c>
      <c r="E107" s="173" t="str">
        <f t="shared" si="78"/>
        <v xml:space="preserve"> </v>
      </c>
      <c r="F107" s="173" t="str">
        <f t="shared" ref="F107:N107" si="79">IF(COUNTIF(F104:F106,"C")&gt;=1,"A",IF(COUNTIF(F104:F106,"C")&gt;0,"P"," "))</f>
        <v xml:space="preserve"> </v>
      </c>
      <c r="G107" s="173" t="str">
        <f t="shared" si="79"/>
        <v xml:space="preserve"> </v>
      </c>
      <c r="H107" s="173" t="str">
        <f t="shared" si="79"/>
        <v xml:space="preserve"> </v>
      </c>
      <c r="I107" s="173" t="str">
        <f t="shared" si="79"/>
        <v xml:space="preserve"> </v>
      </c>
      <c r="J107" s="173" t="str">
        <f t="shared" si="79"/>
        <v xml:space="preserve"> </v>
      </c>
      <c r="K107" s="173" t="str">
        <f t="shared" si="79"/>
        <v xml:space="preserve"> </v>
      </c>
      <c r="L107" s="173" t="str">
        <f t="shared" si="79"/>
        <v xml:space="preserve"> </v>
      </c>
      <c r="M107" s="173" t="str">
        <f t="shared" si="79"/>
        <v xml:space="preserve"> </v>
      </c>
      <c r="N107" s="173" t="str">
        <f t="shared" si="79"/>
        <v xml:space="preserve"> </v>
      </c>
      <c r="O107" s="173" t="str">
        <f t="shared" si="78"/>
        <v xml:space="preserve"> </v>
      </c>
      <c r="P107" s="173" t="str">
        <f t="shared" si="78"/>
        <v xml:space="preserve"> </v>
      </c>
      <c r="Q107" s="173" t="str">
        <f t="shared" si="78"/>
        <v xml:space="preserve"> </v>
      </c>
      <c r="R107" s="173" t="str">
        <f t="shared" si="78"/>
        <v xml:space="preserve"> </v>
      </c>
      <c r="S107" s="173" t="str">
        <f t="shared" si="78"/>
        <v xml:space="preserve"> </v>
      </c>
      <c r="T107" s="173" t="str">
        <f t="shared" si="78"/>
        <v xml:space="preserve"> </v>
      </c>
      <c r="U107" s="173" t="str">
        <f t="shared" si="78"/>
        <v xml:space="preserve"> </v>
      </c>
      <c r="V107" s="173" t="str">
        <f t="shared" si="78"/>
        <v xml:space="preserve"> </v>
      </c>
      <c r="W107" s="173" t="str">
        <f t="shared" si="78"/>
        <v xml:space="preserve"> </v>
      </c>
    </row>
    <row r="108" spans="2:23">
      <c r="B108" s="174"/>
      <c r="C108" s="272" t="s">
        <v>95</v>
      </c>
      <c r="D108" s="172"/>
      <c r="E108" s="172"/>
      <c r="F108" s="172"/>
      <c r="G108" s="172"/>
      <c r="H108" s="172"/>
      <c r="I108" s="172"/>
      <c r="J108" s="172"/>
      <c r="K108" s="172"/>
      <c r="L108" s="172"/>
      <c r="M108" s="172"/>
      <c r="N108" s="172"/>
      <c r="O108" s="172"/>
      <c r="P108" s="172"/>
      <c r="Q108" s="172"/>
      <c r="R108" s="172"/>
      <c r="S108" s="172"/>
      <c r="T108" s="172"/>
      <c r="U108" s="172"/>
      <c r="V108" s="172"/>
      <c r="W108" s="172"/>
    </row>
    <row r="109" spans="2:23">
      <c r="B109" s="174"/>
      <c r="C109" s="272" t="s">
        <v>95</v>
      </c>
      <c r="D109" s="172"/>
      <c r="E109" s="172"/>
      <c r="F109" s="172"/>
      <c r="G109" s="172"/>
      <c r="H109" s="172"/>
      <c r="I109" s="172"/>
      <c r="J109" s="172"/>
      <c r="K109" s="172"/>
      <c r="L109" s="172"/>
      <c r="M109" s="172"/>
      <c r="N109" s="172"/>
      <c r="O109" s="172"/>
      <c r="P109" s="172"/>
      <c r="Q109" s="172"/>
      <c r="R109" s="172"/>
      <c r="S109" s="172"/>
      <c r="T109" s="172"/>
      <c r="U109" s="172"/>
      <c r="V109" s="172"/>
      <c r="W109" s="172"/>
    </row>
    <row r="110" spans="2:23">
      <c r="B110" s="174"/>
      <c r="C110" s="272" t="s">
        <v>95</v>
      </c>
      <c r="D110" s="172"/>
      <c r="E110" s="172"/>
      <c r="F110" s="172"/>
      <c r="G110" s="172"/>
      <c r="H110" s="172"/>
      <c r="I110" s="172"/>
      <c r="J110" s="172"/>
      <c r="K110" s="172"/>
      <c r="L110" s="172"/>
      <c r="M110" s="172"/>
      <c r="N110" s="172"/>
      <c r="O110" s="172"/>
      <c r="P110" s="172"/>
      <c r="Q110" s="172"/>
      <c r="R110" s="172"/>
      <c r="S110" s="172"/>
      <c r="T110" s="172"/>
      <c r="U110" s="172"/>
      <c r="V110" s="172"/>
      <c r="W110" s="172"/>
    </row>
    <row r="111" spans="2:23">
      <c r="B111" s="168">
        <v>4</v>
      </c>
      <c r="C111" s="273" t="s">
        <v>95</v>
      </c>
      <c r="D111" s="173" t="str">
        <f t="shared" ref="D111:W111" si="80">IF(COUNTIF(D108:D110,"C")&gt;=1,"A",IF(COUNTIF(D108:D110,"C")&gt;0,"P"," "))</f>
        <v xml:space="preserve"> </v>
      </c>
      <c r="E111" s="173" t="str">
        <f t="shared" si="80"/>
        <v xml:space="preserve"> </v>
      </c>
      <c r="F111" s="173" t="str">
        <f t="shared" ref="F111:N111" si="81">IF(COUNTIF(F108:F110,"C")&gt;=1,"A",IF(COUNTIF(F108:F110,"C")&gt;0,"P"," "))</f>
        <v xml:space="preserve"> </v>
      </c>
      <c r="G111" s="173" t="str">
        <f t="shared" si="81"/>
        <v xml:space="preserve"> </v>
      </c>
      <c r="H111" s="173" t="str">
        <f t="shared" si="81"/>
        <v xml:space="preserve"> </v>
      </c>
      <c r="I111" s="173" t="str">
        <f t="shared" si="81"/>
        <v xml:space="preserve"> </v>
      </c>
      <c r="J111" s="173" t="str">
        <f t="shared" si="81"/>
        <v xml:space="preserve"> </v>
      </c>
      <c r="K111" s="173" t="str">
        <f t="shared" si="81"/>
        <v xml:space="preserve"> </v>
      </c>
      <c r="L111" s="173" t="str">
        <f t="shared" si="81"/>
        <v xml:space="preserve"> </v>
      </c>
      <c r="M111" s="173" t="str">
        <f t="shared" si="81"/>
        <v xml:space="preserve"> </v>
      </c>
      <c r="N111" s="173" t="str">
        <f t="shared" si="81"/>
        <v xml:space="preserve"> </v>
      </c>
      <c r="O111" s="173" t="str">
        <f t="shared" si="80"/>
        <v xml:space="preserve"> </v>
      </c>
      <c r="P111" s="173" t="str">
        <f t="shared" si="80"/>
        <v xml:space="preserve"> </v>
      </c>
      <c r="Q111" s="173" t="str">
        <f t="shared" si="80"/>
        <v xml:space="preserve"> </v>
      </c>
      <c r="R111" s="173" t="str">
        <f t="shared" si="80"/>
        <v xml:space="preserve"> </v>
      </c>
      <c r="S111" s="173" t="str">
        <f t="shared" si="80"/>
        <v xml:space="preserve"> </v>
      </c>
      <c r="T111" s="173" t="str">
        <f t="shared" si="80"/>
        <v xml:space="preserve"> </v>
      </c>
      <c r="U111" s="173" t="str">
        <f t="shared" si="80"/>
        <v xml:space="preserve"> </v>
      </c>
      <c r="V111" s="173" t="str">
        <f t="shared" si="80"/>
        <v xml:space="preserve"> </v>
      </c>
      <c r="W111" s="173" t="str">
        <f t="shared" si="80"/>
        <v xml:space="preserve"> </v>
      </c>
    </row>
    <row r="112" spans="2:23">
      <c r="B112" s="174"/>
      <c r="C112" s="272" t="s">
        <v>95</v>
      </c>
      <c r="D112" s="172"/>
      <c r="E112" s="172"/>
      <c r="F112" s="172"/>
      <c r="G112" s="172"/>
      <c r="H112" s="172"/>
      <c r="I112" s="172"/>
      <c r="J112" s="172"/>
      <c r="K112" s="172"/>
      <c r="L112" s="172"/>
      <c r="M112" s="172"/>
      <c r="N112" s="172"/>
      <c r="O112" s="172"/>
      <c r="P112" s="172"/>
      <c r="Q112" s="172"/>
      <c r="R112" s="172"/>
      <c r="S112" s="172"/>
      <c r="T112" s="172"/>
      <c r="U112" s="172"/>
      <c r="V112" s="172"/>
      <c r="W112" s="172"/>
    </row>
    <row r="113" spans="2:23">
      <c r="B113" s="174"/>
      <c r="C113" s="272" t="s">
        <v>95</v>
      </c>
      <c r="D113" s="172"/>
      <c r="E113" s="172"/>
      <c r="F113" s="172"/>
      <c r="G113" s="172"/>
      <c r="H113" s="172"/>
      <c r="I113" s="172"/>
      <c r="J113" s="172"/>
      <c r="K113" s="172"/>
      <c r="L113" s="172"/>
      <c r="M113" s="172"/>
      <c r="N113" s="172"/>
      <c r="O113" s="172"/>
      <c r="P113" s="172"/>
      <c r="Q113" s="172"/>
      <c r="R113" s="172"/>
      <c r="S113" s="172"/>
      <c r="T113" s="172"/>
      <c r="U113" s="172"/>
      <c r="V113" s="172"/>
      <c r="W113" s="172"/>
    </row>
    <row r="114" spans="2:23">
      <c r="B114" s="174"/>
      <c r="C114" s="272" t="s">
        <v>95</v>
      </c>
      <c r="D114" s="172"/>
      <c r="E114" s="172"/>
      <c r="F114" s="172"/>
      <c r="G114" s="172"/>
      <c r="H114" s="172"/>
      <c r="I114" s="172"/>
      <c r="J114" s="172"/>
      <c r="K114" s="172"/>
      <c r="L114" s="172"/>
      <c r="M114" s="172"/>
      <c r="N114" s="172"/>
      <c r="O114" s="172"/>
      <c r="P114" s="172"/>
      <c r="Q114" s="172"/>
      <c r="R114" s="172"/>
      <c r="S114" s="172"/>
      <c r="T114" s="172"/>
      <c r="U114" s="172"/>
      <c r="V114" s="172"/>
      <c r="W114" s="172"/>
    </row>
    <row r="115" spans="2:23">
      <c r="B115" s="168">
        <v>5</v>
      </c>
      <c r="C115" s="273" t="s">
        <v>95</v>
      </c>
      <c r="D115" s="173" t="str">
        <f t="shared" ref="D115:W115" si="82">IF(COUNTIF(D112:D114,"C")&gt;=1,"A",IF(COUNTIF(D112:D114,"C")&gt;0,"P"," "))</f>
        <v xml:space="preserve"> </v>
      </c>
      <c r="E115" s="173" t="str">
        <f t="shared" si="82"/>
        <v xml:space="preserve"> </v>
      </c>
      <c r="F115" s="173" t="str">
        <f t="shared" ref="F115:N115" si="83">IF(COUNTIF(F112:F114,"C")&gt;=1,"A",IF(COUNTIF(F112:F114,"C")&gt;0,"P"," "))</f>
        <v xml:space="preserve"> </v>
      </c>
      <c r="G115" s="173" t="str">
        <f t="shared" si="83"/>
        <v xml:space="preserve"> </v>
      </c>
      <c r="H115" s="173" t="str">
        <f t="shared" si="83"/>
        <v xml:space="preserve"> </v>
      </c>
      <c r="I115" s="173" t="str">
        <f t="shared" si="83"/>
        <v xml:space="preserve"> </v>
      </c>
      <c r="J115" s="173" t="str">
        <f t="shared" si="83"/>
        <v xml:space="preserve"> </v>
      </c>
      <c r="K115" s="173" t="str">
        <f t="shared" si="83"/>
        <v xml:space="preserve"> </v>
      </c>
      <c r="L115" s="173" t="str">
        <f t="shared" si="83"/>
        <v xml:space="preserve"> </v>
      </c>
      <c r="M115" s="173" t="str">
        <f t="shared" si="83"/>
        <v xml:space="preserve"> </v>
      </c>
      <c r="N115" s="173" t="str">
        <f t="shared" si="83"/>
        <v xml:space="preserve"> </v>
      </c>
      <c r="O115" s="173" t="str">
        <f t="shared" si="82"/>
        <v xml:space="preserve"> </v>
      </c>
      <c r="P115" s="173" t="str">
        <f t="shared" si="82"/>
        <v xml:space="preserve"> </v>
      </c>
      <c r="Q115" s="173" t="str">
        <f t="shared" si="82"/>
        <v xml:space="preserve"> </v>
      </c>
      <c r="R115" s="173" t="str">
        <f t="shared" si="82"/>
        <v xml:space="preserve"> </v>
      </c>
      <c r="S115" s="173" t="str">
        <f t="shared" si="82"/>
        <v xml:space="preserve"> </v>
      </c>
      <c r="T115" s="173" t="str">
        <f t="shared" si="82"/>
        <v xml:space="preserve"> </v>
      </c>
      <c r="U115" s="173" t="str">
        <f t="shared" si="82"/>
        <v xml:space="preserve"> </v>
      </c>
      <c r="V115" s="173" t="str">
        <f t="shared" si="82"/>
        <v xml:space="preserve"> </v>
      </c>
      <c r="W115" s="173" t="str">
        <f t="shared" si="82"/>
        <v xml:space="preserve"> </v>
      </c>
    </row>
    <row r="116" spans="2:23">
      <c r="B116" s="174"/>
      <c r="C116" s="272" t="s">
        <v>95</v>
      </c>
      <c r="D116" s="172"/>
      <c r="E116" s="172"/>
      <c r="F116" s="172"/>
      <c r="G116" s="172"/>
      <c r="H116" s="172"/>
      <c r="I116" s="172"/>
      <c r="J116" s="172"/>
      <c r="K116" s="172"/>
      <c r="L116" s="172"/>
      <c r="M116" s="172"/>
      <c r="N116" s="172"/>
      <c r="O116" s="172"/>
      <c r="P116" s="172"/>
      <c r="Q116" s="172"/>
      <c r="R116" s="172"/>
      <c r="S116" s="172"/>
      <c r="T116" s="172"/>
      <c r="U116" s="172"/>
      <c r="V116" s="172"/>
      <c r="W116" s="172"/>
    </row>
    <row r="117" spans="2:23">
      <c r="B117" s="174"/>
      <c r="C117" s="272" t="s">
        <v>95</v>
      </c>
      <c r="D117" s="172"/>
      <c r="E117" s="172"/>
      <c r="F117" s="172"/>
      <c r="G117" s="172"/>
      <c r="H117" s="172"/>
      <c r="I117" s="172"/>
      <c r="J117" s="172"/>
      <c r="K117" s="172"/>
      <c r="L117" s="172"/>
      <c r="M117" s="172"/>
      <c r="N117" s="172"/>
      <c r="O117" s="172"/>
      <c r="P117" s="172"/>
      <c r="Q117" s="172"/>
      <c r="R117" s="172"/>
      <c r="S117" s="172"/>
      <c r="T117" s="172"/>
      <c r="U117" s="172"/>
      <c r="V117" s="172"/>
      <c r="W117" s="172"/>
    </row>
    <row r="118" spans="2:23">
      <c r="B118" s="174"/>
      <c r="C118" s="272" t="s">
        <v>95</v>
      </c>
      <c r="D118" s="172"/>
      <c r="E118" s="172"/>
      <c r="F118" s="172"/>
      <c r="G118" s="172"/>
      <c r="H118" s="172"/>
      <c r="I118" s="172"/>
      <c r="J118" s="172"/>
      <c r="K118" s="172"/>
      <c r="L118" s="172"/>
      <c r="M118" s="172"/>
      <c r="N118" s="172"/>
      <c r="O118" s="172"/>
      <c r="P118" s="172"/>
      <c r="Q118" s="172"/>
      <c r="R118" s="172"/>
      <c r="S118" s="172"/>
      <c r="T118" s="172"/>
      <c r="U118" s="172"/>
      <c r="V118" s="172"/>
      <c r="W118" s="172"/>
    </row>
    <row r="119" spans="2:23" ht="0.75" customHeight="1" thickBot="1">
      <c r="B119" s="168"/>
      <c r="C119" s="168"/>
      <c r="D119" s="173" t="str">
        <f t="shared" ref="D119:W119" si="84">IF(COUNTIF(D116:D118,"C")&gt;=1,"A",IF(COUNTIF(D116:D118,"C")&gt;0,"P"," "))</f>
        <v xml:space="preserve"> </v>
      </c>
      <c r="E119" s="173" t="str">
        <f t="shared" si="84"/>
        <v xml:space="preserve"> </v>
      </c>
      <c r="F119" s="173" t="str">
        <f t="shared" ref="F119:N119" si="85">IF(COUNTIF(F116:F118,"C")&gt;=1,"A",IF(COUNTIF(F116:F118,"C")&gt;0,"P"," "))</f>
        <v xml:space="preserve"> </v>
      </c>
      <c r="G119" s="173" t="str">
        <f t="shared" si="85"/>
        <v xml:space="preserve"> </v>
      </c>
      <c r="H119" s="173" t="str">
        <f t="shared" si="85"/>
        <v xml:space="preserve"> </v>
      </c>
      <c r="I119" s="173" t="str">
        <f t="shared" si="85"/>
        <v xml:space="preserve"> </v>
      </c>
      <c r="J119" s="173" t="str">
        <f t="shared" si="85"/>
        <v xml:space="preserve"> </v>
      </c>
      <c r="K119" s="173" t="str">
        <f t="shared" si="85"/>
        <v xml:space="preserve"> </v>
      </c>
      <c r="L119" s="173" t="str">
        <f t="shared" si="85"/>
        <v xml:space="preserve"> </v>
      </c>
      <c r="M119" s="173" t="str">
        <f t="shared" si="85"/>
        <v xml:space="preserve"> </v>
      </c>
      <c r="N119" s="173" t="str">
        <f t="shared" si="85"/>
        <v xml:space="preserve"> </v>
      </c>
      <c r="O119" s="173" t="str">
        <f t="shared" si="84"/>
        <v xml:space="preserve"> </v>
      </c>
      <c r="P119" s="173" t="str">
        <f t="shared" si="84"/>
        <v xml:space="preserve"> </v>
      </c>
      <c r="Q119" s="173" t="str">
        <f t="shared" si="84"/>
        <v xml:space="preserve"> </v>
      </c>
      <c r="R119" s="173" t="str">
        <f t="shared" si="84"/>
        <v xml:space="preserve"> </v>
      </c>
      <c r="S119" s="173" t="str">
        <f t="shared" si="84"/>
        <v xml:space="preserve"> </v>
      </c>
      <c r="T119" s="173" t="str">
        <f t="shared" si="84"/>
        <v xml:space="preserve"> </v>
      </c>
      <c r="U119" s="173" t="str">
        <f t="shared" si="84"/>
        <v xml:space="preserve"> </v>
      </c>
      <c r="V119" s="173" t="str">
        <f t="shared" si="84"/>
        <v xml:space="preserve"> </v>
      </c>
      <c r="W119" s="173" t="str">
        <f t="shared" si="84"/>
        <v xml:space="preserve"> </v>
      </c>
    </row>
    <row r="120" spans="2:23" ht="13.5" thickBot="1">
      <c r="B120" s="168"/>
      <c r="C120" s="152" t="s">
        <v>23</v>
      </c>
      <c r="D120" s="179" t="str">
        <f>IF(COUNTIF(D103:D119,"A")&gt;4,"C",IF(COUNTIF(D103:D119,"A")&gt;0,"P"," "))</f>
        <v xml:space="preserve"> </v>
      </c>
      <c r="E120" s="179" t="str">
        <f t="shared" ref="E120" si="86">IF(COUNTIF(E103:E119,"A")&gt;4,"C",IF(COUNTIF(E103:E119,"A")&gt;0,"P"," "))</f>
        <v xml:space="preserve"> </v>
      </c>
      <c r="F120" s="179" t="str">
        <f t="shared" ref="F120:N120" si="87">IF(COUNTIF(F103:F119,"A")&gt;4,"C",IF(COUNTIF(F103:F119,"A")&gt;0,"P"," "))</f>
        <v xml:space="preserve"> </v>
      </c>
      <c r="G120" s="179" t="str">
        <f t="shared" si="87"/>
        <v xml:space="preserve"> </v>
      </c>
      <c r="H120" s="179" t="str">
        <f t="shared" si="87"/>
        <v xml:space="preserve"> </v>
      </c>
      <c r="I120" s="179" t="str">
        <f t="shared" si="87"/>
        <v xml:space="preserve"> </v>
      </c>
      <c r="J120" s="179" t="str">
        <f t="shared" si="87"/>
        <v xml:space="preserve"> </v>
      </c>
      <c r="K120" s="179" t="str">
        <f t="shared" si="87"/>
        <v xml:space="preserve"> </v>
      </c>
      <c r="L120" s="179" t="str">
        <f t="shared" si="87"/>
        <v xml:space="preserve"> </v>
      </c>
      <c r="M120" s="179" t="str">
        <f t="shared" si="87"/>
        <v xml:space="preserve"> </v>
      </c>
      <c r="N120" s="179" t="str">
        <f t="shared" si="87"/>
        <v xml:space="preserve"> </v>
      </c>
      <c r="O120" s="179" t="str">
        <f t="shared" ref="O120" si="88">IF(COUNTIF(O103:O119,"A")&gt;4,"C",IF(COUNTIF(O103:O119,"A")&gt;0,"P"," "))</f>
        <v xml:space="preserve"> </v>
      </c>
      <c r="P120" s="179" t="str">
        <f t="shared" ref="P120" si="89">IF(COUNTIF(P103:P119,"A")&gt;4,"C",IF(COUNTIF(P103:P119,"A")&gt;0,"P"," "))</f>
        <v xml:space="preserve"> </v>
      </c>
      <c r="Q120" s="179" t="str">
        <f t="shared" ref="Q120" si="90">IF(COUNTIF(Q103:Q119,"A")&gt;4,"C",IF(COUNTIF(Q103:Q119,"A")&gt;0,"P"," "))</f>
        <v xml:space="preserve"> </v>
      </c>
      <c r="R120" s="179" t="str">
        <f t="shared" ref="R120" si="91">IF(COUNTIF(R103:R119,"A")&gt;4,"C",IF(COUNTIF(R103:R119,"A")&gt;0,"P"," "))</f>
        <v xml:space="preserve"> </v>
      </c>
      <c r="S120" s="179" t="str">
        <f t="shared" ref="S120" si="92">IF(COUNTIF(S103:S119,"A")&gt;4,"C",IF(COUNTIF(S103:S119,"A")&gt;0,"P"," "))</f>
        <v xml:space="preserve"> </v>
      </c>
      <c r="T120" s="179" t="str">
        <f t="shared" ref="T120" si="93">IF(COUNTIF(T103:T119,"A")&gt;4,"C",IF(COUNTIF(T103:T119,"A")&gt;0,"P"," "))</f>
        <v xml:space="preserve"> </v>
      </c>
      <c r="U120" s="179" t="str">
        <f t="shared" ref="U120" si="94">IF(COUNTIF(U103:U119,"A")&gt;4,"C",IF(COUNTIF(U103:U119,"A")&gt;0,"P"," "))</f>
        <v xml:space="preserve"> </v>
      </c>
      <c r="V120" s="179" t="str">
        <f t="shared" ref="V120" si="95">IF(COUNTIF(V103:V119,"A")&gt;4,"C",IF(COUNTIF(V103:V119,"A")&gt;0,"P"," "))</f>
        <v xml:space="preserve"> </v>
      </c>
      <c r="W120" s="179" t="str">
        <f t="shared" ref="W120" si="96">IF(COUNTIF(W103:W119,"A")&gt;4,"C",IF(COUNTIF(W103:W119,"A")&gt;0,"P"," "))</f>
        <v xml:space="preserve"> </v>
      </c>
    </row>
    <row r="121" spans="2:23" ht="15">
      <c r="B121" s="610" t="s">
        <v>705</v>
      </c>
      <c r="C121" s="611"/>
      <c r="D121" s="608"/>
      <c r="E121" s="608"/>
      <c r="F121" s="608"/>
      <c r="G121" s="608"/>
      <c r="H121" s="608"/>
      <c r="I121" s="608"/>
      <c r="J121" s="608"/>
      <c r="K121" s="608"/>
      <c r="L121" s="608"/>
      <c r="M121" s="608"/>
      <c r="N121" s="608"/>
      <c r="O121" s="609"/>
      <c r="P121" s="609"/>
      <c r="Q121" s="609"/>
      <c r="R121" s="609"/>
      <c r="S121" s="609"/>
      <c r="T121" s="609"/>
      <c r="U121" s="609"/>
      <c r="V121" s="609"/>
      <c r="W121" s="609"/>
    </row>
    <row r="122" spans="2:23">
      <c r="B122" s="168">
        <v>1</v>
      </c>
      <c r="C122" s="169" t="s">
        <v>95</v>
      </c>
      <c r="D122" s="170"/>
      <c r="E122" s="170"/>
      <c r="F122" s="170"/>
      <c r="G122" s="170"/>
      <c r="H122" s="170"/>
      <c r="I122" s="170"/>
      <c r="J122" s="170"/>
      <c r="K122" s="170"/>
      <c r="L122" s="170"/>
      <c r="M122" s="170"/>
      <c r="N122" s="170"/>
      <c r="O122" s="170"/>
      <c r="P122" s="170"/>
      <c r="Q122" s="170"/>
      <c r="R122" s="170"/>
      <c r="S122" s="170"/>
      <c r="T122" s="170"/>
      <c r="U122" s="170"/>
      <c r="V122" s="170"/>
      <c r="W122" s="170"/>
    </row>
    <row r="123" spans="2:23">
      <c r="B123" s="171"/>
      <c r="C123" s="272" t="s">
        <v>95</v>
      </c>
      <c r="D123" s="172"/>
      <c r="E123" s="172"/>
      <c r="F123" s="172"/>
      <c r="G123" s="172"/>
      <c r="H123" s="172"/>
      <c r="I123" s="172"/>
      <c r="J123" s="172"/>
      <c r="K123" s="172"/>
      <c r="L123" s="172"/>
      <c r="M123" s="172"/>
      <c r="N123" s="172"/>
      <c r="O123" s="172"/>
      <c r="P123" s="172"/>
      <c r="Q123" s="172"/>
      <c r="R123" s="172"/>
      <c r="S123" s="172"/>
      <c r="T123" s="172"/>
      <c r="U123" s="172"/>
      <c r="V123" s="172"/>
      <c r="W123" s="172"/>
    </row>
    <row r="124" spans="2:23">
      <c r="B124" s="171"/>
      <c r="C124" s="272" t="s">
        <v>95</v>
      </c>
      <c r="D124" s="172"/>
      <c r="E124" s="172"/>
      <c r="F124" s="172"/>
      <c r="G124" s="172"/>
      <c r="H124" s="172"/>
      <c r="I124" s="172"/>
      <c r="J124" s="172"/>
      <c r="K124" s="172"/>
      <c r="L124" s="172"/>
      <c r="M124" s="172"/>
      <c r="N124" s="172"/>
      <c r="O124" s="172"/>
      <c r="P124" s="172"/>
      <c r="Q124" s="172"/>
      <c r="R124" s="172"/>
      <c r="S124" s="172"/>
      <c r="T124" s="172"/>
      <c r="U124" s="172"/>
      <c r="V124" s="172"/>
      <c r="W124" s="172"/>
    </row>
    <row r="125" spans="2:23">
      <c r="B125" s="171"/>
      <c r="C125" s="272" t="s">
        <v>95</v>
      </c>
      <c r="D125" s="172"/>
      <c r="E125" s="172"/>
      <c r="F125" s="172"/>
      <c r="G125" s="172"/>
      <c r="H125" s="172"/>
      <c r="I125" s="172"/>
      <c r="J125" s="172"/>
      <c r="K125" s="172"/>
      <c r="L125" s="172"/>
      <c r="M125" s="172"/>
      <c r="N125" s="172"/>
      <c r="O125" s="172"/>
      <c r="P125" s="172"/>
      <c r="Q125" s="172"/>
      <c r="R125" s="172"/>
      <c r="S125" s="172"/>
      <c r="T125" s="172"/>
      <c r="U125" s="172"/>
      <c r="V125" s="172"/>
      <c r="W125" s="172"/>
    </row>
    <row r="126" spans="2:23">
      <c r="B126" s="168">
        <v>2</v>
      </c>
      <c r="C126" s="273" t="s">
        <v>95</v>
      </c>
      <c r="D126" s="173" t="str">
        <f t="shared" ref="D126:W126" si="97">IF(COUNTIF(D123:D125,"C")&gt;=1,"A",IF(COUNTIF(D123:D125,"C")&gt;0,"P"," "))</f>
        <v xml:space="preserve"> </v>
      </c>
      <c r="E126" s="173" t="str">
        <f t="shared" si="97"/>
        <v xml:space="preserve"> </v>
      </c>
      <c r="F126" s="173" t="str">
        <f t="shared" si="97"/>
        <v xml:space="preserve"> </v>
      </c>
      <c r="G126" s="173" t="str">
        <f t="shared" si="97"/>
        <v xml:space="preserve"> </v>
      </c>
      <c r="H126" s="173" t="str">
        <f t="shared" si="97"/>
        <v xml:space="preserve"> </v>
      </c>
      <c r="I126" s="173" t="str">
        <f t="shared" si="97"/>
        <v xml:space="preserve"> </v>
      </c>
      <c r="J126" s="173" t="str">
        <f t="shared" si="97"/>
        <v xml:space="preserve"> </v>
      </c>
      <c r="K126" s="173" t="str">
        <f t="shared" si="97"/>
        <v xml:space="preserve"> </v>
      </c>
      <c r="L126" s="173" t="str">
        <f t="shared" si="97"/>
        <v xml:space="preserve"> </v>
      </c>
      <c r="M126" s="173" t="str">
        <f t="shared" si="97"/>
        <v xml:space="preserve"> </v>
      </c>
      <c r="N126" s="173" t="str">
        <f t="shared" si="97"/>
        <v xml:space="preserve"> </v>
      </c>
      <c r="O126" s="173" t="str">
        <f t="shared" si="97"/>
        <v xml:space="preserve"> </v>
      </c>
      <c r="P126" s="173" t="str">
        <f t="shared" si="97"/>
        <v xml:space="preserve"> </v>
      </c>
      <c r="Q126" s="173" t="str">
        <f t="shared" si="97"/>
        <v xml:space="preserve"> </v>
      </c>
      <c r="R126" s="173" t="str">
        <f t="shared" si="97"/>
        <v xml:space="preserve"> </v>
      </c>
      <c r="S126" s="173" t="str">
        <f t="shared" si="97"/>
        <v xml:space="preserve"> </v>
      </c>
      <c r="T126" s="173" t="str">
        <f t="shared" si="97"/>
        <v xml:space="preserve"> </v>
      </c>
      <c r="U126" s="173" t="str">
        <f t="shared" si="97"/>
        <v xml:space="preserve"> </v>
      </c>
      <c r="V126" s="173" t="str">
        <f t="shared" si="97"/>
        <v xml:space="preserve"> </v>
      </c>
      <c r="W126" s="173" t="str">
        <f t="shared" si="97"/>
        <v xml:space="preserve"> </v>
      </c>
    </row>
    <row r="127" spans="2:23">
      <c r="B127" s="174"/>
      <c r="C127" s="272" t="s">
        <v>95</v>
      </c>
      <c r="D127" s="172"/>
      <c r="E127" s="172"/>
      <c r="F127" s="172"/>
      <c r="G127" s="172"/>
      <c r="H127" s="172"/>
      <c r="I127" s="172"/>
      <c r="J127" s="172"/>
      <c r="K127" s="172"/>
      <c r="L127" s="172"/>
      <c r="M127" s="172"/>
      <c r="N127" s="172"/>
      <c r="O127" s="172"/>
      <c r="P127" s="172"/>
      <c r="Q127" s="172"/>
      <c r="R127" s="172"/>
      <c r="S127" s="172"/>
      <c r="T127" s="172"/>
      <c r="U127" s="172"/>
      <c r="V127" s="172"/>
      <c r="W127" s="172"/>
    </row>
    <row r="128" spans="2:23">
      <c r="B128" s="174"/>
      <c r="C128" s="272" t="s">
        <v>95</v>
      </c>
      <c r="D128" s="172"/>
      <c r="E128" s="172"/>
      <c r="F128" s="172"/>
      <c r="G128" s="172"/>
      <c r="H128" s="172"/>
      <c r="I128" s="172"/>
      <c r="J128" s="172"/>
      <c r="K128" s="172"/>
      <c r="L128" s="172"/>
      <c r="M128" s="172"/>
      <c r="N128" s="172"/>
      <c r="O128" s="172"/>
      <c r="P128" s="172"/>
      <c r="Q128" s="172"/>
      <c r="R128" s="172"/>
      <c r="S128" s="172"/>
      <c r="T128" s="172"/>
      <c r="U128" s="172"/>
      <c r="V128" s="172"/>
      <c r="W128" s="172"/>
    </row>
    <row r="129" spans="2:23">
      <c r="B129" s="174"/>
      <c r="C129" s="272" t="s">
        <v>95</v>
      </c>
      <c r="D129" s="172"/>
      <c r="E129" s="172"/>
      <c r="F129" s="172"/>
      <c r="G129" s="172"/>
      <c r="H129" s="172"/>
      <c r="I129" s="172"/>
      <c r="J129" s="172"/>
      <c r="K129" s="172"/>
      <c r="L129" s="172"/>
      <c r="M129" s="172"/>
      <c r="N129" s="172"/>
      <c r="O129" s="172"/>
      <c r="P129" s="172"/>
      <c r="Q129" s="172"/>
      <c r="R129" s="172"/>
      <c r="S129" s="172"/>
      <c r="T129" s="172"/>
      <c r="U129" s="172"/>
      <c r="V129" s="172"/>
      <c r="W129" s="172"/>
    </row>
    <row r="130" spans="2:23">
      <c r="B130" s="168">
        <v>3</v>
      </c>
      <c r="C130" s="273" t="s">
        <v>95</v>
      </c>
      <c r="D130" s="173" t="str">
        <f t="shared" ref="D130:W130" si="98">IF(COUNTIF(D127:D129,"C")&gt;=1,"A",IF(COUNTIF(D127:D129,"C")&gt;0,"P"," "))</f>
        <v xml:space="preserve"> </v>
      </c>
      <c r="E130" s="173" t="str">
        <f t="shared" si="98"/>
        <v xml:space="preserve"> </v>
      </c>
      <c r="F130" s="173" t="str">
        <f t="shared" si="98"/>
        <v xml:space="preserve"> </v>
      </c>
      <c r="G130" s="173" t="str">
        <f t="shared" si="98"/>
        <v xml:space="preserve"> </v>
      </c>
      <c r="H130" s="173" t="str">
        <f t="shared" si="98"/>
        <v xml:space="preserve"> </v>
      </c>
      <c r="I130" s="173" t="str">
        <f t="shared" si="98"/>
        <v xml:space="preserve"> </v>
      </c>
      <c r="J130" s="173" t="str">
        <f t="shared" si="98"/>
        <v xml:space="preserve"> </v>
      </c>
      <c r="K130" s="173" t="str">
        <f t="shared" si="98"/>
        <v xml:space="preserve"> </v>
      </c>
      <c r="L130" s="173" t="str">
        <f t="shared" si="98"/>
        <v xml:space="preserve"> </v>
      </c>
      <c r="M130" s="173" t="str">
        <f t="shared" si="98"/>
        <v xml:space="preserve"> </v>
      </c>
      <c r="N130" s="173" t="str">
        <f t="shared" si="98"/>
        <v xml:space="preserve"> </v>
      </c>
      <c r="O130" s="173" t="str">
        <f t="shared" si="98"/>
        <v xml:space="preserve"> </v>
      </c>
      <c r="P130" s="173" t="str">
        <f t="shared" si="98"/>
        <v xml:space="preserve"> </v>
      </c>
      <c r="Q130" s="173" t="str">
        <f t="shared" si="98"/>
        <v xml:space="preserve"> </v>
      </c>
      <c r="R130" s="173" t="str">
        <f t="shared" si="98"/>
        <v xml:space="preserve"> </v>
      </c>
      <c r="S130" s="173" t="str">
        <f t="shared" si="98"/>
        <v xml:space="preserve"> </v>
      </c>
      <c r="T130" s="173" t="str">
        <f t="shared" si="98"/>
        <v xml:space="preserve"> </v>
      </c>
      <c r="U130" s="173" t="str">
        <f t="shared" si="98"/>
        <v xml:space="preserve"> </v>
      </c>
      <c r="V130" s="173" t="str">
        <f t="shared" si="98"/>
        <v xml:space="preserve"> </v>
      </c>
      <c r="W130" s="173" t="str">
        <f t="shared" si="98"/>
        <v xml:space="preserve"> </v>
      </c>
    </row>
    <row r="131" spans="2:23">
      <c r="B131" s="174"/>
      <c r="C131" s="272" t="s">
        <v>95</v>
      </c>
      <c r="D131" s="172"/>
      <c r="E131" s="172"/>
      <c r="F131" s="172"/>
      <c r="G131" s="172"/>
      <c r="H131" s="172"/>
      <c r="I131" s="172"/>
      <c r="J131" s="172"/>
      <c r="K131" s="172"/>
      <c r="L131" s="172"/>
      <c r="M131" s="172"/>
      <c r="N131" s="172"/>
      <c r="O131" s="172"/>
      <c r="P131" s="172"/>
      <c r="Q131" s="172"/>
      <c r="R131" s="172"/>
      <c r="S131" s="172"/>
      <c r="T131" s="172"/>
      <c r="U131" s="172"/>
      <c r="V131" s="172"/>
      <c r="W131" s="172"/>
    </row>
    <row r="132" spans="2:23">
      <c r="B132" s="174"/>
      <c r="C132" s="272" t="s">
        <v>95</v>
      </c>
      <c r="D132" s="172"/>
      <c r="E132" s="172"/>
      <c r="F132" s="172"/>
      <c r="G132" s="172"/>
      <c r="H132" s="172"/>
      <c r="I132" s="172"/>
      <c r="J132" s="172"/>
      <c r="K132" s="172"/>
      <c r="L132" s="172"/>
      <c r="M132" s="172"/>
      <c r="N132" s="172"/>
      <c r="O132" s="172"/>
      <c r="P132" s="172"/>
      <c r="Q132" s="172"/>
      <c r="R132" s="172"/>
      <c r="S132" s="172"/>
      <c r="T132" s="172"/>
      <c r="U132" s="172"/>
      <c r="V132" s="172"/>
      <c r="W132" s="172"/>
    </row>
    <row r="133" spans="2:23">
      <c r="B133" s="174"/>
      <c r="C133" s="272" t="s">
        <v>95</v>
      </c>
      <c r="D133" s="172"/>
      <c r="E133" s="172"/>
      <c r="F133" s="172"/>
      <c r="G133" s="172"/>
      <c r="H133" s="172"/>
      <c r="I133" s="172"/>
      <c r="J133" s="172"/>
      <c r="K133" s="172"/>
      <c r="L133" s="172"/>
      <c r="M133" s="172"/>
      <c r="N133" s="172"/>
      <c r="O133" s="172"/>
      <c r="P133" s="172"/>
      <c r="Q133" s="172"/>
      <c r="R133" s="172"/>
      <c r="S133" s="172"/>
      <c r="T133" s="172"/>
      <c r="U133" s="172"/>
      <c r="V133" s="172"/>
      <c r="W133" s="172"/>
    </row>
    <row r="134" spans="2:23">
      <c r="B134" s="168">
        <v>4</v>
      </c>
      <c r="C134" s="273" t="s">
        <v>95</v>
      </c>
      <c r="D134" s="173" t="str">
        <f t="shared" ref="D134:W134" si="99">IF(COUNTIF(D131:D133,"C")&gt;=1,"A",IF(COUNTIF(D131:D133,"C")&gt;0,"P"," "))</f>
        <v xml:space="preserve"> </v>
      </c>
      <c r="E134" s="173" t="str">
        <f t="shared" si="99"/>
        <v xml:space="preserve"> </v>
      </c>
      <c r="F134" s="173" t="str">
        <f t="shared" si="99"/>
        <v xml:space="preserve"> </v>
      </c>
      <c r="G134" s="173" t="str">
        <f t="shared" si="99"/>
        <v xml:space="preserve"> </v>
      </c>
      <c r="H134" s="173" t="str">
        <f t="shared" si="99"/>
        <v xml:space="preserve"> </v>
      </c>
      <c r="I134" s="173" t="str">
        <f t="shared" si="99"/>
        <v xml:space="preserve"> </v>
      </c>
      <c r="J134" s="173" t="str">
        <f t="shared" si="99"/>
        <v xml:space="preserve"> </v>
      </c>
      <c r="K134" s="173" t="str">
        <f t="shared" si="99"/>
        <v xml:space="preserve"> </v>
      </c>
      <c r="L134" s="173" t="str">
        <f t="shared" si="99"/>
        <v xml:space="preserve"> </v>
      </c>
      <c r="M134" s="173" t="str">
        <f t="shared" si="99"/>
        <v xml:space="preserve"> </v>
      </c>
      <c r="N134" s="173" t="str">
        <f t="shared" si="99"/>
        <v xml:space="preserve"> </v>
      </c>
      <c r="O134" s="173" t="str">
        <f t="shared" si="99"/>
        <v xml:space="preserve"> </v>
      </c>
      <c r="P134" s="173" t="str">
        <f t="shared" si="99"/>
        <v xml:space="preserve"> </v>
      </c>
      <c r="Q134" s="173" t="str">
        <f t="shared" si="99"/>
        <v xml:space="preserve"> </v>
      </c>
      <c r="R134" s="173" t="str">
        <f t="shared" si="99"/>
        <v xml:space="preserve"> </v>
      </c>
      <c r="S134" s="173" t="str">
        <f t="shared" si="99"/>
        <v xml:space="preserve"> </v>
      </c>
      <c r="T134" s="173" t="str">
        <f t="shared" si="99"/>
        <v xml:space="preserve"> </v>
      </c>
      <c r="U134" s="173" t="str">
        <f t="shared" si="99"/>
        <v xml:space="preserve"> </v>
      </c>
      <c r="V134" s="173" t="str">
        <f t="shared" si="99"/>
        <v xml:space="preserve"> </v>
      </c>
      <c r="W134" s="173" t="str">
        <f t="shared" si="99"/>
        <v xml:space="preserve"> </v>
      </c>
    </row>
    <row r="135" spans="2:23">
      <c r="B135" s="174"/>
      <c r="C135" s="272" t="s">
        <v>95</v>
      </c>
      <c r="D135" s="172"/>
      <c r="E135" s="172"/>
      <c r="F135" s="172"/>
      <c r="G135" s="172"/>
      <c r="H135" s="172"/>
      <c r="I135" s="172"/>
      <c r="J135" s="172"/>
      <c r="K135" s="172"/>
      <c r="L135" s="172"/>
      <c r="M135" s="172"/>
      <c r="N135" s="172"/>
      <c r="O135" s="172"/>
      <c r="P135" s="172"/>
      <c r="Q135" s="172"/>
      <c r="R135" s="172"/>
      <c r="S135" s="172"/>
      <c r="T135" s="172"/>
      <c r="U135" s="172"/>
      <c r="V135" s="172"/>
      <c r="W135" s="172"/>
    </row>
    <row r="136" spans="2:23">
      <c r="B136" s="174"/>
      <c r="C136" s="272" t="s">
        <v>95</v>
      </c>
      <c r="D136" s="172"/>
      <c r="E136" s="172"/>
      <c r="F136" s="172"/>
      <c r="G136" s="172"/>
      <c r="H136" s="172"/>
      <c r="I136" s="172"/>
      <c r="J136" s="172"/>
      <c r="K136" s="172"/>
      <c r="L136" s="172"/>
      <c r="M136" s="172"/>
      <c r="N136" s="172"/>
      <c r="O136" s="172"/>
      <c r="P136" s="172"/>
      <c r="Q136" s="172"/>
      <c r="R136" s="172"/>
      <c r="S136" s="172"/>
      <c r="T136" s="172"/>
      <c r="U136" s="172"/>
      <c r="V136" s="172"/>
      <c r="W136" s="172"/>
    </row>
    <row r="137" spans="2:23">
      <c r="B137" s="174"/>
      <c r="C137" s="272" t="s">
        <v>95</v>
      </c>
      <c r="D137" s="172"/>
      <c r="E137" s="172"/>
      <c r="F137" s="172"/>
      <c r="G137" s="172"/>
      <c r="H137" s="172"/>
      <c r="I137" s="172"/>
      <c r="J137" s="172"/>
      <c r="K137" s="172"/>
      <c r="L137" s="172"/>
      <c r="M137" s="172"/>
      <c r="N137" s="172"/>
      <c r="O137" s="172"/>
      <c r="P137" s="172"/>
      <c r="Q137" s="172"/>
      <c r="R137" s="172"/>
      <c r="S137" s="172"/>
      <c r="T137" s="172"/>
      <c r="U137" s="172"/>
      <c r="V137" s="172"/>
      <c r="W137" s="172"/>
    </row>
    <row r="138" spans="2:23">
      <c r="B138" s="168">
        <v>5</v>
      </c>
      <c r="C138" s="273" t="s">
        <v>95</v>
      </c>
      <c r="D138" s="173" t="str">
        <f t="shared" ref="D138:W138" si="100">IF(COUNTIF(D135:D137,"C")&gt;=1,"A",IF(COUNTIF(D135:D137,"C")&gt;0,"P"," "))</f>
        <v xml:space="preserve"> </v>
      </c>
      <c r="E138" s="173" t="str">
        <f t="shared" si="100"/>
        <v xml:space="preserve"> </v>
      </c>
      <c r="F138" s="173" t="str">
        <f t="shared" si="100"/>
        <v xml:space="preserve"> </v>
      </c>
      <c r="G138" s="173" t="str">
        <f t="shared" si="100"/>
        <v xml:space="preserve"> </v>
      </c>
      <c r="H138" s="173" t="str">
        <f t="shared" si="100"/>
        <v xml:space="preserve"> </v>
      </c>
      <c r="I138" s="173" t="str">
        <f t="shared" si="100"/>
        <v xml:space="preserve"> </v>
      </c>
      <c r="J138" s="173" t="str">
        <f t="shared" si="100"/>
        <v xml:space="preserve"> </v>
      </c>
      <c r="K138" s="173" t="str">
        <f t="shared" si="100"/>
        <v xml:space="preserve"> </v>
      </c>
      <c r="L138" s="173" t="str">
        <f t="shared" si="100"/>
        <v xml:space="preserve"> </v>
      </c>
      <c r="M138" s="173" t="str">
        <f t="shared" si="100"/>
        <v xml:space="preserve"> </v>
      </c>
      <c r="N138" s="173" t="str">
        <f t="shared" si="100"/>
        <v xml:space="preserve"> </v>
      </c>
      <c r="O138" s="173" t="str">
        <f t="shared" si="100"/>
        <v xml:space="preserve"> </v>
      </c>
      <c r="P138" s="173" t="str">
        <f t="shared" si="100"/>
        <v xml:space="preserve"> </v>
      </c>
      <c r="Q138" s="173" t="str">
        <f t="shared" si="100"/>
        <v xml:space="preserve"> </v>
      </c>
      <c r="R138" s="173" t="str">
        <f t="shared" si="100"/>
        <v xml:space="preserve"> </v>
      </c>
      <c r="S138" s="173" t="str">
        <f t="shared" si="100"/>
        <v xml:space="preserve"> </v>
      </c>
      <c r="T138" s="173" t="str">
        <f t="shared" si="100"/>
        <v xml:space="preserve"> </v>
      </c>
      <c r="U138" s="173" t="str">
        <f t="shared" si="100"/>
        <v xml:space="preserve"> </v>
      </c>
      <c r="V138" s="173" t="str">
        <f t="shared" si="100"/>
        <v xml:space="preserve"> </v>
      </c>
      <c r="W138" s="173" t="str">
        <f t="shared" si="100"/>
        <v xml:space="preserve"> </v>
      </c>
    </row>
    <row r="139" spans="2:23">
      <c r="B139" s="174"/>
      <c r="C139" s="272" t="s">
        <v>95</v>
      </c>
      <c r="D139" s="172"/>
      <c r="E139" s="172"/>
      <c r="F139" s="172"/>
      <c r="G139" s="172"/>
      <c r="H139" s="172"/>
      <c r="I139" s="172"/>
      <c r="J139" s="172"/>
      <c r="K139" s="172"/>
      <c r="L139" s="172"/>
      <c r="M139" s="172"/>
      <c r="N139" s="172"/>
      <c r="O139" s="172"/>
      <c r="P139" s="172"/>
      <c r="Q139" s="172"/>
      <c r="R139" s="172"/>
      <c r="S139" s="172"/>
      <c r="T139" s="172"/>
      <c r="U139" s="172"/>
      <c r="V139" s="172"/>
      <c r="W139" s="172"/>
    </row>
    <row r="140" spans="2:23">
      <c r="B140" s="174"/>
      <c r="C140" s="272" t="s">
        <v>95</v>
      </c>
      <c r="D140" s="172"/>
      <c r="E140" s="172"/>
      <c r="F140" s="172"/>
      <c r="G140" s="172"/>
      <c r="H140" s="172"/>
      <c r="I140" s="172"/>
      <c r="J140" s="172"/>
      <c r="K140" s="172"/>
      <c r="L140" s="172"/>
      <c r="M140" s="172"/>
      <c r="N140" s="172"/>
      <c r="O140" s="172"/>
      <c r="P140" s="172"/>
      <c r="Q140" s="172"/>
      <c r="R140" s="172"/>
      <c r="S140" s="172"/>
      <c r="T140" s="172"/>
      <c r="U140" s="172"/>
      <c r="V140" s="172"/>
      <c r="W140" s="172"/>
    </row>
    <row r="141" spans="2:23">
      <c r="B141" s="174"/>
      <c r="C141" s="272" t="s">
        <v>95</v>
      </c>
      <c r="D141" s="172"/>
      <c r="E141" s="172"/>
      <c r="F141" s="172"/>
      <c r="G141" s="172"/>
      <c r="H141" s="172"/>
      <c r="I141" s="172"/>
      <c r="J141" s="172"/>
      <c r="K141" s="172"/>
      <c r="L141" s="172"/>
      <c r="M141" s="172"/>
      <c r="N141" s="172"/>
      <c r="O141" s="172"/>
      <c r="P141" s="172"/>
      <c r="Q141" s="172"/>
      <c r="R141" s="172"/>
      <c r="S141" s="172"/>
      <c r="T141" s="172"/>
      <c r="U141" s="172"/>
      <c r="V141" s="172"/>
      <c r="W141" s="172"/>
    </row>
    <row r="142" spans="2:23" ht="0.75" customHeight="1" thickBot="1">
      <c r="B142" s="168"/>
      <c r="C142" s="168"/>
      <c r="D142" s="173" t="str">
        <f t="shared" ref="D142:W142" si="101">IF(COUNTIF(D139:D141,"C")&gt;=1,"A",IF(COUNTIF(D139:D141,"C")&gt;0,"P"," "))</f>
        <v xml:space="preserve"> </v>
      </c>
      <c r="E142" s="173" t="str">
        <f t="shared" si="101"/>
        <v xml:space="preserve"> </v>
      </c>
      <c r="F142" s="173" t="str">
        <f t="shared" si="101"/>
        <v xml:space="preserve"> </v>
      </c>
      <c r="G142" s="173" t="str">
        <f t="shared" si="101"/>
        <v xml:space="preserve"> </v>
      </c>
      <c r="H142" s="173" t="str">
        <f t="shared" si="101"/>
        <v xml:space="preserve"> </v>
      </c>
      <c r="I142" s="173" t="str">
        <f t="shared" si="101"/>
        <v xml:space="preserve"> </v>
      </c>
      <c r="J142" s="173" t="str">
        <f t="shared" si="101"/>
        <v xml:space="preserve"> </v>
      </c>
      <c r="K142" s="173" t="str">
        <f t="shared" si="101"/>
        <v xml:space="preserve"> </v>
      </c>
      <c r="L142" s="173" t="str">
        <f t="shared" si="101"/>
        <v xml:space="preserve"> </v>
      </c>
      <c r="M142" s="173" t="str">
        <f t="shared" si="101"/>
        <v xml:space="preserve"> </v>
      </c>
      <c r="N142" s="173" t="str">
        <f t="shared" si="101"/>
        <v xml:space="preserve"> </v>
      </c>
      <c r="O142" s="173" t="str">
        <f t="shared" si="101"/>
        <v xml:space="preserve"> </v>
      </c>
      <c r="P142" s="173" t="str">
        <f t="shared" si="101"/>
        <v xml:space="preserve"> </v>
      </c>
      <c r="Q142" s="173" t="str">
        <f t="shared" si="101"/>
        <v xml:space="preserve"> </v>
      </c>
      <c r="R142" s="173" t="str">
        <f t="shared" si="101"/>
        <v xml:space="preserve"> </v>
      </c>
      <c r="S142" s="173" t="str">
        <f t="shared" si="101"/>
        <v xml:space="preserve"> </v>
      </c>
      <c r="T142" s="173" t="str">
        <f t="shared" si="101"/>
        <v xml:space="preserve"> </v>
      </c>
      <c r="U142" s="173" t="str">
        <f t="shared" si="101"/>
        <v xml:space="preserve"> </v>
      </c>
      <c r="V142" s="173" t="str">
        <f t="shared" si="101"/>
        <v xml:space="preserve"> </v>
      </c>
      <c r="W142" s="173" t="str">
        <f t="shared" si="101"/>
        <v xml:space="preserve"> </v>
      </c>
    </row>
    <row r="143" spans="2:23" ht="13.5" thickBot="1">
      <c r="B143" s="168"/>
      <c r="C143" s="152" t="s">
        <v>23</v>
      </c>
      <c r="D143" s="179" t="str">
        <f>IF(COUNTIF(D126:D142,"A")&gt;4,"C",IF(COUNTIF(D126:D142,"A")&gt;0,"P"," "))</f>
        <v xml:space="preserve"> </v>
      </c>
      <c r="E143" s="179" t="str">
        <f t="shared" ref="E143:W143" si="102">IF(COUNTIF(E126:E142,"A")&gt;4,"C",IF(COUNTIF(E126:E142,"A")&gt;0,"P"," "))</f>
        <v xml:space="preserve"> </v>
      </c>
      <c r="F143" s="179" t="str">
        <f t="shared" si="102"/>
        <v xml:space="preserve"> </v>
      </c>
      <c r="G143" s="179" t="str">
        <f t="shared" si="102"/>
        <v xml:space="preserve"> </v>
      </c>
      <c r="H143" s="179" t="str">
        <f t="shared" si="102"/>
        <v xml:space="preserve"> </v>
      </c>
      <c r="I143" s="179" t="str">
        <f t="shared" si="102"/>
        <v xml:space="preserve"> </v>
      </c>
      <c r="J143" s="179" t="str">
        <f t="shared" si="102"/>
        <v xml:space="preserve"> </v>
      </c>
      <c r="K143" s="179" t="str">
        <f t="shared" si="102"/>
        <v xml:space="preserve"> </v>
      </c>
      <c r="L143" s="179" t="str">
        <f t="shared" si="102"/>
        <v xml:space="preserve"> </v>
      </c>
      <c r="M143" s="179" t="str">
        <f t="shared" si="102"/>
        <v xml:space="preserve"> </v>
      </c>
      <c r="N143" s="179" t="str">
        <f t="shared" si="102"/>
        <v xml:space="preserve"> </v>
      </c>
      <c r="O143" s="179" t="str">
        <f t="shared" si="102"/>
        <v xml:space="preserve"> </v>
      </c>
      <c r="P143" s="179" t="str">
        <f t="shared" si="102"/>
        <v xml:space="preserve"> </v>
      </c>
      <c r="Q143" s="179" t="str">
        <f t="shared" si="102"/>
        <v xml:space="preserve"> </v>
      </c>
      <c r="R143" s="179" t="str">
        <f t="shared" si="102"/>
        <v xml:space="preserve"> </v>
      </c>
      <c r="S143" s="179" t="str">
        <f t="shared" si="102"/>
        <v xml:space="preserve"> </v>
      </c>
      <c r="T143" s="179" t="str">
        <f t="shared" si="102"/>
        <v xml:space="preserve"> </v>
      </c>
      <c r="U143" s="179" t="str">
        <f t="shared" si="102"/>
        <v xml:space="preserve"> </v>
      </c>
      <c r="V143" s="179" t="str">
        <f t="shared" si="102"/>
        <v xml:space="preserve"> </v>
      </c>
      <c r="W143" s="179" t="str">
        <f t="shared" si="102"/>
        <v xml:space="preserve"> </v>
      </c>
    </row>
    <row r="144" spans="2:23" ht="15">
      <c r="B144" s="610" t="s">
        <v>706</v>
      </c>
      <c r="C144" s="611"/>
      <c r="D144" s="608"/>
      <c r="E144" s="608"/>
      <c r="F144" s="608"/>
      <c r="G144" s="608"/>
      <c r="H144" s="608"/>
      <c r="I144" s="608"/>
      <c r="J144" s="608"/>
      <c r="K144" s="608"/>
      <c r="L144" s="608"/>
      <c r="M144" s="608"/>
      <c r="N144" s="608"/>
      <c r="O144" s="609"/>
      <c r="P144" s="609"/>
      <c r="Q144" s="609"/>
      <c r="R144" s="609"/>
      <c r="S144" s="609"/>
      <c r="T144" s="609"/>
      <c r="U144" s="609"/>
      <c r="V144" s="609"/>
      <c r="W144" s="609"/>
    </row>
    <row r="145" spans="2:23">
      <c r="B145" s="168">
        <v>1</v>
      </c>
      <c r="C145" s="169" t="s">
        <v>95</v>
      </c>
      <c r="D145" s="170"/>
      <c r="E145" s="170"/>
      <c r="F145" s="170"/>
      <c r="G145" s="170"/>
      <c r="H145" s="170"/>
      <c r="I145" s="170"/>
      <c r="J145" s="170"/>
      <c r="K145" s="170"/>
      <c r="L145" s="170"/>
      <c r="M145" s="170"/>
      <c r="N145" s="170"/>
      <c r="O145" s="170"/>
      <c r="P145" s="170"/>
      <c r="Q145" s="170"/>
      <c r="R145" s="170"/>
      <c r="S145" s="170"/>
      <c r="T145" s="170"/>
      <c r="U145" s="170"/>
      <c r="V145" s="170"/>
      <c r="W145" s="170"/>
    </row>
    <row r="146" spans="2:23">
      <c r="B146" s="171"/>
      <c r="C146" s="272" t="s">
        <v>95</v>
      </c>
      <c r="D146" s="172"/>
      <c r="E146" s="172"/>
      <c r="F146" s="172"/>
      <c r="G146" s="172"/>
      <c r="H146" s="172"/>
      <c r="I146" s="172"/>
      <c r="J146" s="172"/>
      <c r="K146" s="172"/>
      <c r="L146" s="172"/>
      <c r="M146" s="172"/>
      <c r="N146" s="172"/>
      <c r="O146" s="172"/>
      <c r="P146" s="172"/>
      <c r="Q146" s="172"/>
      <c r="R146" s="172"/>
      <c r="S146" s="172"/>
      <c r="T146" s="172"/>
      <c r="U146" s="172"/>
      <c r="V146" s="172"/>
      <c r="W146" s="172"/>
    </row>
    <row r="147" spans="2:23">
      <c r="B147" s="171"/>
      <c r="C147" s="272" t="s">
        <v>95</v>
      </c>
      <c r="D147" s="172"/>
      <c r="E147" s="172"/>
      <c r="F147" s="172"/>
      <c r="G147" s="172"/>
      <c r="H147" s="172"/>
      <c r="I147" s="172"/>
      <c r="J147" s="172"/>
      <c r="K147" s="172"/>
      <c r="L147" s="172"/>
      <c r="M147" s="172"/>
      <c r="N147" s="172"/>
      <c r="O147" s="172"/>
      <c r="P147" s="172"/>
      <c r="Q147" s="172"/>
      <c r="R147" s="172"/>
      <c r="S147" s="172"/>
      <c r="T147" s="172"/>
      <c r="U147" s="172"/>
      <c r="V147" s="172"/>
      <c r="W147" s="172"/>
    </row>
    <row r="148" spans="2:23">
      <c r="B148" s="171"/>
      <c r="C148" s="272" t="s">
        <v>95</v>
      </c>
      <c r="D148" s="172"/>
      <c r="E148" s="172"/>
      <c r="F148" s="172"/>
      <c r="G148" s="172"/>
      <c r="H148" s="172"/>
      <c r="I148" s="172"/>
      <c r="J148" s="172"/>
      <c r="K148" s="172"/>
      <c r="L148" s="172"/>
      <c r="M148" s="172"/>
      <c r="N148" s="172"/>
      <c r="O148" s="172"/>
      <c r="P148" s="172"/>
      <c r="Q148" s="172"/>
      <c r="R148" s="172"/>
      <c r="S148" s="172"/>
      <c r="T148" s="172"/>
      <c r="U148" s="172"/>
      <c r="V148" s="172"/>
      <c r="W148" s="172"/>
    </row>
    <row r="149" spans="2:23">
      <c r="B149" s="168">
        <v>2</v>
      </c>
      <c r="C149" s="273" t="s">
        <v>95</v>
      </c>
      <c r="D149" s="173" t="str">
        <f t="shared" ref="D149:W149" si="103">IF(COUNTIF(D146:D148,"C")&gt;=1,"A",IF(COUNTIF(D146:D148,"C")&gt;0,"P"," "))</f>
        <v xml:space="preserve"> </v>
      </c>
      <c r="E149" s="173" t="str">
        <f t="shared" si="103"/>
        <v xml:space="preserve"> </v>
      </c>
      <c r="F149" s="173" t="str">
        <f t="shared" si="103"/>
        <v xml:space="preserve"> </v>
      </c>
      <c r="G149" s="173" t="str">
        <f t="shared" si="103"/>
        <v xml:space="preserve"> </v>
      </c>
      <c r="H149" s="173" t="str">
        <f t="shared" si="103"/>
        <v xml:space="preserve"> </v>
      </c>
      <c r="I149" s="173" t="str">
        <f t="shared" si="103"/>
        <v xml:space="preserve"> </v>
      </c>
      <c r="J149" s="173" t="str">
        <f t="shared" si="103"/>
        <v xml:space="preserve"> </v>
      </c>
      <c r="K149" s="173" t="str">
        <f t="shared" si="103"/>
        <v xml:space="preserve"> </v>
      </c>
      <c r="L149" s="173" t="str">
        <f t="shared" si="103"/>
        <v xml:space="preserve"> </v>
      </c>
      <c r="M149" s="173" t="str">
        <f t="shared" si="103"/>
        <v xml:space="preserve"> </v>
      </c>
      <c r="N149" s="173" t="str">
        <f t="shared" si="103"/>
        <v xml:space="preserve"> </v>
      </c>
      <c r="O149" s="173" t="str">
        <f t="shared" si="103"/>
        <v xml:space="preserve"> </v>
      </c>
      <c r="P149" s="173" t="str">
        <f t="shared" si="103"/>
        <v xml:space="preserve"> </v>
      </c>
      <c r="Q149" s="173" t="str">
        <f t="shared" si="103"/>
        <v xml:space="preserve"> </v>
      </c>
      <c r="R149" s="173" t="str">
        <f t="shared" si="103"/>
        <v xml:space="preserve"> </v>
      </c>
      <c r="S149" s="173" t="str">
        <f t="shared" si="103"/>
        <v xml:space="preserve"> </v>
      </c>
      <c r="T149" s="173" t="str">
        <f t="shared" si="103"/>
        <v xml:space="preserve"> </v>
      </c>
      <c r="U149" s="173" t="str">
        <f t="shared" si="103"/>
        <v xml:space="preserve"> </v>
      </c>
      <c r="V149" s="173" t="str">
        <f t="shared" si="103"/>
        <v xml:space="preserve"> </v>
      </c>
      <c r="W149" s="173" t="str">
        <f t="shared" si="103"/>
        <v xml:space="preserve"> </v>
      </c>
    </row>
    <row r="150" spans="2:23">
      <c r="B150" s="174"/>
      <c r="C150" s="272" t="s">
        <v>95</v>
      </c>
      <c r="D150" s="172"/>
      <c r="E150" s="172"/>
      <c r="F150" s="172"/>
      <c r="G150" s="172"/>
      <c r="H150" s="172"/>
      <c r="I150" s="172"/>
      <c r="J150" s="172"/>
      <c r="K150" s="172"/>
      <c r="L150" s="172"/>
      <c r="M150" s="172"/>
      <c r="N150" s="172"/>
      <c r="O150" s="172"/>
      <c r="P150" s="172"/>
      <c r="Q150" s="172"/>
      <c r="R150" s="172"/>
      <c r="S150" s="172"/>
      <c r="T150" s="172"/>
      <c r="U150" s="172"/>
      <c r="V150" s="172"/>
      <c r="W150" s="172"/>
    </row>
    <row r="151" spans="2:23">
      <c r="B151" s="174"/>
      <c r="C151" s="272" t="s">
        <v>95</v>
      </c>
      <c r="D151" s="172"/>
      <c r="E151" s="172"/>
      <c r="F151" s="172"/>
      <c r="G151" s="172"/>
      <c r="H151" s="172"/>
      <c r="I151" s="172"/>
      <c r="J151" s="172"/>
      <c r="K151" s="172"/>
      <c r="L151" s="172"/>
      <c r="M151" s="172"/>
      <c r="N151" s="172"/>
      <c r="O151" s="172"/>
      <c r="P151" s="172"/>
      <c r="Q151" s="172"/>
      <c r="R151" s="172"/>
      <c r="S151" s="172"/>
      <c r="T151" s="172"/>
      <c r="U151" s="172"/>
      <c r="V151" s="172"/>
      <c r="W151" s="172"/>
    </row>
    <row r="152" spans="2:23">
      <c r="B152" s="174"/>
      <c r="C152" s="272" t="s">
        <v>95</v>
      </c>
      <c r="D152" s="172"/>
      <c r="E152" s="172"/>
      <c r="F152" s="172"/>
      <c r="G152" s="172"/>
      <c r="H152" s="172"/>
      <c r="I152" s="172"/>
      <c r="J152" s="172"/>
      <c r="K152" s="172"/>
      <c r="L152" s="172"/>
      <c r="M152" s="172"/>
      <c r="N152" s="172"/>
      <c r="O152" s="172"/>
      <c r="P152" s="172"/>
      <c r="Q152" s="172"/>
      <c r="R152" s="172"/>
      <c r="S152" s="172"/>
      <c r="T152" s="172"/>
      <c r="U152" s="172"/>
      <c r="V152" s="172"/>
      <c r="W152" s="172"/>
    </row>
    <row r="153" spans="2:23">
      <c r="B153" s="168">
        <v>3</v>
      </c>
      <c r="C153" s="273" t="s">
        <v>95</v>
      </c>
      <c r="D153" s="173" t="str">
        <f t="shared" ref="D153:W153" si="104">IF(COUNTIF(D150:D152,"C")&gt;=1,"A",IF(COUNTIF(D150:D152,"C")&gt;0,"P"," "))</f>
        <v xml:space="preserve"> </v>
      </c>
      <c r="E153" s="173" t="str">
        <f t="shared" si="104"/>
        <v xml:space="preserve"> </v>
      </c>
      <c r="F153" s="173" t="str">
        <f t="shared" si="104"/>
        <v xml:space="preserve"> </v>
      </c>
      <c r="G153" s="173" t="str">
        <f t="shared" si="104"/>
        <v xml:space="preserve"> </v>
      </c>
      <c r="H153" s="173" t="str">
        <f t="shared" si="104"/>
        <v xml:space="preserve"> </v>
      </c>
      <c r="I153" s="173" t="str">
        <f t="shared" si="104"/>
        <v xml:space="preserve"> </v>
      </c>
      <c r="J153" s="173" t="str">
        <f t="shared" si="104"/>
        <v xml:space="preserve"> </v>
      </c>
      <c r="K153" s="173" t="str">
        <f t="shared" si="104"/>
        <v xml:space="preserve"> </v>
      </c>
      <c r="L153" s="173" t="str">
        <f t="shared" si="104"/>
        <v xml:space="preserve"> </v>
      </c>
      <c r="M153" s="173" t="str">
        <f t="shared" si="104"/>
        <v xml:space="preserve"> </v>
      </c>
      <c r="N153" s="173" t="str">
        <f t="shared" si="104"/>
        <v xml:space="preserve"> </v>
      </c>
      <c r="O153" s="173" t="str">
        <f t="shared" si="104"/>
        <v xml:space="preserve"> </v>
      </c>
      <c r="P153" s="173" t="str">
        <f t="shared" si="104"/>
        <v xml:space="preserve"> </v>
      </c>
      <c r="Q153" s="173" t="str">
        <f t="shared" si="104"/>
        <v xml:space="preserve"> </v>
      </c>
      <c r="R153" s="173" t="str">
        <f t="shared" si="104"/>
        <v xml:space="preserve"> </v>
      </c>
      <c r="S153" s="173" t="str">
        <f t="shared" si="104"/>
        <v xml:space="preserve"> </v>
      </c>
      <c r="T153" s="173" t="str">
        <f t="shared" si="104"/>
        <v xml:space="preserve"> </v>
      </c>
      <c r="U153" s="173" t="str">
        <f t="shared" si="104"/>
        <v xml:space="preserve"> </v>
      </c>
      <c r="V153" s="173" t="str">
        <f t="shared" si="104"/>
        <v xml:space="preserve"> </v>
      </c>
      <c r="W153" s="173" t="str">
        <f t="shared" si="104"/>
        <v xml:space="preserve"> </v>
      </c>
    </row>
    <row r="154" spans="2:23">
      <c r="B154" s="174"/>
      <c r="C154" s="272" t="s">
        <v>95</v>
      </c>
      <c r="D154" s="172"/>
      <c r="E154" s="172"/>
      <c r="F154" s="172"/>
      <c r="G154" s="172"/>
      <c r="H154" s="172"/>
      <c r="I154" s="172"/>
      <c r="J154" s="172"/>
      <c r="K154" s="172"/>
      <c r="L154" s="172"/>
      <c r="M154" s="172"/>
      <c r="N154" s="172"/>
      <c r="O154" s="172"/>
      <c r="P154" s="172"/>
      <c r="Q154" s="172"/>
      <c r="R154" s="172"/>
      <c r="S154" s="172"/>
      <c r="T154" s="172"/>
      <c r="U154" s="172"/>
      <c r="V154" s="172"/>
      <c r="W154" s="172"/>
    </row>
    <row r="155" spans="2:23">
      <c r="B155" s="174"/>
      <c r="C155" s="272" t="s">
        <v>95</v>
      </c>
      <c r="D155" s="172"/>
      <c r="E155" s="172"/>
      <c r="F155" s="172"/>
      <c r="G155" s="172"/>
      <c r="H155" s="172"/>
      <c r="I155" s="172"/>
      <c r="J155" s="172"/>
      <c r="K155" s="172"/>
      <c r="L155" s="172"/>
      <c r="M155" s="172"/>
      <c r="N155" s="172"/>
      <c r="O155" s="172"/>
      <c r="P155" s="172"/>
      <c r="Q155" s="172"/>
      <c r="R155" s="172"/>
      <c r="S155" s="172"/>
      <c r="T155" s="172"/>
      <c r="U155" s="172"/>
      <c r="V155" s="172"/>
      <c r="W155" s="172"/>
    </row>
    <row r="156" spans="2:23">
      <c r="B156" s="174"/>
      <c r="C156" s="272" t="s">
        <v>95</v>
      </c>
      <c r="D156" s="172"/>
      <c r="E156" s="172"/>
      <c r="F156" s="172"/>
      <c r="G156" s="172"/>
      <c r="H156" s="172"/>
      <c r="I156" s="172"/>
      <c r="J156" s="172"/>
      <c r="K156" s="172"/>
      <c r="L156" s="172"/>
      <c r="M156" s="172"/>
      <c r="N156" s="172"/>
      <c r="O156" s="172"/>
      <c r="P156" s="172"/>
      <c r="Q156" s="172"/>
      <c r="R156" s="172"/>
      <c r="S156" s="172"/>
      <c r="T156" s="172"/>
      <c r="U156" s="172"/>
      <c r="V156" s="172"/>
      <c r="W156" s="172"/>
    </row>
    <row r="157" spans="2:23">
      <c r="B157" s="168">
        <v>4</v>
      </c>
      <c r="C157" s="273" t="s">
        <v>95</v>
      </c>
      <c r="D157" s="173" t="str">
        <f t="shared" ref="D157:W157" si="105">IF(COUNTIF(D154:D156,"C")&gt;=1,"A",IF(COUNTIF(D154:D156,"C")&gt;0,"P"," "))</f>
        <v xml:space="preserve"> </v>
      </c>
      <c r="E157" s="173" t="str">
        <f t="shared" si="105"/>
        <v xml:space="preserve"> </v>
      </c>
      <c r="F157" s="173" t="str">
        <f t="shared" si="105"/>
        <v xml:space="preserve"> </v>
      </c>
      <c r="G157" s="173" t="str">
        <f t="shared" si="105"/>
        <v xml:space="preserve"> </v>
      </c>
      <c r="H157" s="173" t="str">
        <f t="shared" si="105"/>
        <v xml:space="preserve"> </v>
      </c>
      <c r="I157" s="173" t="str">
        <f t="shared" si="105"/>
        <v xml:space="preserve"> </v>
      </c>
      <c r="J157" s="173" t="str">
        <f t="shared" si="105"/>
        <v xml:space="preserve"> </v>
      </c>
      <c r="K157" s="173" t="str">
        <f t="shared" si="105"/>
        <v xml:space="preserve"> </v>
      </c>
      <c r="L157" s="173" t="str">
        <f t="shared" si="105"/>
        <v xml:space="preserve"> </v>
      </c>
      <c r="M157" s="173" t="str">
        <f t="shared" si="105"/>
        <v xml:space="preserve"> </v>
      </c>
      <c r="N157" s="173" t="str">
        <f t="shared" si="105"/>
        <v xml:space="preserve"> </v>
      </c>
      <c r="O157" s="173" t="str">
        <f t="shared" si="105"/>
        <v xml:space="preserve"> </v>
      </c>
      <c r="P157" s="173" t="str">
        <f t="shared" si="105"/>
        <v xml:space="preserve"> </v>
      </c>
      <c r="Q157" s="173" t="str">
        <f t="shared" si="105"/>
        <v xml:space="preserve"> </v>
      </c>
      <c r="R157" s="173" t="str">
        <f t="shared" si="105"/>
        <v xml:space="preserve"> </v>
      </c>
      <c r="S157" s="173" t="str">
        <f t="shared" si="105"/>
        <v xml:space="preserve"> </v>
      </c>
      <c r="T157" s="173" t="str">
        <f t="shared" si="105"/>
        <v xml:space="preserve"> </v>
      </c>
      <c r="U157" s="173" t="str">
        <f t="shared" si="105"/>
        <v xml:space="preserve"> </v>
      </c>
      <c r="V157" s="173" t="str">
        <f t="shared" si="105"/>
        <v xml:space="preserve"> </v>
      </c>
      <c r="W157" s="173" t="str">
        <f t="shared" si="105"/>
        <v xml:space="preserve"> </v>
      </c>
    </row>
    <row r="158" spans="2:23">
      <c r="B158" s="174"/>
      <c r="C158" s="272" t="s">
        <v>95</v>
      </c>
      <c r="D158" s="172"/>
      <c r="E158" s="172"/>
      <c r="F158" s="172"/>
      <c r="G158" s="172"/>
      <c r="H158" s="172"/>
      <c r="I158" s="172"/>
      <c r="J158" s="172"/>
      <c r="K158" s="172"/>
      <c r="L158" s="172"/>
      <c r="M158" s="172"/>
      <c r="N158" s="172"/>
      <c r="O158" s="172"/>
      <c r="P158" s="172"/>
      <c r="Q158" s="172"/>
      <c r="R158" s="172"/>
      <c r="S158" s="172"/>
      <c r="T158" s="172"/>
      <c r="U158" s="172"/>
      <c r="V158" s="172"/>
      <c r="W158" s="172"/>
    </row>
    <row r="159" spans="2:23">
      <c r="B159" s="174"/>
      <c r="C159" s="272" t="s">
        <v>95</v>
      </c>
      <c r="D159" s="172"/>
      <c r="E159" s="172"/>
      <c r="F159" s="172"/>
      <c r="G159" s="172"/>
      <c r="H159" s="172"/>
      <c r="I159" s="172"/>
      <c r="J159" s="172"/>
      <c r="K159" s="172"/>
      <c r="L159" s="172"/>
      <c r="M159" s="172"/>
      <c r="N159" s="172"/>
      <c r="O159" s="172"/>
      <c r="P159" s="172"/>
      <c r="Q159" s="172"/>
      <c r="R159" s="172"/>
      <c r="S159" s="172"/>
      <c r="T159" s="172"/>
      <c r="U159" s="172"/>
      <c r="V159" s="172"/>
      <c r="W159" s="172"/>
    </row>
    <row r="160" spans="2:23">
      <c r="B160" s="174"/>
      <c r="C160" s="272" t="s">
        <v>95</v>
      </c>
      <c r="D160" s="172"/>
      <c r="E160" s="172"/>
      <c r="F160" s="172"/>
      <c r="G160" s="172"/>
      <c r="H160" s="172"/>
      <c r="I160" s="172"/>
      <c r="J160" s="172"/>
      <c r="K160" s="172"/>
      <c r="L160" s="172"/>
      <c r="M160" s="172"/>
      <c r="N160" s="172"/>
      <c r="O160" s="172"/>
      <c r="P160" s="172"/>
      <c r="Q160" s="172"/>
      <c r="R160" s="172"/>
      <c r="S160" s="172"/>
      <c r="T160" s="172"/>
      <c r="U160" s="172"/>
      <c r="V160" s="172"/>
      <c r="W160" s="172"/>
    </row>
    <row r="161" spans="2:23">
      <c r="B161" s="168">
        <v>5</v>
      </c>
      <c r="C161" s="273" t="s">
        <v>95</v>
      </c>
      <c r="D161" s="173" t="str">
        <f t="shared" ref="D161:W161" si="106">IF(COUNTIF(D158:D160,"C")&gt;=1,"A",IF(COUNTIF(D158:D160,"C")&gt;0,"P"," "))</f>
        <v xml:space="preserve"> </v>
      </c>
      <c r="E161" s="173" t="str">
        <f t="shared" si="106"/>
        <v xml:space="preserve"> </v>
      </c>
      <c r="F161" s="173" t="str">
        <f t="shared" si="106"/>
        <v xml:space="preserve"> </v>
      </c>
      <c r="G161" s="173" t="str">
        <f t="shared" si="106"/>
        <v xml:space="preserve"> </v>
      </c>
      <c r="H161" s="173" t="str">
        <f t="shared" si="106"/>
        <v xml:space="preserve"> </v>
      </c>
      <c r="I161" s="173" t="str">
        <f t="shared" si="106"/>
        <v xml:space="preserve"> </v>
      </c>
      <c r="J161" s="173" t="str">
        <f t="shared" si="106"/>
        <v xml:space="preserve"> </v>
      </c>
      <c r="K161" s="173" t="str">
        <f t="shared" si="106"/>
        <v xml:space="preserve"> </v>
      </c>
      <c r="L161" s="173" t="str">
        <f t="shared" si="106"/>
        <v xml:space="preserve"> </v>
      </c>
      <c r="M161" s="173" t="str">
        <f t="shared" si="106"/>
        <v xml:space="preserve"> </v>
      </c>
      <c r="N161" s="173" t="str">
        <f t="shared" si="106"/>
        <v xml:space="preserve"> </v>
      </c>
      <c r="O161" s="173" t="str">
        <f t="shared" si="106"/>
        <v xml:space="preserve"> </v>
      </c>
      <c r="P161" s="173" t="str">
        <f t="shared" si="106"/>
        <v xml:space="preserve"> </v>
      </c>
      <c r="Q161" s="173" t="str">
        <f t="shared" si="106"/>
        <v xml:space="preserve"> </v>
      </c>
      <c r="R161" s="173" t="str">
        <f t="shared" si="106"/>
        <v xml:space="preserve"> </v>
      </c>
      <c r="S161" s="173" t="str">
        <f t="shared" si="106"/>
        <v xml:space="preserve"> </v>
      </c>
      <c r="T161" s="173" t="str">
        <f t="shared" si="106"/>
        <v xml:space="preserve"> </v>
      </c>
      <c r="U161" s="173" t="str">
        <f t="shared" si="106"/>
        <v xml:space="preserve"> </v>
      </c>
      <c r="V161" s="173" t="str">
        <f t="shared" si="106"/>
        <v xml:space="preserve"> </v>
      </c>
      <c r="W161" s="173" t="str">
        <f t="shared" si="106"/>
        <v xml:space="preserve"> </v>
      </c>
    </row>
    <row r="162" spans="2:23">
      <c r="B162" s="174"/>
      <c r="C162" s="272" t="s">
        <v>95</v>
      </c>
      <c r="D162" s="172"/>
      <c r="E162" s="172"/>
      <c r="F162" s="172"/>
      <c r="G162" s="172"/>
      <c r="H162" s="172"/>
      <c r="I162" s="172"/>
      <c r="J162" s="172"/>
      <c r="K162" s="172"/>
      <c r="L162" s="172"/>
      <c r="M162" s="172"/>
      <c r="N162" s="172"/>
      <c r="O162" s="172"/>
      <c r="P162" s="172"/>
      <c r="Q162" s="172"/>
      <c r="R162" s="172"/>
      <c r="S162" s="172"/>
      <c r="T162" s="172"/>
      <c r="U162" s="172"/>
      <c r="V162" s="172"/>
      <c r="W162" s="172"/>
    </row>
    <row r="163" spans="2:23">
      <c r="B163" s="174"/>
      <c r="C163" s="272" t="s">
        <v>95</v>
      </c>
      <c r="D163" s="172"/>
      <c r="E163" s="172"/>
      <c r="F163" s="172"/>
      <c r="G163" s="172"/>
      <c r="H163" s="172"/>
      <c r="I163" s="172"/>
      <c r="J163" s="172"/>
      <c r="K163" s="172"/>
      <c r="L163" s="172"/>
      <c r="M163" s="172"/>
      <c r="N163" s="172"/>
      <c r="O163" s="172"/>
      <c r="P163" s="172"/>
      <c r="Q163" s="172"/>
      <c r="R163" s="172"/>
      <c r="S163" s="172"/>
      <c r="T163" s="172"/>
      <c r="U163" s="172"/>
      <c r="V163" s="172"/>
      <c r="W163" s="172"/>
    </row>
    <row r="164" spans="2:23">
      <c r="B164" s="174"/>
      <c r="C164" s="272" t="s">
        <v>95</v>
      </c>
      <c r="D164" s="172"/>
      <c r="E164" s="172"/>
      <c r="F164" s="172"/>
      <c r="G164" s="172"/>
      <c r="H164" s="172"/>
      <c r="I164" s="172"/>
      <c r="J164" s="172"/>
      <c r="K164" s="172"/>
      <c r="L164" s="172"/>
      <c r="M164" s="172"/>
      <c r="N164" s="172"/>
      <c r="O164" s="172"/>
      <c r="P164" s="172"/>
      <c r="Q164" s="172"/>
      <c r="R164" s="172"/>
      <c r="S164" s="172"/>
      <c r="T164" s="172"/>
      <c r="U164" s="172"/>
      <c r="V164" s="172"/>
      <c r="W164" s="172"/>
    </row>
    <row r="165" spans="2:23" ht="0.75" customHeight="1" thickBot="1">
      <c r="B165" s="168"/>
      <c r="C165" s="168"/>
      <c r="D165" s="173" t="str">
        <f t="shared" ref="D165:W165" si="107">IF(COUNTIF(D162:D164,"C")&gt;=1,"A",IF(COUNTIF(D162:D164,"C")&gt;0,"P"," "))</f>
        <v xml:space="preserve"> </v>
      </c>
      <c r="E165" s="173" t="str">
        <f t="shared" si="107"/>
        <v xml:space="preserve"> </v>
      </c>
      <c r="F165" s="173" t="str">
        <f t="shared" si="107"/>
        <v xml:space="preserve"> </v>
      </c>
      <c r="G165" s="173" t="str">
        <f t="shared" si="107"/>
        <v xml:space="preserve"> </v>
      </c>
      <c r="H165" s="173" t="str">
        <f t="shared" si="107"/>
        <v xml:space="preserve"> </v>
      </c>
      <c r="I165" s="173" t="str">
        <f t="shared" si="107"/>
        <v xml:space="preserve"> </v>
      </c>
      <c r="J165" s="173" t="str">
        <f t="shared" si="107"/>
        <v xml:space="preserve"> </v>
      </c>
      <c r="K165" s="173" t="str">
        <f t="shared" si="107"/>
        <v xml:space="preserve"> </v>
      </c>
      <c r="L165" s="173" t="str">
        <f t="shared" si="107"/>
        <v xml:space="preserve"> </v>
      </c>
      <c r="M165" s="173" t="str">
        <f t="shared" si="107"/>
        <v xml:space="preserve"> </v>
      </c>
      <c r="N165" s="173" t="str">
        <f t="shared" si="107"/>
        <v xml:space="preserve"> </v>
      </c>
      <c r="O165" s="173" t="str">
        <f t="shared" si="107"/>
        <v xml:space="preserve"> </v>
      </c>
      <c r="P165" s="173" t="str">
        <f t="shared" si="107"/>
        <v xml:space="preserve"> </v>
      </c>
      <c r="Q165" s="173" t="str">
        <f t="shared" si="107"/>
        <v xml:space="preserve"> </v>
      </c>
      <c r="R165" s="173" t="str">
        <f t="shared" si="107"/>
        <v xml:space="preserve"> </v>
      </c>
      <c r="S165" s="173" t="str">
        <f t="shared" si="107"/>
        <v xml:space="preserve"> </v>
      </c>
      <c r="T165" s="173" t="str">
        <f t="shared" si="107"/>
        <v xml:space="preserve"> </v>
      </c>
      <c r="U165" s="173" t="str">
        <f t="shared" si="107"/>
        <v xml:space="preserve"> </v>
      </c>
      <c r="V165" s="173" t="str">
        <f t="shared" si="107"/>
        <v xml:space="preserve"> </v>
      </c>
      <c r="W165" s="173" t="str">
        <f t="shared" si="107"/>
        <v xml:space="preserve"> </v>
      </c>
    </row>
    <row r="166" spans="2:23" ht="13.5" thickBot="1">
      <c r="B166" s="168"/>
      <c r="C166" s="152" t="s">
        <v>23</v>
      </c>
      <c r="D166" s="179" t="str">
        <f>IF(COUNTIF(D149:D165,"A")&gt;4,"C",IF(COUNTIF(D149:D165,"A")&gt;0,"P"," "))</f>
        <v xml:space="preserve"> </v>
      </c>
      <c r="E166" s="179" t="str">
        <f t="shared" ref="E166:W166" si="108">IF(COUNTIF(E149:E165,"A")&gt;4,"C",IF(COUNTIF(E149:E165,"A")&gt;0,"P"," "))</f>
        <v xml:space="preserve"> </v>
      </c>
      <c r="F166" s="179" t="str">
        <f t="shared" si="108"/>
        <v xml:space="preserve"> </v>
      </c>
      <c r="G166" s="179" t="str">
        <f t="shared" si="108"/>
        <v xml:space="preserve"> </v>
      </c>
      <c r="H166" s="179" t="str">
        <f t="shared" si="108"/>
        <v xml:space="preserve"> </v>
      </c>
      <c r="I166" s="179" t="str">
        <f t="shared" si="108"/>
        <v xml:space="preserve"> </v>
      </c>
      <c r="J166" s="179" t="str">
        <f t="shared" si="108"/>
        <v xml:space="preserve"> </v>
      </c>
      <c r="K166" s="179" t="str">
        <f t="shared" si="108"/>
        <v xml:space="preserve"> </v>
      </c>
      <c r="L166" s="179" t="str">
        <f t="shared" si="108"/>
        <v xml:space="preserve"> </v>
      </c>
      <c r="M166" s="179" t="str">
        <f t="shared" si="108"/>
        <v xml:space="preserve"> </v>
      </c>
      <c r="N166" s="179" t="str">
        <f t="shared" si="108"/>
        <v xml:space="preserve"> </v>
      </c>
      <c r="O166" s="179" t="str">
        <f t="shared" si="108"/>
        <v xml:space="preserve"> </v>
      </c>
      <c r="P166" s="179" t="str">
        <f t="shared" si="108"/>
        <v xml:space="preserve"> </v>
      </c>
      <c r="Q166" s="179" t="str">
        <f t="shared" si="108"/>
        <v xml:space="preserve"> </v>
      </c>
      <c r="R166" s="179" t="str">
        <f t="shared" si="108"/>
        <v xml:space="preserve"> </v>
      </c>
      <c r="S166" s="179" t="str">
        <f t="shared" si="108"/>
        <v xml:space="preserve"> </v>
      </c>
      <c r="T166" s="179" t="str">
        <f t="shared" si="108"/>
        <v xml:space="preserve"> </v>
      </c>
      <c r="U166" s="179" t="str">
        <f t="shared" si="108"/>
        <v xml:space="preserve"> </v>
      </c>
      <c r="V166" s="179" t="str">
        <f t="shared" si="108"/>
        <v xml:space="preserve"> </v>
      </c>
      <c r="W166" s="179" t="str">
        <f t="shared" si="108"/>
        <v xml:space="preserve"> </v>
      </c>
    </row>
    <row r="167" spans="2:23" ht="15">
      <c r="B167" s="610" t="s">
        <v>707</v>
      </c>
      <c r="C167" s="611"/>
      <c r="D167" s="608"/>
      <c r="E167" s="608"/>
      <c r="F167" s="608"/>
      <c r="G167" s="608"/>
      <c r="H167" s="608"/>
      <c r="I167" s="608"/>
      <c r="J167" s="608"/>
      <c r="K167" s="608"/>
      <c r="L167" s="608"/>
      <c r="M167" s="608"/>
      <c r="N167" s="608"/>
      <c r="O167" s="609"/>
      <c r="P167" s="609"/>
      <c r="Q167" s="609"/>
      <c r="R167" s="609"/>
      <c r="S167" s="609"/>
      <c r="T167" s="609"/>
      <c r="U167" s="609"/>
      <c r="V167" s="609"/>
      <c r="W167" s="609"/>
    </row>
    <row r="168" spans="2:23">
      <c r="B168" s="168">
        <v>1</v>
      </c>
      <c r="C168" s="169" t="s">
        <v>95</v>
      </c>
      <c r="D168" s="170"/>
      <c r="E168" s="170"/>
      <c r="F168" s="170"/>
      <c r="G168" s="170"/>
      <c r="H168" s="170"/>
      <c r="I168" s="170"/>
      <c r="J168" s="170"/>
      <c r="K168" s="170"/>
      <c r="L168" s="170"/>
      <c r="M168" s="170"/>
      <c r="N168" s="170"/>
      <c r="O168" s="170"/>
      <c r="P168" s="170"/>
      <c r="Q168" s="170"/>
      <c r="R168" s="170"/>
      <c r="S168" s="170"/>
      <c r="T168" s="170"/>
      <c r="U168" s="170"/>
      <c r="V168" s="170"/>
      <c r="W168" s="170"/>
    </row>
    <row r="169" spans="2:23">
      <c r="B169" s="171"/>
      <c r="C169" s="272" t="s">
        <v>95</v>
      </c>
      <c r="D169" s="172"/>
      <c r="E169" s="172"/>
      <c r="F169" s="172"/>
      <c r="G169" s="172"/>
      <c r="H169" s="172"/>
      <c r="I169" s="172"/>
      <c r="J169" s="172"/>
      <c r="K169" s="172"/>
      <c r="L169" s="172"/>
      <c r="M169" s="172"/>
      <c r="N169" s="172"/>
      <c r="O169" s="172"/>
      <c r="P169" s="172"/>
      <c r="Q169" s="172"/>
      <c r="R169" s="172"/>
      <c r="S169" s="172"/>
      <c r="T169" s="172"/>
      <c r="U169" s="172"/>
      <c r="V169" s="172"/>
      <c r="W169" s="172"/>
    </row>
    <row r="170" spans="2:23">
      <c r="B170" s="171"/>
      <c r="C170" s="272" t="s">
        <v>95</v>
      </c>
      <c r="D170" s="172"/>
      <c r="E170" s="172"/>
      <c r="F170" s="172"/>
      <c r="G170" s="172"/>
      <c r="H170" s="172"/>
      <c r="I170" s="172"/>
      <c r="J170" s="172"/>
      <c r="K170" s="172"/>
      <c r="L170" s="172"/>
      <c r="M170" s="172"/>
      <c r="N170" s="172"/>
      <c r="O170" s="172"/>
      <c r="P170" s="172"/>
      <c r="Q170" s="172"/>
      <c r="R170" s="172"/>
      <c r="S170" s="172"/>
      <c r="T170" s="172"/>
      <c r="U170" s="172"/>
      <c r="V170" s="172"/>
      <c r="W170" s="172"/>
    </row>
    <row r="171" spans="2:23">
      <c r="B171" s="171"/>
      <c r="C171" s="272" t="s">
        <v>95</v>
      </c>
      <c r="D171" s="172"/>
      <c r="E171" s="172"/>
      <c r="F171" s="172"/>
      <c r="G171" s="172"/>
      <c r="H171" s="172"/>
      <c r="I171" s="172"/>
      <c r="J171" s="172"/>
      <c r="K171" s="172"/>
      <c r="L171" s="172"/>
      <c r="M171" s="172"/>
      <c r="N171" s="172"/>
      <c r="O171" s="172"/>
      <c r="P171" s="172"/>
      <c r="Q171" s="172"/>
      <c r="R171" s="172"/>
      <c r="S171" s="172"/>
      <c r="T171" s="172"/>
      <c r="U171" s="172"/>
      <c r="V171" s="172"/>
      <c r="W171" s="172"/>
    </row>
    <row r="172" spans="2:23">
      <c r="B172" s="168">
        <v>2</v>
      </c>
      <c r="C172" s="273" t="s">
        <v>95</v>
      </c>
      <c r="D172" s="173" t="str">
        <f t="shared" ref="D172:W172" si="109">IF(COUNTIF(D169:D171,"C")&gt;=1,"A",IF(COUNTIF(D169:D171,"C")&gt;0,"P"," "))</f>
        <v xml:space="preserve"> </v>
      </c>
      <c r="E172" s="173" t="str">
        <f t="shared" si="109"/>
        <v xml:space="preserve"> </v>
      </c>
      <c r="F172" s="173" t="str">
        <f t="shared" si="109"/>
        <v xml:space="preserve"> </v>
      </c>
      <c r="G172" s="173" t="str">
        <f t="shared" si="109"/>
        <v xml:space="preserve"> </v>
      </c>
      <c r="H172" s="173" t="str">
        <f t="shared" si="109"/>
        <v xml:space="preserve"> </v>
      </c>
      <c r="I172" s="173" t="str">
        <f t="shared" si="109"/>
        <v xml:space="preserve"> </v>
      </c>
      <c r="J172" s="173" t="str">
        <f t="shared" si="109"/>
        <v xml:space="preserve"> </v>
      </c>
      <c r="K172" s="173" t="str">
        <f t="shared" si="109"/>
        <v xml:space="preserve"> </v>
      </c>
      <c r="L172" s="173" t="str">
        <f t="shared" si="109"/>
        <v xml:space="preserve"> </v>
      </c>
      <c r="M172" s="173" t="str">
        <f t="shared" si="109"/>
        <v xml:space="preserve"> </v>
      </c>
      <c r="N172" s="173" t="str">
        <f t="shared" si="109"/>
        <v xml:space="preserve"> </v>
      </c>
      <c r="O172" s="173" t="str">
        <f t="shared" si="109"/>
        <v xml:space="preserve"> </v>
      </c>
      <c r="P172" s="173" t="str">
        <f t="shared" si="109"/>
        <v xml:space="preserve"> </v>
      </c>
      <c r="Q172" s="173" t="str">
        <f t="shared" si="109"/>
        <v xml:space="preserve"> </v>
      </c>
      <c r="R172" s="173" t="str">
        <f t="shared" si="109"/>
        <v xml:space="preserve"> </v>
      </c>
      <c r="S172" s="173" t="str">
        <f t="shared" si="109"/>
        <v xml:space="preserve"> </v>
      </c>
      <c r="T172" s="173" t="str">
        <f t="shared" si="109"/>
        <v xml:space="preserve"> </v>
      </c>
      <c r="U172" s="173" t="str">
        <f t="shared" si="109"/>
        <v xml:space="preserve"> </v>
      </c>
      <c r="V172" s="173" t="str">
        <f t="shared" si="109"/>
        <v xml:space="preserve"> </v>
      </c>
      <c r="W172" s="173" t="str">
        <f t="shared" si="109"/>
        <v xml:space="preserve"> </v>
      </c>
    </row>
    <row r="173" spans="2:23">
      <c r="B173" s="174"/>
      <c r="C173" s="272" t="s">
        <v>95</v>
      </c>
      <c r="D173" s="172"/>
      <c r="E173" s="172"/>
      <c r="F173" s="172"/>
      <c r="G173" s="172"/>
      <c r="H173" s="172"/>
      <c r="I173" s="172"/>
      <c r="J173" s="172"/>
      <c r="K173" s="172"/>
      <c r="L173" s="172"/>
      <c r="M173" s="172"/>
      <c r="N173" s="172"/>
      <c r="O173" s="172"/>
      <c r="P173" s="172"/>
      <c r="Q173" s="172"/>
      <c r="R173" s="172"/>
      <c r="S173" s="172"/>
      <c r="T173" s="172"/>
      <c r="U173" s="172"/>
      <c r="V173" s="172"/>
      <c r="W173" s="172"/>
    </row>
    <row r="174" spans="2:23">
      <c r="B174" s="174"/>
      <c r="C174" s="272" t="s">
        <v>95</v>
      </c>
      <c r="D174" s="172"/>
      <c r="E174" s="172"/>
      <c r="F174" s="172"/>
      <c r="G174" s="172"/>
      <c r="H174" s="172"/>
      <c r="I174" s="172"/>
      <c r="J174" s="172"/>
      <c r="K174" s="172"/>
      <c r="L174" s="172"/>
      <c r="M174" s="172"/>
      <c r="N174" s="172"/>
      <c r="O174" s="172"/>
      <c r="P174" s="172"/>
      <c r="Q174" s="172"/>
      <c r="R174" s="172"/>
      <c r="S174" s="172"/>
      <c r="T174" s="172"/>
      <c r="U174" s="172"/>
      <c r="V174" s="172"/>
      <c r="W174" s="172"/>
    </row>
    <row r="175" spans="2:23">
      <c r="B175" s="174"/>
      <c r="C175" s="272" t="s">
        <v>95</v>
      </c>
      <c r="D175" s="172"/>
      <c r="E175" s="172"/>
      <c r="F175" s="172"/>
      <c r="G175" s="172"/>
      <c r="H175" s="172"/>
      <c r="I175" s="172"/>
      <c r="J175" s="172"/>
      <c r="K175" s="172"/>
      <c r="L175" s="172"/>
      <c r="M175" s="172"/>
      <c r="N175" s="172"/>
      <c r="O175" s="172"/>
      <c r="P175" s="172"/>
      <c r="Q175" s="172"/>
      <c r="R175" s="172"/>
      <c r="S175" s="172"/>
      <c r="T175" s="172"/>
      <c r="U175" s="172"/>
      <c r="V175" s="172"/>
      <c r="W175" s="172"/>
    </row>
    <row r="176" spans="2:23">
      <c r="B176" s="168">
        <v>3</v>
      </c>
      <c r="C176" s="273" t="s">
        <v>95</v>
      </c>
      <c r="D176" s="173" t="str">
        <f t="shared" ref="D176:W176" si="110">IF(COUNTIF(D173:D175,"C")&gt;=1,"A",IF(COUNTIF(D173:D175,"C")&gt;0,"P"," "))</f>
        <v xml:space="preserve"> </v>
      </c>
      <c r="E176" s="173" t="str">
        <f t="shared" si="110"/>
        <v xml:space="preserve"> </v>
      </c>
      <c r="F176" s="173" t="str">
        <f t="shared" si="110"/>
        <v xml:space="preserve"> </v>
      </c>
      <c r="G176" s="173" t="str">
        <f t="shared" si="110"/>
        <v xml:space="preserve"> </v>
      </c>
      <c r="H176" s="173" t="str">
        <f t="shared" si="110"/>
        <v xml:space="preserve"> </v>
      </c>
      <c r="I176" s="173" t="str">
        <f t="shared" si="110"/>
        <v xml:space="preserve"> </v>
      </c>
      <c r="J176" s="173" t="str">
        <f t="shared" si="110"/>
        <v xml:space="preserve"> </v>
      </c>
      <c r="K176" s="173" t="str">
        <f t="shared" si="110"/>
        <v xml:space="preserve"> </v>
      </c>
      <c r="L176" s="173" t="str">
        <f t="shared" si="110"/>
        <v xml:space="preserve"> </v>
      </c>
      <c r="M176" s="173" t="str">
        <f t="shared" si="110"/>
        <v xml:space="preserve"> </v>
      </c>
      <c r="N176" s="173" t="str">
        <f t="shared" si="110"/>
        <v xml:space="preserve"> </v>
      </c>
      <c r="O176" s="173" t="str">
        <f t="shared" si="110"/>
        <v xml:space="preserve"> </v>
      </c>
      <c r="P176" s="173" t="str">
        <f t="shared" si="110"/>
        <v xml:space="preserve"> </v>
      </c>
      <c r="Q176" s="173" t="str">
        <f t="shared" si="110"/>
        <v xml:space="preserve"> </v>
      </c>
      <c r="R176" s="173" t="str">
        <f t="shared" si="110"/>
        <v xml:space="preserve"> </v>
      </c>
      <c r="S176" s="173" t="str">
        <f t="shared" si="110"/>
        <v xml:space="preserve"> </v>
      </c>
      <c r="T176" s="173" t="str">
        <f t="shared" si="110"/>
        <v xml:space="preserve"> </v>
      </c>
      <c r="U176" s="173" t="str">
        <f t="shared" si="110"/>
        <v xml:space="preserve"> </v>
      </c>
      <c r="V176" s="173" t="str">
        <f t="shared" si="110"/>
        <v xml:space="preserve"> </v>
      </c>
      <c r="W176" s="173" t="str">
        <f t="shared" si="110"/>
        <v xml:space="preserve"> </v>
      </c>
    </row>
    <row r="177" spans="2:23">
      <c r="B177" s="174"/>
      <c r="C177" s="272" t="s">
        <v>95</v>
      </c>
      <c r="D177" s="172"/>
      <c r="E177" s="172"/>
      <c r="F177" s="172"/>
      <c r="G177" s="172"/>
      <c r="H177" s="172"/>
      <c r="I177" s="172"/>
      <c r="J177" s="172"/>
      <c r="K177" s="172"/>
      <c r="L177" s="172"/>
      <c r="M177" s="172"/>
      <c r="N177" s="172"/>
      <c r="O177" s="172"/>
      <c r="P177" s="172"/>
      <c r="Q177" s="172"/>
      <c r="R177" s="172"/>
      <c r="S177" s="172"/>
      <c r="T177" s="172"/>
      <c r="U177" s="172"/>
      <c r="V177" s="172"/>
      <c r="W177" s="172"/>
    </row>
    <row r="178" spans="2:23">
      <c r="B178" s="174"/>
      <c r="C178" s="272" t="s">
        <v>95</v>
      </c>
      <c r="D178" s="172"/>
      <c r="E178" s="172"/>
      <c r="F178" s="172"/>
      <c r="G178" s="172"/>
      <c r="H178" s="172"/>
      <c r="I178" s="172"/>
      <c r="J178" s="172"/>
      <c r="K178" s="172"/>
      <c r="L178" s="172"/>
      <c r="M178" s="172"/>
      <c r="N178" s="172"/>
      <c r="O178" s="172"/>
      <c r="P178" s="172"/>
      <c r="Q178" s="172"/>
      <c r="R178" s="172"/>
      <c r="S178" s="172"/>
      <c r="T178" s="172"/>
      <c r="U178" s="172"/>
      <c r="V178" s="172"/>
      <c r="W178" s="172"/>
    </row>
    <row r="179" spans="2:23">
      <c r="B179" s="174"/>
      <c r="C179" s="272" t="s">
        <v>95</v>
      </c>
      <c r="D179" s="172"/>
      <c r="E179" s="172"/>
      <c r="F179" s="172"/>
      <c r="G179" s="172"/>
      <c r="H179" s="172"/>
      <c r="I179" s="172"/>
      <c r="J179" s="172"/>
      <c r="K179" s="172"/>
      <c r="L179" s="172"/>
      <c r="M179" s="172"/>
      <c r="N179" s="172"/>
      <c r="O179" s="172"/>
      <c r="P179" s="172"/>
      <c r="Q179" s="172"/>
      <c r="R179" s="172"/>
      <c r="S179" s="172"/>
      <c r="T179" s="172"/>
      <c r="U179" s="172"/>
      <c r="V179" s="172"/>
      <c r="W179" s="172"/>
    </row>
    <row r="180" spans="2:23">
      <c r="B180" s="168">
        <v>4</v>
      </c>
      <c r="C180" s="273" t="s">
        <v>95</v>
      </c>
      <c r="D180" s="173" t="str">
        <f t="shared" ref="D180:W180" si="111">IF(COUNTIF(D177:D179,"C")&gt;=1,"A",IF(COUNTIF(D177:D179,"C")&gt;0,"P"," "))</f>
        <v xml:space="preserve"> </v>
      </c>
      <c r="E180" s="173" t="str">
        <f t="shared" si="111"/>
        <v xml:space="preserve"> </v>
      </c>
      <c r="F180" s="173" t="str">
        <f t="shared" si="111"/>
        <v xml:space="preserve"> </v>
      </c>
      <c r="G180" s="173" t="str">
        <f t="shared" si="111"/>
        <v xml:space="preserve"> </v>
      </c>
      <c r="H180" s="173" t="str">
        <f t="shared" si="111"/>
        <v xml:space="preserve"> </v>
      </c>
      <c r="I180" s="173" t="str">
        <f t="shared" si="111"/>
        <v xml:space="preserve"> </v>
      </c>
      <c r="J180" s="173" t="str">
        <f t="shared" si="111"/>
        <v xml:space="preserve"> </v>
      </c>
      <c r="K180" s="173" t="str">
        <f t="shared" si="111"/>
        <v xml:space="preserve"> </v>
      </c>
      <c r="L180" s="173" t="str">
        <f t="shared" si="111"/>
        <v xml:space="preserve"> </v>
      </c>
      <c r="M180" s="173" t="str">
        <f t="shared" si="111"/>
        <v xml:space="preserve"> </v>
      </c>
      <c r="N180" s="173" t="str">
        <f t="shared" si="111"/>
        <v xml:space="preserve"> </v>
      </c>
      <c r="O180" s="173" t="str">
        <f t="shared" si="111"/>
        <v xml:space="preserve"> </v>
      </c>
      <c r="P180" s="173" t="str">
        <f t="shared" si="111"/>
        <v xml:space="preserve"> </v>
      </c>
      <c r="Q180" s="173" t="str">
        <f t="shared" si="111"/>
        <v xml:space="preserve"> </v>
      </c>
      <c r="R180" s="173" t="str">
        <f t="shared" si="111"/>
        <v xml:space="preserve"> </v>
      </c>
      <c r="S180" s="173" t="str">
        <f t="shared" si="111"/>
        <v xml:space="preserve"> </v>
      </c>
      <c r="T180" s="173" t="str">
        <f t="shared" si="111"/>
        <v xml:space="preserve"> </v>
      </c>
      <c r="U180" s="173" t="str">
        <f t="shared" si="111"/>
        <v xml:space="preserve"> </v>
      </c>
      <c r="V180" s="173" t="str">
        <f t="shared" si="111"/>
        <v xml:space="preserve"> </v>
      </c>
      <c r="W180" s="173" t="str">
        <f t="shared" si="111"/>
        <v xml:space="preserve"> </v>
      </c>
    </row>
    <row r="181" spans="2:23">
      <c r="B181" s="174"/>
      <c r="C181" s="272" t="s">
        <v>95</v>
      </c>
      <c r="D181" s="172"/>
      <c r="E181" s="172"/>
      <c r="F181" s="172"/>
      <c r="G181" s="172"/>
      <c r="H181" s="172"/>
      <c r="I181" s="172"/>
      <c r="J181" s="172"/>
      <c r="K181" s="172"/>
      <c r="L181" s="172"/>
      <c r="M181" s="172"/>
      <c r="N181" s="172"/>
      <c r="O181" s="172"/>
      <c r="P181" s="172"/>
      <c r="Q181" s="172"/>
      <c r="R181" s="172"/>
      <c r="S181" s="172"/>
      <c r="T181" s="172"/>
      <c r="U181" s="172"/>
      <c r="V181" s="172"/>
      <c r="W181" s="172"/>
    </row>
    <row r="182" spans="2:23">
      <c r="B182" s="174"/>
      <c r="C182" s="272" t="s">
        <v>95</v>
      </c>
      <c r="D182" s="172"/>
      <c r="E182" s="172"/>
      <c r="F182" s="172"/>
      <c r="G182" s="172"/>
      <c r="H182" s="172"/>
      <c r="I182" s="172"/>
      <c r="J182" s="172"/>
      <c r="K182" s="172"/>
      <c r="L182" s="172"/>
      <c r="M182" s="172"/>
      <c r="N182" s="172"/>
      <c r="O182" s="172"/>
      <c r="P182" s="172"/>
      <c r="Q182" s="172"/>
      <c r="R182" s="172"/>
      <c r="S182" s="172"/>
      <c r="T182" s="172"/>
      <c r="U182" s="172"/>
      <c r="V182" s="172"/>
      <c r="W182" s="172"/>
    </row>
    <row r="183" spans="2:23">
      <c r="B183" s="174"/>
      <c r="C183" s="272" t="s">
        <v>95</v>
      </c>
      <c r="D183" s="172"/>
      <c r="E183" s="172"/>
      <c r="F183" s="172"/>
      <c r="G183" s="172"/>
      <c r="H183" s="172"/>
      <c r="I183" s="172"/>
      <c r="J183" s="172"/>
      <c r="K183" s="172"/>
      <c r="L183" s="172"/>
      <c r="M183" s="172"/>
      <c r="N183" s="172"/>
      <c r="O183" s="172"/>
      <c r="P183" s="172"/>
      <c r="Q183" s="172"/>
      <c r="R183" s="172"/>
      <c r="S183" s="172"/>
      <c r="T183" s="172"/>
      <c r="U183" s="172"/>
      <c r="V183" s="172"/>
      <c r="W183" s="172"/>
    </row>
    <row r="184" spans="2:23">
      <c r="B184" s="168">
        <v>5</v>
      </c>
      <c r="C184" s="273" t="s">
        <v>95</v>
      </c>
      <c r="D184" s="173" t="str">
        <f t="shared" ref="D184:W184" si="112">IF(COUNTIF(D181:D183,"C")&gt;=1,"A",IF(COUNTIF(D181:D183,"C")&gt;0,"P"," "))</f>
        <v xml:space="preserve"> </v>
      </c>
      <c r="E184" s="173" t="str">
        <f t="shared" si="112"/>
        <v xml:space="preserve"> </v>
      </c>
      <c r="F184" s="173" t="str">
        <f t="shared" si="112"/>
        <v xml:space="preserve"> </v>
      </c>
      <c r="G184" s="173" t="str">
        <f t="shared" si="112"/>
        <v xml:space="preserve"> </v>
      </c>
      <c r="H184" s="173" t="str">
        <f t="shared" si="112"/>
        <v xml:space="preserve"> </v>
      </c>
      <c r="I184" s="173" t="str">
        <f t="shared" si="112"/>
        <v xml:space="preserve"> </v>
      </c>
      <c r="J184" s="173" t="str">
        <f t="shared" si="112"/>
        <v xml:space="preserve"> </v>
      </c>
      <c r="K184" s="173" t="str">
        <f t="shared" si="112"/>
        <v xml:space="preserve"> </v>
      </c>
      <c r="L184" s="173" t="str">
        <f t="shared" si="112"/>
        <v xml:space="preserve"> </v>
      </c>
      <c r="M184" s="173" t="str">
        <f t="shared" si="112"/>
        <v xml:space="preserve"> </v>
      </c>
      <c r="N184" s="173" t="str">
        <f t="shared" si="112"/>
        <v xml:space="preserve"> </v>
      </c>
      <c r="O184" s="173" t="str">
        <f t="shared" si="112"/>
        <v xml:space="preserve"> </v>
      </c>
      <c r="P184" s="173" t="str">
        <f t="shared" si="112"/>
        <v xml:space="preserve"> </v>
      </c>
      <c r="Q184" s="173" t="str">
        <f t="shared" si="112"/>
        <v xml:space="preserve"> </v>
      </c>
      <c r="R184" s="173" t="str">
        <f t="shared" si="112"/>
        <v xml:space="preserve"> </v>
      </c>
      <c r="S184" s="173" t="str">
        <f t="shared" si="112"/>
        <v xml:space="preserve"> </v>
      </c>
      <c r="T184" s="173" t="str">
        <f t="shared" si="112"/>
        <v xml:space="preserve"> </v>
      </c>
      <c r="U184" s="173" t="str">
        <f t="shared" si="112"/>
        <v xml:space="preserve"> </v>
      </c>
      <c r="V184" s="173" t="str">
        <f t="shared" si="112"/>
        <v xml:space="preserve"> </v>
      </c>
      <c r="W184" s="173" t="str">
        <f t="shared" si="112"/>
        <v xml:space="preserve"> </v>
      </c>
    </row>
    <row r="185" spans="2:23">
      <c r="B185" s="174"/>
      <c r="C185" s="272" t="s">
        <v>95</v>
      </c>
      <c r="D185" s="172"/>
      <c r="E185" s="172"/>
      <c r="F185" s="172"/>
      <c r="G185" s="172"/>
      <c r="H185" s="172"/>
      <c r="I185" s="172"/>
      <c r="J185" s="172"/>
      <c r="K185" s="172"/>
      <c r="L185" s="172"/>
      <c r="M185" s="172"/>
      <c r="N185" s="172"/>
      <c r="O185" s="172"/>
      <c r="P185" s="172"/>
      <c r="Q185" s="172"/>
      <c r="R185" s="172"/>
      <c r="S185" s="172"/>
      <c r="T185" s="172"/>
      <c r="U185" s="172"/>
      <c r="V185" s="172"/>
      <c r="W185" s="172"/>
    </row>
    <row r="186" spans="2:23">
      <c r="B186" s="174"/>
      <c r="C186" s="272" t="s">
        <v>95</v>
      </c>
      <c r="D186" s="172"/>
      <c r="E186" s="172"/>
      <c r="F186" s="172"/>
      <c r="G186" s="172"/>
      <c r="H186" s="172"/>
      <c r="I186" s="172"/>
      <c r="J186" s="172"/>
      <c r="K186" s="172"/>
      <c r="L186" s="172"/>
      <c r="M186" s="172"/>
      <c r="N186" s="172"/>
      <c r="O186" s="172"/>
      <c r="P186" s="172"/>
      <c r="Q186" s="172"/>
      <c r="R186" s="172"/>
      <c r="S186" s="172"/>
      <c r="T186" s="172"/>
      <c r="U186" s="172"/>
      <c r="V186" s="172"/>
      <c r="W186" s="172"/>
    </row>
    <row r="187" spans="2:23">
      <c r="B187" s="174"/>
      <c r="C187" s="272" t="s">
        <v>95</v>
      </c>
      <c r="D187" s="172"/>
      <c r="E187" s="172"/>
      <c r="F187" s="172"/>
      <c r="G187" s="172"/>
      <c r="H187" s="172"/>
      <c r="I187" s="172"/>
      <c r="J187" s="172"/>
      <c r="K187" s="172"/>
      <c r="L187" s="172"/>
      <c r="M187" s="172"/>
      <c r="N187" s="172"/>
      <c r="O187" s="172"/>
      <c r="P187" s="172"/>
      <c r="Q187" s="172"/>
      <c r="R187" s="172"/>
      <c r="S187" s="172"/>
      <c r="T187" s="172"/>
      <c r="U187" s="172"/>
      <c r="V187" s="172"/>
      <c r="W187" s="172"/>
    </row>
    <row r="188" spans="2:23" ht="0.75" customHeight="1" thickBot="1">
      <c r="B188" s="168"/>
      <c r="C188" s="168"/>
      <c r="D188" s="173" t="str">
        <f t="shared" ref="D188:W188" si="113">IF(COUNTIF(D185:D187,"C")&gt;=1,"A",IF(COUNTIF(D185:D187,"C")&gt;0,"P"," "))</f>
        <v xml:space="preserve"> </v>
      </c>
      <c r="E188" s="173" t="str">
        <f t="shared" si="113"/>
        <v xml:space="preserve"> </v>
      </c>
      <c r="F188" s="173" t="str">
        <f t="shared" si="113"/>
        <v xml:space="preserve"> </v>
      </c>
      <c r="G188" s="173" t="str">
        <f t="shared" si="113"/>
        <v xml:space="preserve"> </v>
      </c>
      <c r="H188" s="173" t="str">
        <f t="shared" si="113"/>
        <v xml:space="preserve"> </v>
      </c>
      <c r="I188" s="173" t="str">
        <f t="shared" si="113"/>
        <v xml:space="preserve"> </v>
      </c>
      <c r="J188" s="173" t="str">
        <f t="shared" si="113"/>
        <v xml:space="preserve"> </v>
      </c>
      <c r="K188" s="173" t="str">
        <f t="shared" si="113"/>
        <v xml:space="preserve"> </v>
      </c>
      <c r="L188" s="173" t="str">
        <f t="shared" si="113"/>
        <v xml:space="preserve"> </v>
      </c>
      <c r="M188" s="173" t="str">
        <f t="shared" si="113"/>
        <v xml:space="preserve"> </v>
      </c>
      <c r="N188" s="173" t="str">
        <f t="shared" si="113"/>
        <v xml:space="preserve"> </v>
      </c>
      <c r="O188" s="173" t="str">
        <f t="shared" si="113"/>
        <v xml:space="preserve"> </v>
      </c>
      <c r="P188" s="173" t="str">
        <f t="shared" si="113"/>
        <v xml:space="preserve"> </v>
      </c>
      <c r="Q188" s="173" t="str">
        <f t="shared" si="113"/>
        <v xml:space="preserve"> </v>
      </c>
      <c r="R188" s="173" t="str">
        <f t="shared" si="113"/>
        <v xml:space="preserve"> </v>
      </c>
      <c r="S188" s="173" t="str">
        <f t="shared" si="113"/>
        <v xml:space="preserve"> </v>
      </c>
      <c r="T188" s="173" t="str">
        <f t="shared" si="113"/>
        <v xml:space="preserve"> </v>
      </c>
      <c r="U188" s="173" t="str">
        <f t="shared" si="113"/>
        <v xml:space="preserve"> </v>
      </c>
      <c r="V188" s="173" t="str">
        <f t="shared" si="113"/>
        <v xml:space="preserve"> </v>
      </c>
      <c r="W188" s="173" t="str">
        <f t="shared" si="113"/>
        <v xml:space="preserve"> </v>
      </c>
    </row>
    <row r="189" spans="2:23" ht="13.5" thickBot="1">
      <c r="B189" s="168"/>
      <c r="C189" s="152" t="s">
        <v>23</v>
      </c>
      <c r="D189" s="179" t="str">
        <f>IF(COUNTIF(D172:D188,"A")&gt;4,"C",IF(COUNTIF(D172:D188,"A")&gt;0,"P"," "))</f>
        <v xml:space="preserve"> </v>
      </c>
      <c r="E189" s="179" t="str">
        <f t="shared" ref="E189:W189" si="114">IF(COUNTIF(E172:E188,"A")&gt;4,"C",IF(COUNTIF(E172:E188,"A")&gt;0,"P"," "))</f>
        <v xml:space="preserve"> </v>
      </c>
      <c r="F189" s="179" t="str">
        <f t="shared" si="114"/>
        <v xml:space="preserve"> </v>
      </c>
      <c r="G189" s="179" t="str">
        <f t="shared" si="114"/>
        <v xml:space="preserve"> </v>
      </c>
      <c r="H189" s="179" t="str">
        <f t="shared" si="114"/>
        <v xml:space="preserve"> </v>
      </c>
      <c r="I189" s="179" t="str">
        <f t="shared" si="114"/>
        <v xml:space="preserve"> </v>
      </c>
      <c r="J189" s="179" t="str">
        <f t="shared" si="114"/>
        <v xml:space="preserve"> </v>
      </c>
      <c r="K189" s="179" t="str">
        <f t="shared" si="114"/>
        <v xml:space="preserve"> </v>
      </c>
      <c r="L189" s="179" t="str">
        <f t="shared" si="114"/>
        <v xml:space="preserve"> </v>
      </c>
      <c r="M189" s="179" t="str">
        <f t="shared" si="114"/>
        <v xml:space="preserve"> </v>
      </c>
      <c r="N189" s="179" t="str">
        <f t="shared" si="114"/>
        <v xml:space="preserve"> </v>
      </c>
      <c r="O189" s="179" t="str">
        <f t="shared" si="114"/>
        <v xml:space="preserve"> </v>
      </c>
      <c r="P189" s="179" t="str">
        <f t="shared" si="114"/>
        <v xml:space="preserve"> </v>
      </c>
      <c r="Q189" s="179" t="str">
        <f t="shared" si="114"/>
        <v xml:space="preserve"> </v>
      </c>
      <c r="R189" s="179" t="str">
        <f t="shared" si="114"/>
        <v xml:space="preserve"> </v>
      </c>
      <c r="S189" s="179" t="str">
        <f t="shared" si="114"/>
        <v xml:space="preserve"> </v>
      </c>
      <c r="T189" s="179" t="str">
        <f t="shared" si="114"/>
        <v xml:space="preserve"> </v>
      </c>
      <c r="U189" s="179" t="str">
        <f t="shared" si="114"/>
        <v xml:space="preserve"> </v>
      </c>
      <c r="V189" s="179" t="str">
        <f t="shared" si="114"/>
        <v xml:space="preserve"> </v>
      </c>
      <c r="W189" s="179" t="str">
        <f t="shared" si="114"/>
        <v xml:space="preserve"> </v>
      </c>
    </row>
    <row r="190" spans="2:23" ht="15">
      <c r="B190" s="610" t="s">
        <v>708</v>
      </c>
      <c r="C190" s="611"/>
      <c r="D190" s="608"/>
      <c r="E190" s="608"/>
      <c r="F190" s="608"/>
      <c r="G190" s="608"/>
      <c r="H190" s="608"/>
      <c r="I190" s="608"/>
      <c r="J190" s="608"/>
      <c r="K190" s="608"/>
      <c r="L190" s="608"/>
      <c r="M190" s="608"/>
      <c r="N190" s="608"/>
      <c r="O190" s="609"/>
      <c r="P190" s="609"/>
      <c r="Q190" s="609"/>
      <c r="R190" s="609"/>
      <c r="S190" s="609"/>
      <c r="T190" s="609"/>
      <c r="U190" s="609"/>
      <c r="V190" s="609"/>
      <c r="W190" s="609"/>
    </row>
    <row r="191" spans="2:23">
      <c r="B191" s="168">
        <v>1</v>
      </c>
      <c r="C191" s="169" t="s">
        <v>95</v>
      </c>
      <c r="D191" s="170"/>
      <c r="E191" s="170"/>
      <c r="F191" s="170"/>
      <c r="G191" s="170"/>
      <c r="H191" s="170"/>
      <c r="I191" s="170"/>
      <c r="J191" s="170"/>
      <c r="K191" s="170"/>
      <c r="L191" s="170"/>
      <c r="M191" s="170"/>
      <c r="N191" s="170"/>
      <c r="O191" s="170"/>
      <c r="P191" s="170"/>
      <c r="Q191" s="170"/>
      <c r="R191" s="170"/>
      <c r="S191" s="170"/>
      <c r="T191" s="170"/>
      <c r="U191" s="170"/>
      <c r="V191" s="170"/>
      <c r="W191" s="170"/>
    </row>
    <row r="192" spans="2:23">
      <c r="B192" s="171"/>
      <c r="C192" s="272" t="s">
        <v>95</v>
      </c>
      <c r="D192" s="172"/>
      <c r="E192" s="172"/>
      <c r="F192" s="172"/>
      <c r="G192" s="172"/>
      <c r="H192" s="172"/>
      <c r="I192" s="172"/>
      <c r="J192" s="172"/>
      <c r="K192" s="172"/>
      <c r="L192" s="172"/>
      <c r="M192" s="172"/>
      <c r="N192" s="172"/>
      <c r="O192" s="172"/>
      <c r="P192" s="172"/>
      <c r="Q192" s="172"/>
      <c r="R192" s="172"/>
      <c r="S192" s="172"/>
      <c r="T192" s="172"/>
      <c r="U192" s="172"/>
      <c r="V192" s="172"/>
      <c r="W192" s="172"/>
    </row>
    <row r="193" spans="2:23">
      <c r="B193" s="171"/>
      <c r="C193" s="272" t="s">
        <v>95</v>
      </c>
      <c r="D193" s="172"/>
      <c r="E193" s="172"/>
      <c r="F193" s="172"/>
      <c r="G193" s="172"/>
      <c r="H193" s="172"/>
      <c r="I193" s="172"/>
      <c r="J193" s="172"/>
      <c r="K193" s="172"/>
      <c r="L193" s="172"/>
      <c r="M193" s="172"/>
      <c r="N193" s="172"/>
      <c r="O193" s="172"/>
      <c r="P193" s="172"/>
      <c r="Q193" s="172"/>
      <c r="R193" s="172"/>
      <c r="S193" s="172"/>
      <c r="T193" s="172"/>
      <c r="U193" s="172"/>
      <c r="V193" s="172"/>
      <c r="W193" s="172"/>
    </row>
    <row r="194" spans="2:23">
      <c r="B194" s="171"/>
      <c r="C194" s="272" t="s">
        <v>95</v>
      </c>
      <c r="D194" s="172"/>
      <c r="E194" s="172"/>
      <c r="F194" s="172"/>
      <c r="G194" s="172"/>
      <c r="H194" s="172"/>
      <c r="I194" s="172"/>
      <c r="J194" s="172"/>
      <c r="K194" s="172"/>
      <c r="L194" s="172"/>
      <c r="M194" s="172"/>
      <c r="N194" s="172"/>
      <c r="O194" s="172"/>
      <c r="P194" s="172"/>
      <c r="Q194" s="172"/>
      <c r="R194" s="172"/>
      <c r="S194" s="172"/>
      <c r="T194" s="172"/>
      <c r="U194" s="172"/>
      <c r="V194" s="172"/>
      <c r="W194" s="172"/>
    </row>
    <row r="195" spans="2:23">
      <c r="B195" s="168">
        <v>2</v>
      </c>
      <c r="C195" s="273" t="s">
        <v>95</v>
      </c>
      <c r="D195" s="173" t="str">
        <f t="shared" ref="D195:W195" si="115">IF(COUNTIF(D192:D194,"C")&gt;=1,"A",IF(COUNTIF(D192:D194,"C")&gt;0,"P"," "))</f>
        <v xml:space="preserve"> </v>
      </c>
      <c r="E195" s="173" t="str">
        <f t="shared" si="115"/>
        <v xml:space="preserve"> </v>
      </c>
      <c r="F195" s="173" t="str">
        <f t="shared" si="115"/>
        <v xml:space="preserve"> </v>
      </c>
      <c r="G195" s="173" t="str">
        <f t="shared" si="115"/>
        <v xml:space="preserve"> </v>
      </c>
      <c r="H195" s="173" t="str">
        <f t="shared" si="115"/>
        <v xml:space="preserve"> </v>
      </c>
      <c r="I195" s="173" t="str">
        <f t="shared" si="115"/>
        <v xml:space="preserve"> </v>
      </c>
      <c r="J195" s="173" t="str">
        <f t="shared" si="115"/>
        <v xml:space="preserve"> </v>
      </c>
      <c r="K195" s="173" t="str">
        <f t="shared" si="115"/>
        <v xml:space="preserve"> </v>
      </c>
      <c r="L195" s="173" t="str">
        <f t="shared" si="115"/>
        <v xml:space="preserve"> </v>
      </c>
      <c r="M195" s="173" t="str">
        <f t="shared" si="115"/>
        <v xml:space="preserve"> </v>
      </c>
      <c r="N195" s="173" t="str">
        <f t="shared" si="115"/>
        <v xml:space="preserve"> </v>
      </c>
      <c r="O195" s="173" t="str">
        <f t="shared" si="115"/>
        <v xml:space="preserve"> </v>
      </c>
      <c r="P195" s="173" t="str">
        <f t="shared" si="115"/>
        <v xml:space="preserve"> </v>
      </c>
      <c r="Q195" s="173" t="str">
        <f t="shared" si="115"/>
        <v xml:space="preserve"> </v>
      </c>
      <c r="R195" s="173" t="str">
        <f t="shared" si="115"/>
        <v xml:space="preserve"> </v>
      </c>
      <c r="S195" s="173" t="str">
        <f t="shared" si="115"/>
        <v xml:space="preserve"> </v>
      </c>
      <c r="T195" s="173" t="str">
        <f t="shared" si="115"/>
        <v xml:space="preserve"> </v>
      </c>
      <c r="U195" s="173" t="str">
        <f t="shared" si="115"/>
        <v xml:space="preserve"> </v>
      </c>
      <c r="V195" s="173" t="str">
        <f t="shared" si="115"/>
        <v xml:space="preserve"> </v>
      </c>
      <c r="W195" s="173" t="str">
        <f t="shared" si="115"/>
        <v xml:space="preserve"> </v>
      </c>
    </row>
    <row r="196" spans="2:23">
      <c r="B196" s="174"/>
      <c r="C196" s="272" t="s">
        <v>95</v>
      </c>
      <c r="D196" s="172"/>
      <c r="E196" s="172"/>
      <c r="F196" s="172"/>
      <c r="G196" s="172"/>
      <c r="H196" s="172"/>
      <c r="I196" s="172"/>
      <c r="J196" s="172"/>
      <c r="K196" s="172"/>
      <c r="L196" s="172"/>
      <c r="M196" s="172"/>
      <c r="N196" s="172"/>
      <c r="O196" s="172"/>
      <c r="P196" s="172"/>
      <c r="Q196" s="172"/>
      <c r="R196" s="172"/>
      <c r="S196" s="172"/>
      <c r="T196" s="172"/>
      <c r="U196" s="172"/>
      <c r="V196" s="172"/>
      <c r="W196" s="172"/>
    </row>
    <row r="197" spans="2:23">
      <c r="B197" s="174"/>
      <c r="C197" s="272" t="s">
        <v>95</v>
      </c>
      <c r="D197" s="172"/>
      <c r="E197" s="172"/>
      <c r="F197" s="172"/>
      <c r="G197" s="172"/>
      <c r="H197" s="172"/>
      <c r="I197" s="172"/>
      <c r="J197" s="172"/>
      <c r="K197" s="172"/>
      <c r="L197" s="172"/>
      <c r="M197" s="172"/>
      <c r="N197" s="172"/>
      <c r="O197" s="172"/>
      <c r="P197" s="172"/>
      <c r="Q197" s="172"/>
      <c r="R197" s="172"/>
      <c r="S197" s="172"/>
      <c r="T197" s="172"/>
      <c r="U197" s="172"/>
      <c r="V197" s="172"/>
      <c r="W197" s="172"/>
    </row>
    <row r="198" spans="2:23">
      <c r="B198" s="174"/>
      <c r="C198" s="272" t="s">
        <v>95</v>
      </c>
      <c r="D198" s="172"/>
      <c r="E198" s="172"/>
      <c r="F198" s="172"/>
      <c r="G198" s="172"/>
      <c r="H198" s="172"/>
      <c r="I198" s="172"/>
      <c r="J198" s="172"/>
      <c r="K198" s="172"/>
      <c r="L198" s="172"/>
      <c r="M198" s="172"/>
      <c r="N198" s="172"/>
      <c r="O198" s="172"/>
      <c r="P198" s="172"/>
      <c r="Q198" s="172"/>
      <c r="R198" s="172"/>
      <c r="S198" s="172"/>
      <c r="T198" s="172"/>
      <c r="U198" s="172"/>
      <c r="V198" s="172"/>
      <c r="W198" s="172"/>
    </row>
    <row r="199" spans="2:23">
      <c r="B199" s="168">
        <v>3</v>
      </c>
      <c r="C199" s="273" t="s">
        <v>95</v>
      </c>
      <c r="D199" s="173" t="str">
        <f t="shared" ref="D199:W199" si="116">IF(COUNTIF(D196:D198,"C")&gt;=1,"A",IF(COUNTIF(D196:D198,"C")&gt;0,"P"," "))</f>
        <v xml:space="preserve"> </v>
      </c>
      <c r="E199" s="173" t="str">
        <f t="shared" si="116"/>
        <v xml:space="preserve"> </v>
      </c>
      <c r="F199" s="173" t="str">
        <f t="shared" si="116"/>
        <v xml:space="preserve"> </v>
      </c>
      <c r="G199" s="173" t="str">
        <f t="shared" si="116"/>
        <v xml:space="preserve"> </v>
      </c>
      <c r="H199" s="173" t="str">
        <f t="shared" si="116"/>
        <v xml:space="preserve"> </v>
      </c>
      <c r="I199" s="173" t="str">
        <f t="shared" si="116"/>
        <v xml:space="preserve"> </v>
      </c>
      <c r="J199" s="173" t="str">
        <f t="shared" si="116"/>
        <v xml:space="preserve"> </v>
      </c>
      <c r="K199" s="173" t="str">
        <f t="shared" si="116"/>
        <v xml:space="preserve"> </v>
      </c>
      <c r="L199" s="173" t="str">
        <f t="shared" si="116"/>
        <v xml:space="preserve"> </v>
      </c>
      <c r="M199" s="173" t="str">
        <f t="shared" si="116"/>
        <v xml:space="preserve"> </v>
      </c>
      <c r="N199" s="173" t="str">
        <f t="shared" si="116"/>
        <v xml:space="preserve"> </v>
      </c>
      <c r="O199" s="173" t="str">
        <f t="shared" si="116"/>
        <v xml:space="preserve"> </v>
      </c>
      <c r="P199" s="173" t="str">
        <f t="shared" si="116"/>
        <v xml:space="preserve"> </v>
      </c>
      <c r="Q199" s="173" t="str">
        <f t="shared" si="116"/>
        <v xml:space="preserve"> </v>
      </c>
      <c r="R199" s="173" t="str">
        <f t="shared" si="116"/>
        <v xml:space="preserve"> </v>
      </c>
      <c r="S199" s="173" t="str">
        <f t="shared" si="116"/>
        <v xml:space="preserve"> </v>
      </c>
      <c r="T199" s="173" t="str">
        <f t="shared" si="116"/>
        <v xml:space="preserve"> </v>
      </c>
      <c r="U199" s="173" t="str">
        <f t="shared" si="116"/>
        <v xml:space="preserve"> </v>
      </c>
      <c r="V199" s="173" t="str">
        <f t="shared" si="116"/>
        <v xml:space="preserve"> </v>
      </c>
      <c r="W199" s="173" t="str">
        <f t="shared" si="116"/>
        <v xml:space="preserve"> </v>
      </c>
    </row>
    <row r="200" spans="2:23">
      <c r="B200" s="174"/>
      <c r="C200" s="272" t="s">
        <v>95</v>
      </c>
      <c r="D200" s="172"/>
      <c r="E200" s="172"/>
      <c r="F200" s="172"/>
      <c r="G200" s="172"/>
      <c r="H200" s="172"/>
      <c r="I200" s="172"/>
      <c r="J200" s="172"/>
      <c r="K200" s="172"/>
      <c r="L200" s="172"/>
      <c r="M200" s="172"/>
      <c r="N200" s="172"/>
      <c r="O200" s="172"/>
      <c r="P200" s="172"/>
      <c r="Q200" s="172"/>
      <c r="R200" s="172"/>
      <c r="S200" s="172"/>
      <c r="T200" s="172"/>
      <c r="U200" s="172"/>
      <c r="V200" s="172"/>
      <c r="W200" s="172"/>
    </row>
    <row r="201" spans="2:23">
      <c r="B201" s="174"/>
      <c r="C201" s="272" t="s">
        <v>95</v>
      </c>
      <c r="D201" s="172"/>
      <c r="E201" s="172"/>
      <c r="F201" s="172"/>
      <c r="G201" s="172"/>
      <c r="H201" s="172"/>
      <c r="I201" s="172"/>
      <c r="J201" s="172"/>
      <c r="K201" s="172"/>
      <c r="L201" s="172"/>
      <c r="M201" s="172"/>
      <c r="N201" s="172"/>
      <c r="O201" s="172"/>
      <c r="P201" s="172"/>
      <c r="Q201" s="172"/>
      <c r="R201" s="172"/>
      <c r="S201" s="172"/>
      <c r="T201" s="172"/>
      <c r="U201" s="172"/>
      <c r="V201" s="172"/>
      <c r="W201" s="172"/>
    </row>
    <row r="202" spans="2:23">
      <c r="B202" s="174"/>
      <c r="C202" s="272" t="s">
        <v>95</v>
      </c>
      <c r="D202" s="172"/>
      <c r="E202" s="172"/>
      <c r="F202" s="172"/>
      <c r="G202" s="172"/>
      <c r="H202" s="172"/>
      <c r="I202" s="172"/>
      <c r="J202" s="172"/>
      <c r="K202" s="172"/>
      <c r="L202" s="172"/>
      <c r="M202" s="172"/>
      <c r="N202" s="172"/>
      <c r="O202" s="172"/>
      <c r="P202" s="172"/>
      <c r="Q202" s="172"/>
      <c r="R202" s="172"/>
      <c r="S202" s="172"/>
      <c r="T202" s="172"/>
      <c r="U202" s="172"/>
      <c r="V202" s="172"/>
      <c r="W202" s="172"/>
    </row>
    <row r="203" spans="2:23">
      <c r="B203" s="168">
        <v>4</v>
      </c>
      <c r="C203" s="273" t="s">
        <v>95</v>
      </c>
      <c r="D203" s="173" t="str">
        <f t="shared" ref="D203:W203" si="117">IF(COUNTIF(D200:D202,"C")&gt;=1,"A",IF(COUNTIF(D200:D202,"C")&gt;0,"P"," "))</f>
        <v xml:space="preserve"> </v>
      </c>
      <c r="E203" s="173" t="str">
        <f t="shared" si="117"/>
        <v xml:space="preserve"> </v>
      </c>
      <c r="F203" s="173" t="str">
        <f t="shared" si="117"/>
        <v xml:space="preserve"> </v>
      </c>
      <c r="G203" s="173" t="str">
        <f t="shared" si="117"/>
        <v xml:space="preserve"> </v>
      </c>
      <c r="H203" s="173" t="str">
        <f t="shared" si="117"/>
        <v xml:space="preserve"> </v>
      </c>
      <c r="I203" s="173" t="str">
        <f t="shared" si="117"/>
        <v xml:space="preserve"> </v>
      </c>
      <c r="J203" s="173" t="str">
        <f t="shared" si="117"/>
        <v xml:space="preserve"> </v>
      </c>
      <c r="K203" s="173" t="str">
        <f t="shared" si="117"/>
        <v xml:space="preserve"> </v>
      </c>
      <c r="L203" s="173" t="str">
        <f t="shared" si="117"/>
        <v xml:space="preserve"> </v>
      </c>
      <c r="M203" s="173" t="str">
        <f t="shared" si="117"/>
        <v xml:space="preserve"> </v>
      </c>
      <c r="N203" s="173" t="str">
        <f t="shared" si="117"/>
        <v xml:space="preserve"> </v>
      </c>
      <c r="O203" s="173" t="str">
        <f t="shared" si="117"/>
        <v xml:space="preserve"> </v>
      </c>
      <c r="P203" s="173" t="str">
        <f t="shared" si="117"/>
        <v xml:space="preserve"> </v>
      </c>
      <c r="Q203" s="173" t="str">
        <f t="shared" si="117"/>
        <v xml:space="preserve"> </v>
      </c>
      <c r="R203" s="173" t="str">
        <f t="shared" si="117"/>
        <v xml:space="preserve"> </v>
      </c>
      <c r="S203" s="173" t="str">
        <f t="shared" si="117"/>
        <v xml:space="preserve"> </v>
      </c>
      <c r="T203" s="173" t="str">
        <f t="shared" si="117"/>
        <v xml:space="preserve"> </v>
      </c>
      <c r="U203" s="173" t="str">
        <f t="shared" si="117"/>
        <v xml:space="preserve"> </v>
      </c>
      <c r="V203" s="173" t="str">
        <f t="shared" si="117"/>
        <v xml:space="preserve"> </v>
      </c>
      <c r="W203" s="173" t="str">
        <f t="shared" si="117"/>
        <v xml:space="preserve"> </v>
      </c>
    </row>
    <row r="204" spans="2:23">
      <c r="B204" s="174"/>
      <c r="C204" s="272" t="s">
        <v>95</v>
      </c>
      <c r="D204" s="172"/>
      <c r="E204" s="172"/>
      <c r="F204" s="172"/>
      <c r="G204" s="172"/>
      <c r="H204" s="172"/>
      <c r="I204" s="172"/>
      <c r="J204" s="172"/>
      <c r="K204" s="172"/>
      <c r="L204" s="172"/>
      <c r="M204" s="172"/>
      <c r="N204" s="172"/>
      <c r="O204" s="172"/>
      <c r="P204" s="172"/>
      <c r="Q204" s="172"/>
      <c r="R204" s="172"/>
      <c r="S204" s="172"/>
      <c r="T204" s="172"/>
      <c r="U204" s="172"/>
      <c r="V204" s="172"/>
      <c r="W204" s="172"/>
    </row>
    <row r="205" spans="2:23">
      <c r="B205" s="174"/>
      <c r="C205" s="272" t="s">
        <v>95</v>
      </c>
      <c r="D205" s="172"/>
      <c r="E205" s="172"/>
      <c r="F205" s="172"/>
      <c r="G205" s="172"/>
      <c r="H205" s="172"/>
      <c r="I205" s="172"/>
      <c r="J205" s="172"/>
      <c r="K205" s="172"/>
      <c r="L205" s="172"/>
      <c r="M205" s="172"/>
      <c r="N205" s="172"/>
      <c r="O205" s="172"/>
      <c r="P205" s="172"/>
      <c r="Q205" s="172"/>
      <c r="R205" s="172"/>
      <c r="S205" s="172"/>
      <c r="T205" s="172"/>
      <c r="U205" s="172"/>
      <c r="V205" s="172"/>
      <c r="W205" s="172"/>
    </row>
    <row r="206" spans="2:23">
      <c r="B206" s="174"/>
      <c r="C206" s="272" t="s">
        <v>95</v>
      </c>
      <c r="D206" s="172"/>
      <c r="E206" s="172"/>
      <c r="F206" s="172"/>
      <c r="G206" s="172"/>
      <c r="H206" s="172"/>
      <c r="I206" s="172"/>
      <c r="J206" s="172"/>
      <c r="K206" s="172"/>
      <c r="L206" s="172"/>
      <c r="M206" s="172"/>
      <c r="N206" s="172"/>
      <c r="O206" s="172"/>
      <c r="P206" s="172"/>
      <c r="Q206" s="172"/>
      <c r="R206" s="172"/>
      <c r="S206" s="172"/>
      <c r="T206" s="172"/>
      <c r="U206" s="172"/>
      <c r="V206" s="172"/>
      <c r="W206" s="172"/>
    </row>
    <row r="207" spans="2:23">
      <c r="B207" s="168">
        <v>5</v>
      </c>
      <c r="C207" s="273" t="s">
        <v>95</v>
      </c>
      <c r="D207" s="173" t="str">
        <f t="shared" ref="D207:W207" si="118">IF(COUNTIF(D204:D206,"C")&gt;=1,"A",IF(COUNTIF(D204:D206,"C")&gt;0,"P"," "))</f>
        <v xml:space="preserve"> </v>
      </c>
      <c r="E207" s="173" t="str">
        <f t="shared" si="118"/>
        <v xml:space="preserve"> </v>
      </c>
      <c r="F207" s="173" t="str">
        <f t="shared" si="118"/>
        <v xml:space="preserve"> </v>
      </c>
      <c r="G207" s="173" t="str">
        <f t="shared" si="118"/>
        <v xml:space="preserve"> </v>
      </c>
      <c r="H207" s="173" t="str">
        <f t="shared" si="118"/>
        <v xml:space="preserve"> </v>
      </c>
      <c r="I207" s="173" t="str">
        <f t="shared" si="118"/>
        <v xml:space="preserve"> </v>
      </c>
      <c r="J207" s="173" t="str">
        <f t="shared" si="118"/>
        <v xml:space="preserve"> </v>
      </c>
      <c r="K207" s="173" t="str">
        <f t="shared" si="118"/>
        <v xml:space="preserve"> </v>
      </c>
      <c r="L207" s="173" t="str">
        <f t="shared" si="118"/>
        <v xml:space="preserve"> </v>
      </c>
      <c r="M207" s="173" t="str">
        <f t="shared" si="118"/>
        <v xml:space="preserve"> </v>
      </c>
      <c r="N207" s="173" t="str">
        <f t="shared" si="118"/>
        <v xml:space="preserve"> </v>
      </c>
      <c r="O207" s="173" t="str">
        <f t="shared" si="118"/>
        <v xml:space="preserve"> </v>
      </c>
      <c r="P207" s="173" t="str">
        <f t="shared" si="118"/>
        <v xml:space="preserve"> </v>
      </c>
      <c r="Q207" s="173" t="str">
        <f t="shared" si="118"/>
        <v xml:space="preserve"> </v>
      </c>
      <c r="R207" s="173" t="str">
        <f t="shared" si="118"/>
        <v xml:space="preserve"> </v>
      </c>
      <c r="S207" s="173" t="str">
        <f t="shared" si="118"/>
        <v xml:space="preserve"> </v>
      </c>
      <c r="T207" s="173" t="str">
        <f t="shared" si="118"/>
        <v xml:space="preserve"> </v>
      </c>
      <c r="U207" s="173" t="str">
        <f t="shared" si="118"/>
        <v xml:space="preserve"> </v>
      </c>
      <c r="V207" s="173" t="str">
        <f t="shared" si="118"/>
        <v xml:space="preserve"> </v>
      </c>
      <c r="W207" s="173" t="str">
        <f t="shared" si="118"/>
        <v xml:space="preserve"> </v>
      </c>
    </row>
    <row r="208" spans="2:23">
      <c r="B208" s="174"/>
      <c r="C208" s="272" t="s">
        <v>95</v>
      </c>
      <c r="D208" s="172"/>
      <c r="E208" s="172"/>
      <c r="F208" s="172"/>
      <c r="G208" s="172"/>
      <c r="H208" s="172"/>
      <c r="I208" s="172"/>
      <c r="J208" s="172"/>
      <c r="K208" s="172"/>
      <c r="L208" s="172"/>
      <c r="M208" s="172"/>
      <c r="N208" s="172"/>
      <c r="O208" s="172"/>
      <c r="P208" s="172"/>
      <c r="Q208" s="172"/>
      <c r="R208" s="172"/>
      <c r="S208" s="172"/>
      <c r="T208" s="172"/>
      <c r="U208" s="172"/>
      <c r="V208" s="172"/>
      <c r="W208" s="172"/>
    </row>
    <row r="209" spans="2:23">
      <c r="B209" s="174"/>
      <c r="C209" s="272" t="s">
        <v>95</v>
      </c>
      <c r="D209" s="172"/>
      <c r="E209" s="172"/>
      <c r="F209" s="172"/>
      <c r="G209" s="172"/>
      <c r="H209" s="172"/>
      <c r="I209" s="172"/>
      <c r="J209" s="172"/>
      <c r="K209" s="172"/>
      <c r="L209" s="172"/>
      <c r="M209" s="172"/>
      <c r="N209" s="172"/>
      <c r="O209" s="172"/>
      <c r="P209" s="172"/>
      <c r="Q209" s="172"/>
      <c r="R209" s="172"/>
      <c r="S209" s="172"/>
      <c r="T209" s="172"/>
      <c r="U209" s="172"/>
      <c r="V209" s="172"/>
      <c r="W209" s="172"/>
    </row>
    <row r="210" spans="2:23">
      <c r="B210" s="174"/>
      <c r="C210" s="272" t="s">
        <v>95</v>
      </c>
      <c r="D210" s="172"/>
      <c r="E210" s="172"/>
      <c r="F210" s="172"/>
      <c r="G210" s="172"/>
      <c r="H210" s="172"/>
      <c r="I210" s="172"/>
      <c r="J210" s="172"/>
      <c r="K210" s="172"/>
      <c r="L210" s="172"/>
      <c r="M210" s="172"/>
      <c r="N210" s="172"/>
      <c r="O210" s="172"/>
      <c r="P210" s="172"/>
      <c r="Q210" s="172"/>
      <c r="R210" s="172"/>
      <c r="S210" s="172"/>
      <c r="T210" s="172"/>
      <c r="U210" s="172"/>
      <c r="V210" s="172"/>
      <c r="W210" s="172"/>
    </row>
    <row r="211" spans="2:23" ht="0.75" customHeight="1" thickBot="1">
      <c r="B211" s="168"/>
      <c r="C211" s="168"/>
      <c r="D211" s="173" t="str">
        <f t="shared" ref="D211:W211" si="119">IF(COUNTIF(D208:D210,"C")&gt;=1,"A",IF(COUNTIF(D208:D210,"C")&gt;0,"P"," "))</f>
        <v xml:space="preserve"> </v>
      </c>
      <c r="E211" s="173" t="str">
        <f t="shared" si="119"/>
        <v xml:space="preserve"> </v>
      </c>
      <c r="F211" s="173" t="str">
        <f t="shared" si="119"/>
        <v xml:space="preserve"> </v>
      </c>
      <c r="G211" s="173" t="str">
        <f t="shared" si="119"/>
        <v xml:space="preserve"> </v>
      </c>
      <c r="H211" s="173" t="str">
        <f t="shared" si="119"/>
        <v xml:space="preserve"> </v>
      </c>
      <c r="I211" s="173" t="str">
        <f t="shared" si="119"/>
        <v xml:space="preserve"> </v>
      </c>
      <c r="J211" s="173" t="str">
        <f t="shared" si="119"/>
        <v xml:space="preserve"> </v>
      </c>
      <c r="K211" s="173" t="str">
        <f t="shared" si="119"/>
        <v xml:space="preserve"> </v>
      </c>
      <c r="L211" s="173" t="str">
        <f t="shared" si="119"/>
        <v xml:space="preserve"> </v>
      </c>
      <c r="M211" s="173" t="str">
        <f t="shared" si="119"/>
        <v xml:space="preserve"> </v>
      </c>
      <c r="N211" s="173" t="str">
        <f t="shared" si="119"/>
        <v xml:space="preserve"> </v>
      </c>
      <c r="O211" s="173" t="str">
        <f t="shared" si="119"/>
        <v xml:space="preserve"> </v>
      </c>
      <c r="P211" s="173" t="str">
        <f t="shared" si="119"/>
        <v xml:space="preserve"> </v>
      </c>
      <c r="Q211" s="173" t="str">
        <f t="shared" si="119"/>
        <v xml:space="preserve"> </v>
      </c>
      <c r="R211" s="173" t="str">
        <f t="shared" si="119"/>
        <v xml:space="preserve"> </v>
      </c>
      <c r="S211" s="173" t="str">
        <f t="shared" si="119"/>
        <v xml:space="preserve"> </v>
      </c>
      <c r="T211" s="173" t="str">
        <f t="shared" si="119"/>
        <v xml:space="preserve"> </v>
      </c>
      <c r="U211" s="173" t="str">
        <f t="shared" si="119"/>
        <v xml:space="preserve"> </v>
      </c>
      <c r="V211" s="173" t="str">
        <f t="shared" si="119"/>
        <v xml:space="preserve"> </v>
      </c>
      <c r="W211" s="173" t="str">
        <f t="shared" si="119"/>
        <v xml:space="preserve"> </v>
      </c>
    </row>
    <row r="212" spans="2:23" ht="13.5" thickBot="1">
      <c r="B212" s="168"/>
      <c r="C212" s="152" t="s">
        <v>23</v>
      </c>
      <c r="D212" s="179" t="str">
        <f>IF(COUNTIF(D195:D211,"A")&gt;4,"C",IF(COUNTIF(D195:D211,"A")&gt;0,"P"," "))</f>
        <v xml:space="preserve"> </v>
      </c>
      <c r="E212" s="179" t="str">
        <f t="shared" ref="E212:W212" si="120">IF(COUNTIF(E195:E211,"A")&gt;4,"C",IF(COUNTIF(E195:E211,"A")&gt;0,"P"," "))</f>
        <v xml:space="preserve"> </v>
      </c>
      <c r="F212" s="179" t="str">
        <f t="shared" si="120"/>
        <v xml:space="preserve"> </v>
      </c>
      <c r="G212" s="179" t="str">
        <f t="shared" si="120"/>
        <v xml:space="preserve"> </v>
      </c>
      <c r="H212" s="179" t="str">
        <f t="shared" si="120"/>
        <v xml:space="preserve"> </v>
      </c>
      <c r="I212" s="179" t="str">
        <f t="shared" si="120"/>
        <v xml:space="preserve"> </v>
      </c>
      <c r="J212" s="179" t="str">
        <f t="shared" si="120"/>
        <v xml:space="preserve"> </v>
      </c>
      <c r="K212" s="179" t="str">
        <f t="shared" si="120"/>
        <v xml:space="preserve"> </v>
      </c>
      <c r="L212" s="179" t="str">
        <f t="shared" si="120"/>
        <v xml:space="preserve"> </v>
      </c>
      <c r="M212" s="179" t="str">
        <f t="shared" si="120"/>
        <v xml:space="preserve"> </v>
      </c>
      <c r="N212" s="179" t="str">
        <f t="shared" si="120"/>
        <v xml:space="preserve"> </v>
      </c>
      <c r="O212" s="179" t="str">
        <f t="shared" si="120"/>
        <v xml:space="preserve"> </v>
      </c>
      <c r="P212" s="179" t="str">
        <f t="shared" si="120"/>
        <v xml:space="preserve"> </v>
      </c>
      <c r="Q212" s="179" t="str">
        <f t="shared" si="120"/>
        <v xml:space="preserve"> </v>
      </c>
      <c r="R212" s="179" t="str">
        <f t="shared" si="120"/>
        <v xml:space="preserve"> </v>
      </c>
      <c r="S212" s="179" t="str">
        <f t="shared" si="120"/>
        <v xml:space="preserve"> </v>
      </c>
      <c r="T212" s="179" t="str">
        <f t="shared" si="120"/>
        <v xml:space="preserve"> </v>
      </c>
      <c r="U212" s="179" t="str">
        <f t="shared" si="120"/>
        <v xml:space="preserve"> </v>
      </c>
      <c r="V212" s="179" t="str">
        <f t="shared" si="120"/>
        <v xml:space="preserve"> </v>
      </c>
      <c r="W212" s="179" t="str">
        <f t="shared" si="120"/>
        <v xml:space="preserve"> </v>
      </c>
    </row>
    <row r="213" spans="2:23" ht="15">
      <c r="B213" s="610" t="s">
        <v>709</v>
      </c>
      <c r="C213" s="611"/>
      <c r="D213" s="608"/>
      <c r="E213" s="608"/>
      <c r="F213" s="608"/>
      <c r="G213" s="608"/>
      <c r="H213" s="608"/>
      <c r="I213" s="608"/>
      <c r="J213" s="608"/>
      <c r="K213" s="608"/>
      <c r="L213" s="608"/>
      <c r="M213" s="608"/>
      <c r="N213" s="608"/>
      <c r="O213" s="609"/>
      <c r="P213" s="609"/>
      <c r="Q213" s="609"/>
      <c r="R213" s="609"/>
      <c r="S213" s="609"/>
      <c r="T213" s="609"/>
      <c r="U213" s="609"/>
      <c r="V213" s="609"/>
      <c r="W213" s="609"/>
    </row>
    <row r="214" spans="2:23">
      <c r="B214" s="168">
        <v>1</v>
      </c>
      <c r="C214" s="169" t="s">
        <v>95</v>
      </c>
      <c r="D214" s="170"/>
      <c r="E214" s="170"/>
      <c r="F214" s="170"/>
      <c r="G214" s="170"/>
      <c r="H214" s="170"/>
      <c r="I214" s="170"/>
      <c r="J214" s="170"/>
      <c r="K214" s="170"/>
      <c r="L214" s="170"/>
      <c r="M214" s="170"/>
      <c r="N214" s="170"/>
      <c r="O214" s="170"/>
      <c r="P214" s="170"/>
      <c r="Q214" s="170"/>
      <c r="R214" s="170"/>
      <c r="S214" s="170"/>
      <c r="T214" s="170"/>
      <c r="U214" s="170"/>
      <c r="V214" s="170"/>
      <c r="W214" s="170"/>
    </row>
    <row r="215" spans="2:23">
      <c r="B215" s="171"/>
      <c r="C215" s="272" t="s">
        <v>95</v>
      </c>
      <c r="D215" s="172"/>
      <c r="E215" s="172"/>
      <c r="F215" s="172"/>
      <c r="G215" s="172"/>
      <c r="H215" s="172"/>
      <c r="I215" s="172"/>
      <c r="J215" s="172"/>
      <c r="K215" s="172"/>
      <c r="L215" s="172"/>
      <c r="M215" s="172"/>
      <c r="N215" s="172"/>
      <c r="O215" s="172"/>
      <c r="P215" s="172"/>
      <c r="Q215" s="172"/>
      <c r="R215" s="172"/>
      <c r="S215" s="172"/>
      <c r="T215" s="172"/>
      <c r="U215" s="172"/>
      <c r="V215" s="172"/>
      <c r="W215" s="172"/>
    </row>
    <row r="216" spans="2:23">
      <c r="B216" s="171"/>
      <c r="C216" s="272" t="s">
        <v>95</v>
      </c>
      <c r="D216" s="172"/>
      <c r="E216" s="172"/>
      <c r="F216" s="172"/>
      <c r="G216" s="172"/>
      <c r="H216" s="172"/>
      <c r="I216" s="172"/>
      <c r="J216" s="172"/>
      <c r="K216" s="172"/>
      <c r="L216" s="172"/>
      <c r="M216" s="172"/>
      <c r="N216" s="172"/>
      <c r="O216" s="172"/>
      <c r="P216" s="172"/>
      <c r="Q216" s="172"/>
      <c r="R216" s="172"/>
      <c r="S216" s="172"/>
      <c r="T216" s="172"/>
      <c r="U216" s="172"/>
      <c r="V216" s="172"/>
      <c r="W216" s="172"/>
    </row>
    <row r="217" spans="2:23">
      <c r="B217" s="171"/>
      <c r="C217" s="272" t="s">
        <v>95</v>
      </c>
      <c r="D217" s="172"/>
      <c r="E217" s="172"/>
      <c r="F217" s="172"/>
      <c r="G217" s="172"/>
      <c r="H217" s="172"/>
      <c r="I217" s="172"/>
      <c r="J217" s="172"/>
      <c r="K217" s="172"/>
      <c r="L217" s="172"/>
      <c r="M217" s="172"/>
      <c r="N217" s="172"/>
      <c r="O217" s="172"/>
      <c r="P217" s="172"/>
      <c r="Q217" s="172"/>
      <c r="R217" s="172"/>
      <c r="S217" s="172"/>
      <c r="T217" s="172"/>
      <c r="U217" s="172"/>
      <c r="V217" s="172"/>
      <c r="W217" s="172"/>
    </row>
    <row r="218" spans="2:23">
      <c r="B218" s="168">
        <v>2</v>
      </c>
      <c r="C218" s="273" t="s">
        <v>95</v>
      </c>
      <c r="D218" s="173" t="str">
        <f t="shared" ref="D218:W218" si="121">IF(COUNTIF(D215:D217,"C")&gt;=1,"A",IF(COUNTIF(D215:D217,"C")&gt;0,"P"," "))</f>
        <v xml:space="preserve"> </v>
      </c>
      <c r="E218" s="173" t="str">
        <f t="shared" si="121"/>
        <v xml:space="preserve"> </v>
      </c>
      <c r="F218" s="173" t="str">
        <f t="shared" si="121"/>
        <v xml:space="preserve"> </v>
      </c>
      <c r="G218" s="173" t="str">
        <f t="shared" si="121"/>
        <v xml:space="preserve"> </v>
      </c>
      <c r="H218" s="173" t="str">
        <f t="shared" si="121"/>
        <v xml:space="preserve"> </v>
      </c>
      <c r="I218" s="173" t="str">
        <f t="shared" si="121"/>
        <v xml:space="preserve"> </v>
      </c>
      <c r="J218" s="173" t="str">
        <f t="shared" si="121"/>
        <v xml:space="preserve"> </v>
      </c>
      <c r="K218" s="173" t="str">
        <f t="shared" si="121"/>
        <v xml:space="preserve"> </v>
      </c>
      <c r="L218" s="173" t="str">
        <f t="shared" si="121"/>
        <v xml:space="preserve"> </v>
      </c>
      <c r="M218" s="173" t="str">
        <f t="shared" si="121"/>
        <v xml:space="preserve"> </v>
      </c>
      <c r="N218" s="173" t="str">
        <f t="shared" si="121"/>
        <v xml:space="preserve"> </v>
      </c>
      <c r="O218" s="173" t="str">
        <f t="shared" si="121"/>
        <v xml:space="preserve"> </v>
      </c>
      <c r="P218" s="173" t="str">
        <f t="shared" si="121"/>
        <v xml:space="preserve"> </v>
      </c>
      <c r="Q218" s="173" t="str">
        <f t="shared" si="121"/>
        <v xml:space="preserve"> </v>
      </c>
      <c r="R218" s="173" t="str">
        <f t="shared" si="121"/>
        <v xml:space="preserve"> </v>
      </c>
      <c r="S218" s="173" t="str">
        <f t="shared" si="121"/>
        <v xml:space="preserve"> </v>
      </c>
      <c r="T218" s="173" t="str">
        <f t="shared" si="121"/>
        <v xml:space="preserve"> </v>
      </c>
      <c r="U218" s="173" t="str">
        <f t="shared" si="121"/>
        <v xml:space="preserve"> </v>
      </c>
      <c r="V218" s="173" t="str">
        <f t="shared" si="121"/>
        <v xml:space="preserve"> </v>
      </c>
      <c r="W218" s="173" t="str">
        <f t="shared" si="121"/>
        <v xml:space="preserve"> </v>
      </c>
    </row>
    <row r="219" spans="2:23">
      <c r="B219" s="174"/>
      <c r="C219" s="272" t="s">
        <v>95</v>
      </c>
      <c r="D219" s="172"/>
      <c r="E219" s="172"/>
      <c r="F219" s="172"/>
      <c r="G219" s="172"/>
      <c r="H219" s="172"/>
      <c r="I219" s="172"/>
      <c r="J219" s="172"/>
      <c r="K219" s="172"/>
      <c r="L219" s="172"/>
      <c r="M219" s="172"/>
      <c r="N219" s="172"/>
      <c r="O219" s="172"/>
      <c r="P219" s="172"/>
      <c r="Q219" s="172"/>
      <c r="R219" s="172"/>
      <c r="S219" s="172"/>
      <c r="T219" s="172"/>
      <c r="U219" s="172"/>
      <c r="V219" s="172"/>
      <c r="W219" s="172"/>
    </row>
    <row r="220" spans="2:23">
      <c r="B220" s="174"/>
      <c r="C220" s="272" t="s">
        <v>95</v>
      </c>
      <c r="D220" s="172"/>
      <c r="E220" s="172"/>
      <c r="F220" s="172"/>
      <c r="G220" s="172"/>
      <c r="H220" s="172"/>
      <c r="I220" s="172"/>
      <c r="J220" s="172"/>
      <c r="K220" s="172"/>
      <c r="L220" s="172"/>
      <c r="M220" s="172"/>
      <c r="N220" s="172"/>
      <c r="O220" s="172"/>
      <c r="P220" s="172"/>
      <c r="Q220" s="172"/>
      <c r="R220" s="172"/>
      <c r="S220" s="172"/>
      <c r="T220" s="172"/>
      <c r="U220" s="172"/>
      <c r="V220" s="172"/>
      <c r="W220" s="172"/>
    </row>
    <row r="221" spans="2:23">
      <c r="B221" s="174"/>
      <c r="C221" s="272" t="s">
        <v>95</v>
      </c>
      <c r="D221" s="172"/>
      <c r="E221" s="172"/>
      <c r="F221" s="172"/>
      <c r="G221" s="172"/>
      <c r="H221" s="172"/>
      <c r="I221" s="172"/>
      <c r="J221" s="172"/>
      <c r="K221" s="172"/>
      <c r="L221" s="172"/>
      <c r="M221" s="172"/>
      <c r="N221" s="172"/>
      <c r="O221" s="172"/>
      <c r="P221" s="172"/>
      <c r="Q221" s="172"/>
      <c r="R221" s="172"/>
      <c r="S221" s="172"/>
      <c r="T221" s="172"/>
      <c r="U221" s="172"/>
      <c r="V221" s="172"/>
      <c r="W221" s="172"/>
    </row>
    <row r="222" spans="2:23">
      <c r="B222" s="168">
        <v>3</v>
      </c>
      <c r="C222" s="273" t="s">
        <v>95</v>
      </c>
      <c r="D222" s="173" t="str">
        <f t="shared" ref="D222:W222" si="122">IF(COUNTIF(D219:D221,"C")&gt;=1,"A",IF(COUNTIF(D219:D221,"C")&gt;0,"P"," "))</f>
        <v xml:space="preserve"> </v>
      </c>
      <c r="E222" s="173" t="str">
        <f t="shared" si="122"/>
        <v xml:space="preserve"> </v>
      </c>
      <c r="F222" s="173" t="str">
        <f t="shared" si="122"/>
        <v xml:space="preserve"> </v>
      </c>
      <c r="G222" s="173" t="str">
        <f t="shared" si="122"/>
        <v xml:space="preserve"> </v>
      </c>
      <c r="H222" s="173" t="str">
        <f t="shared" si="122"/>
        <v xml:space="preserve"> </v>
      </c>
      <c r="I222" s="173" t="str">
        <f t="shared" si="122"/>
        <v xml:space="preserve"> </v>
      </c>
      <c r="J222" s="173" t="str">
        <f t="shared" si="122"/>
        <v xml:space="preserve"> </v>
      </c>
      <c r="K222" s="173" t="str">
        <f t="shared" si="122"/>
        <v xml:space="preserve"> </v>
      </c>
      <c r="L222" s="173" t="str">
        <f t="shared" si="122"/>
        <v xml:space="preserve"> </v>
      </c>
      <c r="M222" s="173" t="str">
        <f t="shared" si="122"/>
        <v xml:space="preserve"> </v>
      </c>
      <c r="N222" s="173" t="str">
        <f t="shared" si="122"/>
        <v xml:space="preserve"> </v>
      </c>
      <c r="O222" s="173" t="str">
        <f t="shared" si="122"/>
        <v xml:space="preserve"> </v>
      </c>
      <c r="P222" s="173" t="str">
        <f t="shared" si="122"/>
        <v xml:space="preserve"> </v>
      </c>
      <c r="Q222" s="173" t="str">
        <f t="shared" si="122"/>
        <v xml:space="preserve"> </v>
      </c>
      <c r="R222" s="173" t="str">
        <f t="shared" si="122"/>
        <v xml:space="preserve"> </v>
      </c>
      <c r="S222" s="173" t="str">
        <f t="shared" si="122"/>
        <v xml:space="preserve"> </v>
      </c>
      <c r="T222" s="173" t="str">
        <f t="shared" si="122"/>
        <v xml:space="preserve"> </v>
      </c>
      <c r="U222" s="173" t="str">
        <f t="shared" si="122"/>
        <v xml:space="preserve"> </v>
      </c>
      <c r="V222" s="173" t="str">
        <f t="shared" si="122"/>
        <v xml:space="preserve"> </v>
      </c>
      <c r="W222" s="173" t="str">
        <f t="shared" si="122"/>
        <v xml:space="preserve"> </v>
      </c>
    </row>
    <row r="223" spans="2:23">
      <c r="B223" s="174"/>
      <c r="C223" s="272" t="s">
        <v>95</v>
      </c>
      <c r="D223" s="172"/>
      <c r="E223" s="172"/>
      <c r="F223" s="172"/>
      <c r="G223" s="172"/>
      <c r="H223" s="172"/>
      <c r="I223" s="172"/>
      <c r="J223" s="172"/>
      <c r="K223" s="172"/>
      <c r="L223" s="172"/>
      <c r="M223" s="172"/>
      <c r="N223" s="172"/>
      <c r="O223" s="172"/>
      <c r="P223" s="172"/>
      <c r="Q223" s="172"/>
      <c r="R223" s="172"/>
      <c r="S223" s="172"/>
      <c r="T223" s="172"/>
      <c r="U223" s="172"/>
      <c r="V223" s="172"/>
      <c r="W223" s="172"/>
    </row>
    <row r="224" spans="2:23">
      <c r="B224" s="174"/>
      <c r="C224" s="272" t="s">
        <v>95</v>
      </c>
      <c r="D224" s="172"/>
      <c r="E224" s="172"/>
      <c r="F224" s="172"/>
      <c r="G224" s="172"/>
      <c r="H224" s="172"/>
      <c r="I224" s="172"/>
      <c r="J224" s="172"/>
      <c r="K224" s="172"/>
      <c r="L224" s="172"/>
      <c r="M224" s="172"/>
      <c r="N224" s="172"/>
      <c r="O224" s="172"/>
      <c r="P224" s="172"/>
      <c r="Q224" s="172"/>
      <c r="R224" s="172"/>
      <c r="S224" s="172"/>
      <c r="T224" s="172"/>
      <c r="U224" s="172"/>
      <c r="V224" s="172"/>
      <c r="W224" s="172"/>
    </row>
    <row r="225" spans="2:23">
      <c r="B225" s="174"/>
      <c r="C225" s="272" t="s">
        <v>95</v>
      </c>
      <c r="D225" s="172"/>
      <c r="E225" s="172"/>
      <c r="F225" s="172"/>
      <c r="G225" s="172"/>
      <c r="H225" s="172"/>
      <c r="I225" s="172"/>
      <c r="J225" s="172"/>
      <c r="K225" s="172"/>
      <c r="L225" s="172"/>
      <c r="M225" s="172"/>
      <c r="N225" s="172"/>
      <c r="O225" s="172"/>
      <c r="P225" s="172"/>
      <c r="Q225" s="172"/>
      <c r="R225" s="172"/>
      <c r="S225" s="172"/>
      <c r="T225" s="172"/>
      <c r="U225" s="172"/>
      <c r="V225" s="172"/>
      <c r="W225" s="172"/>
    </row>
    <row r="226" spans="2:23">
      <c r="B226" s="168">
        <v>4</v>
      </c>
      <c r="C226" s="273" t="s">
        <v>95</v>
      </c>
      <c r="D226" s="173" t="str">
        <f t="shared" ref="D226:W226" si="123">IF(COUNTIF(D223:D225,"C")&gt;=1,"A",IF(COUNTIF(D223:D225,"C")&gt;0,"P"," "))</f>
        <v xml:space="preserve"> </v>
      </c>
      <c r="E226" s="173" t="str">
        <f t="shared" si="123"/>
        <v xml:space="preserve"> </v>
      </c>
      <c r="F226" s="173" t="str">
        <f t="shared" si="123"/>
        <v xml:space="preserve"> </v>
      </c>
      <c r="G226" s="173" t="str">
        <f t="shared" si="123"/>
        <v xml:space="preserve"> </v>
      </c>
      <c r="H226" s="173" t="str">
        <f t="shared" si="123"/>
        <v xml:space="preserve"> </v>
      </c>
      <c r="I226" s="173" t="str">
        <f t="shared" si="123"/>
        <v xml:space="preserve"> </v>
      </c>
      <c r="J226" s="173" t="str">
        <f t="shared" si="123"/>
        <v xml:space="preserve"> </v>
      </c>
      <c r="K226" s="173" t="str">
        <f t="shared" si="123"/>
        <v xml:space="preserve"> </v>
      </c>
      <c r="L226" s="173" t="str">
        <f t="shared" si="123"/>
        <v xml:space="preserve"> </v>
      </c>
      <c r="M226" s="173" t="str">
        <f t="shared" si="123"/>
        <v xml:space="preserve"> </v>
      </c>
      <c r="N226" s="173" t="str">
        <f t="shared" si="123"/>
        <v xml:space="preserve"> </v>
      </c>
      <c r="O226" s="173" t="str">
        <f t="shared" si="123"/>
        <v xml:space="preserve"> </v>
      </c>
      <c r="P226" s="173" t="str">
        <f t="shared" si="123"/>
        <v xml:space="preserve"> </v>
      </c>
      <c r="Q226" s="173" t="str">
        <f t="shared" si="123"/>
        <v xml:space="preserve"> </v>
      </c>
      <c r="R226" s="173" t="str">
        <f t="shared" si="123"/>
        <v xml:space="preserve"> </v>
      </c>
      <c r="S226" s="173" t="str">
        <f t="shared" si="123"/>
        <v xml:space="preserve"> </v>
      </c>
      <c r="T226" s="173" t="str">
        <f t="shared" si="123"/>
        <v xml:space="preserve"> </v>
      </c>
      <c r="U226" s="173" t="str">
        <f t="shared" si="123"/>
        <v xml:space="preserve"> </v>
      </c>
      <c r="V226" s="173" t="str">
        <f t="shared" si="123"/>
        <v xml:space="preserve"> </v>
      </c>
      <c r="W226" s="173" t="str">
        <f t="shared" si="123"/>
        <v xml:space="preserve"> </v>
      </c>
    </row>
    <row r="227" spans="2:23">
      <c r="B227" s="174"/>
      <c r="C227" s="272" t="s">
        <v>95</v>
      </c>
      <c r="D227" s="172"/>
      <c r="E227" s="172"/>
      <c r="F227" s="172"/>
      <c r="G227" s="172"/>
      <c r="H227" s="172"/>
      <c r="I227" s="172"/>
      <c r="J227" s="172"/>
      <c r="K227" s="172"/>
      <c r="L227" s="172"/>
      <c r="M227" s="172"/>
      <c r="N227" s="172"/>
      <c r="O227" s="172"/>
      <c r="P227" s="172"/>
      <c r="Q227" s="172"/>
      <c r="R227" s="172"/>
      <c r="S227" s="172"/>
      <c r="T227" s="172"/>
      <c r="U227" s="172"/>
      <c r="V227" s="172"/>
      <c r="W227" s="172"/>
    </row>
    <row r="228" spans="2:23">
      <c r="B228" s="174"/>
      <c r="C228" s="272" t="s">
        <v>95</v>
      </c>
      <c r="D228" s="172"/>
      <c r="E228" s="172"/>
      <c r="F228" s="172"/>
      <c r="G228" s="172"/>
      <c r="H228" s="172"/>
      <c r="I228" s="172"/>
      <c r="J228" s="172"/>
      <c r="K228" s="172"/>
      <c r="L228" s="172"/>
      <c r="M228" s="172"/>
      <c r="N228" s="172"/>
      <c r="O228" s="172"/>
      <c r="P228" s="172"/>
      <c r="Q228" s="172"/>
      <c r="R228" s="172"/>
      <c r="S228" s="172"/>
      <c r="T228" s="172"/>
      <c r="U228" s="172"/>
      <c r="V228" s="172"/>
      <c r="W228" s="172"/>
    </row>
    <row r="229" spans="2:23">
      <c r="B229" s="174"/>
      <c r="C229" s="272" t="s">
        <v>95</v>
      </c>
      <c r="D229" s="172"/>
      <c r="E229" s="172"/>
      <c r="F229" s="172"/>
      <c r="G229" s="172"/>
      <c r="H229" s="172"/>
      <c r="I229" s="172"/>
      <c r="J229" s="172"/>
      <c r="K229" s="172"/>
      <c r="L229" s="172"/>
      <c r="M229" s="172"/>
      <c r="N229" s="172"/>
      <c r="O229" s="172"/>
      <c r="P229" s="172"/>
      <c r="Q229" s="172"/>
      <c r="R229" s="172"/>
      <c r="S229" s="172"/>
      <c r="T229" s="172"/>
      <c r="U229" s="172"/>
      <c r="V229" s="172"/>
      <c r="W229" s="172"/>
    </row>
    <row r="230" spans="2:23">
      <c r="B230" s="168">
        <v>5</v>
      </c>
      <c r="C230" s="273" t="s">
        <v>95</v>
      </c>
      <c r="D230" s="173" t="str">
        <f t="shared" ref="D230:W230" si="124">IF(COUNTIF(D227:D229,"C")&gt;=1,"A",IF(COUNTIF(D227:D229,"C")&gt;0,"P"," "))</f>
        <v xml:space="preserve"> </v>
      </c>
      <c r="E230" s="173" t="str">
        <f t="shared" si="124"/>
        <v xml:space="preserve"> </v>
      </c>
      <c r="F230" s="173" t="str">
        <f t="shared" si="124"/>
        <v xml:space="preserve"> </v>
      </c>
      <c r="G230" s="173" t="str">
        <f t="shared" si="124"/>
        <v xml:space="preserve"> </v>
      </c>
      <c r="H230" s="173" t="str">
        <f t="shared" si="124"/>
        <v xml:space="preserve"> </v>
      </c>
      <c r="I230" s="173" t="str">
        <f t="shared" si="124"/>
        <v xml:space="preserve"> </v>
      </c>
      <c r="J230" s="173" t="str">
        <f t="shared" si="124"/>
        <v xml:space="preserve"> </v>
      </c>
      <c r="K230" s="173" t="str">
        <f t="shared" si="124"/>
        <v xml:space="preserve"> </v>
      </c>
      <c r="L230" s="173" t="str">
        <f t="shared" si="124"/>
        <v xml:space="preserve"> </v>
      </c>
      <c r="M230" s="173" t="str">
        <f t="shared" si="124"/>
        <v xml:space="preserve"> </v>
      </c>
      <c r="N230" s="173" t="str">
        <f t="shared" si="124"/>
        <v xml:space="preserve"> </v>
      </c>
      <c r="O230" s="173" t="str">
        <f t="shared" si="124"/>
        <v xml:space="preserve"> </v>
      </c>
      <c r="P230" s="173" t="str">
        <f t="shared" si="124"/>
        <v xml:space="preserve"> </v>
      </c>
      <c r="Q230" s="173" t="str">
        <f t="shared" si="124"/>
        <v xml:space="preserve"> </v>
      </c>
      <c r="R230" s="173" t="str">
        <f t="shared" si="124"/>
        <v xml:space="preserve"> </v>
      </c>
      <c r="S230" s="173" t="str">
        <f t="shared" si="124"/>
        <v xml:space="preserve"> </v>
      </c>
      <c r="T230" s="173" t="str">
        <f t="shared" si="124"/>
        <v xml:space="preserve"> </v>
      </c>
      <c r="U230" s="173" t="str">
        <f t="shared" si="124"/>
        <v xml:space="preserve"> </v>
      </c>
      <c r="V230" s="173" t="str">
        <f t="shared" si="124"/>
        <v xml:space="preserve"> </v>
      </c>
      <c r="W230" s="173" t="str">
        <f t="shared" si="124"/>
        <v xml:space="preserve"> </v>
      </c>
    </row>
    <row r="231" spans="2:23">
      <c r="B231" s="174"/>
      <c r="C231" s="272" t="s">
        <v>95</v>
      </c>
      <c r="D231" s="172"/>
      <c r="E231" s="172"/>
      <c r="F231" s="172"/>
      <c r="G231" s="172"/>
      <c r="H231" s="172"/>
      <c r="I231" s="172"/>
      <c r="J231" s="172"/>
      <c r="K231" s="172"/>
      <c r="L231" s="172"/>
      <c r="M231" s="172"/>
      <c r="N231" s="172"/>
      <c r="O231" s="172"/>
      <c r="P231" s="172"/>
      <c r="Q231" s="172"/>
      <c r="R231" s="172"/>
      <c r="S231" s="172"/>
      <c r="T231" s="172"/>
      <c r="U231" s="172"/>
      <c r="V231" s="172"/>
      <c r="W231" s="172"/>
    </row>
    <row r="232" spans="2:23">
      <c r="B232" s="174"/>
      <c r="C232" s="272" t="s">
        <v>95</v>
      </c>
      <c r="D232" s="172"/>
      <c r="E232" s="172"/>
      <c r="F232" s="172"/>
      <c r="G232" s="172"/>
      <c r="H232" s="172"/>
      <c r="I232" s="172"/>
      <c r="J232" s="172"/>
      <c r="K232" s="172"/>
      <c r="L232" s="172"/>
      <c r="M232" s="172"/>
      <c r="N232" s="172"/>
      <c r="O232" s="172"/>
      <c r="P232" s="172"/>
      <c r="Q232" s="172"/>
      <c r="R232" s="172"/>
      <c r="S232" s="172"/>
      <c r="T232" s="172"/>
      <c r="U232" s="172"/>
      <c r="V232" s="172"/>
      <c r="W232" s="172"/>
    </row>
    <row r="233" spans="2:23">
      <c r="B233" s="174"/>
      <c r="C233" s="272" t="s">
        <v>95</v>
      </c>
      <c r="D233" s="172"/>
      <c r="E233" s="172"/>
      <c r="F233" s="172"/>
      <c r="G233" s="172"/>
      <c r="H233" s="172"/>
      <c r="I233" s="172"/>
      <c r="J233" s="172"/>
      <c r="K233" s="172"/>
      <c r="L233" s="172"/>
      <c r="M233" s="172"/>
      <c r="N233" s="172"/>
      <c r="O233" s="172"/>
      <c r="P233" s="172"/>
      <c r="Q233" s="172"/>
      <c r="R233" s="172"/>
      <c r="S233" s="172"/>
      <c r="T233" s="172"/>
      <c r="U233" s="172"/>
      <c r="V233" s="172"/>
      <c r="W233" s="172"/>
    </row>
    <row r="234" spans="2:23" ht="0.75" customHeight="1" thickBot="1">
      <c r="B234" s="168"/>
      <c r="C234" s="168"/>
      <c r="D234" s="173" t="str">
        <f t="shared" ref="D234:W234" si="125">IF(COUNTIF(D231:D233,"C")&gt;=1,"A",IF(COUNTIF(D231:D233,"C")&gt;0,"P"," "))</f>
        <v xml:space="preserve"> </v>
      </c>
      <c r="E234" s="173" t="str">
        <f t="shared" si="125"/>
        <v xml:space="preserve"> </v>
      </c>
      <c r="F234" s="173" t="str">
        <f t="shared" si="125"/>
        <v xml:space="preserve"> </v>
      </c>
      <c r="G234" s="173" t="str">
        <f t="shared" si="125"/>
        <v xml:space="preserve"> </v>
      </c>
      <c r="H234" s="173" t="str">
        <f t="shared" si="125"/>
        <v xml:space="preserve"> </v>
      </c>
      <c r="I234" s="173" t="str">
        <f t="shared" si="125"/>
        <v xml:space="preserve"> </v>
      </c>
      <c r="J234" s="173" t="str">
        <f t="shared" si="125"/>
        <v xml:space="preserve"> </v>
      </c>
      <c r="K234" s="173" t="str">
        <f t="shared" si="125"/>
        <v xml:space="preserve"> </v>
      </c>
      <c r="L234" s="173" t="str">
        <f t="shared" si="125"/>
        <v xml:space="preserve"> </v>
      </c>
      <c r="M234" s="173" t="str">
        <f t="shared" si="125"/>
        <v xml:space="preserve"> </v>
      </c>
      <c r="N234" s="173" t="str">
        <f t="shared" si="125"/>
        <v xml:space="preserve"> </v>
      </c>
      <c r="O234" s="173" t="str">
        <f t="shared" si="125"/>
        <v xml:space="preserve"> </v>
      </c>
      <c r="P234" s="173" t="str">
        <f t="shared" si="125"/>
        <v xml:space="preserve"> </v>
      </c>
      <c r="Q234" s="173" t="str">
        <f t="shared" si="125"/>
        <v xml:space="preserve"> </v>
      </c>
      <c r="R234" s="173" t="str">
        <f t="shared" si="125"/>
        <v xml:space="preserve"> </v>
      </c>
      <c r="S234" s="173" t="str">
        <f t="shared" si="125"/>
        <v xml:space="preserve"> </v>
      </c>
      <c r="T234" s="173" t="str">
        <f t="shared" si="125"/>
        <v xml:space="preserve"> </v>
      </c>
      <c r="U234" s="173" t="str">
        <f t="shared" si="125"/>
        <v xml:space="preserve"> </v>
      </c>
      <c r="V234" s="173" t="str">
        <f t="shared" si="125"/>
        <v xml:space="preserve"> </v>
      </c>
      <c r="W234" s="173" t="str">
        <f t="shared" si="125"/>
        <v xml:space="preserve"> </v>
      </c>
    </row>
    <row r="235" spans="2:23" ht="13.5" thickBot="1">
      <c r="B235" s="168"/>
      <c r="C235" s="152" t="s">
        <v>23</v>
      </c>
      <c r="D235" s="179" t="str">
        <f>IF(COUNTIF(D218:D234,"A")&gt;4,"C",IF(COUNTIF(D218:D234,"A")&gt;0,"P"," "))</f>
        <v xml:space="preserve"> </v>
      </c>
      <c r="E235" s="179" t="str">
        <f t="shared" ref="E235:W235" si="126">IF(COUNTIF(E218:E234,"A")&gt;4,"C",IF(COUNTIF(E218:E234,"A")&gt;0,"P"," "))</f>
        <v xml:space="preserve"> </v>
      </c>
      <c r="F235" s="179" t="str">
        <f t="shared" si="126"/>
        <v xml:space="preserve"> </v>
      </c>
      <c r="G235" s="179" t="str">
        <f t="shared" si="126"/>
        <v xml:space="preserve"> </v>
      </c>
      <c r="H235" s="179" t="str">
        <f t="shared" si="126"/>
        <v xml:space="preserve"> </v>
      </c>
      <c r="I235" s="179" t="str">
        <f t="shared" si="126"/>
        <v xml:space="preserve"> </v>
      </c>
      <c r="J235" s="179" t="str">
        <f t="shared" si="126"/>
        <v xml:space="preserve"> </v>
      </c>
      <c r="K235" s="179" t="str">
        <f t="shared" si="126"/>
        <v xml:space="preserve"> </v>
      </c>
      <c r="L235" s="179" t="str">
        <f t="shared" si="126"/>
        <v xml:space="preserve"> </v>
      </c>
      <c r="M235" s="179" t="str">
        <f t="shared" si="126"/>
        <v xml:space="preserve"> </v>
      </c>
      <c r="N235" s="179" t="str">
        <f t="shared" si="126"/>
        <v xml:space="preserve"> </v>
      </c>
      <c r="O235" s="179" t="str">
        <f t="shared" si="126"/>
        <v xml:space="preserve"> </v>
      </c>
      <c r="P235" s="179" t="str">
        <f t="shared" si="126"/>
        <v xml:space="preserve"> </v>
      </c>
      <c r="Q235" s="179" t="str">
        <f t="shared" si="126"/>
        <v xml:space="preserve"> </v>
      </c>
      <c r="R235" s="179" t="str">
        <f t="shared" si="126"/>
        <v xml:space="preserve"> </v>
      </c>
      <c r="S235" s="179" t="str">
        <f t="shared" si="126"/>
        <v xml:space="preserve"> </v>
      </c>
      <c r="T235" s="179" t="str">
        <f t="shared" si="126"/>
        <v xml:space="preserve"> </v>
      </c>
      <c r="U235" s="179" t="str">
        <f t="shared" si="126"/>
        <v xml:space="preserve"> </v>
      </c>
      <c r="V235" s="179" t="str">
        <f t="shared" si="126"/>
        <v xml:space="preserve"> </v>
      </c>
      <c r="W235" s="179" t="str">
        <f t="shared" si="126"/>
        <v xml:space="preserve"> </v>
      </c>
    </row>
  </sheetData>
  <sheetProtection algorithmName="SHA-512" hashValue="Giy05WE/h5CsgGgvM52o3ogG0qg7KIdghdfTqFwdHwR+luksRB9XnWxBr0ppKNFGAeQLHyt0dRO2NH0NPL0xIA==" saltValue="cXy6bw0XvWKOJPhKjdE1Aw==" spinCount="100000" sheet="1" objects="1" scenarios="1" selectLockedCells="1"/>
  <mergeCells count="44">
    <mergeCell ref="B190:C190"/>
    <mergeCell ref="D190:W190"/>
    <mergeCell ref="B213:C213"/>
    <mergeCell ref="D213:W213"/>
    <mergeCell ref="B121:C121"/>
    <mergeCell ref="D121:W121"/>
    <mergeCell ref="B144:C144"/>
    <mergeCell ref="D144:W144"/>
    <mergeCell ref="B167:C167"/>
    <mergeCell ref="D167:W167"/>
    <mergeCell ref="B3:C3"/>
    <mergeCell ref="A4:C4"/>
    <mergeCell ref="A5:W5"/>
    <mergeCell ref="T1:T4"/>
    <mergeCell ref="U1:U4"/>
    <mergeCell ref="V1:V4"/>
    <mergeCell ref="W1:W4"/>
    <mergeCell ref="D1:D4"/>
    <mergeCell ref="F1:F4"/>
    <mergeCell ref="G1:G4"/>
    <mergeCell ref="H1:H4"/>
    <mergeCell ref="I1:I4"/>
    <mergeCell ref="J1:J4"/>
    <mergeCell ref="K1:K4"/>
    <mergeCell ref="L1:L4"/>
    <mergeCell ref="M1:M4"/>
    <mergeCell ref="B6:C6"/>
    <mergeCell ref="B29:C29"/>
    <mergeCell ref="B52:C52"/>
    <mergeCell ref="B75:C75"/>
    <mergeCell ref="B98:C98"/>
    <mergeCell ref="D98:W98"/>
    <mergeCell ref="R1:R4"/>
    <mergeCell ref="S1:S4"/>
    <mergeCell ref="O1:O4"/>
    <mergeCell ref="P1:P4"/>
    <mergeCell ref="Q1:Q4"/>
    <mergeCell ref="N1:N4"/>
    <mergeCell ref="E1:E4"/>
    <mergeCell ref="X7:AE14"/>
    <mergeCell ref="D29:W29"/>
    <mergeCell ref="D6:W6"/>
    <mergeCell ref="D52:W52"/>
    <mergeCell ref="D75:W75"/>
  </mergeCells>
  <conditionalFormatting sqref="D8:W26 D31:W49 D54:W72 D77:W95 D100:W118 D123:W141 D146:W164 D169:W187 D192:W210 D215:W233">
    <cfRule type="containsText" dxfId="190" priority="2" operator="containsText" text="C">
      <formula>NOT(ISERROR(SEARCH("C",D8)))</formula>
    </cfRule>
  </conditionalFormatting>
  <conditionalFormatting sqref="D235:W235 D212:W212 D189:W189 D166:W166 D143:W143 D120:W120 D97:W97 D74:W74 D51:W51 D28:W28">
    <cfRule type="containsText" dxfId="189" priority="1" operator="containsText" text="C">
      <formula>NOT(ISERROR(SEARCH("C",D28)))</formula>
    </cfRule>
  </conditionalFormatting>
  <pageMargins left="0.75" right="0.75" top="1" bottom="0.5" header="0.25" footer="0.25"/>
  <pageSetup scale="68" fitToHeight="0" orientation="portrait" r:id="rId1"/>
  <headerFooter alignWithMargins="0">
    <oddHeader>&amp;C&amp;"Arial,Bold"&amp;14AmbassadorTrax&amp;12
Council Own - &amp;D</oddHeader>
    <oddFooter>Page &amp;P</oddFooter>
  </headerFooter>
  <rowBreaks count="3" manualBreakCount="3">
    <brk id="74" max="22" man="1"/>
    <brk id="143" max="22" man="1"/>
    <brk id="212"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30</vt:i4>
      </vt:variant>
    </vt:vector>
  </HeadingPairs>
  <TitlesOfParts>
    <vt:vector size="65" baseType="lpstr">
      <vt:lpstr>Instructions</vt:lpstr>
      <vt:lpstr>Parent Contact Info</vt:lpstr>
      <vt:lpstr>Registration</vt:lpstr>
      <vt:lpstr>Dues</vt:lpstr>
      <vt:lpstr>Attendance</vt:lpstr>
      <vt:lpstr>FT</vt:lpstr>
      <vt:lpstr>Badges</vt:lpstr>
      <vt:lpstr>Journey</vt:lpstr>
      <vt:lpstr>Council Own</vt:lpstr>
      <vt:lpstr>Age-Level</vt:lpstr>
      <vt:lpstr>Gold</vt:lpstr>
      <vt:lpstr>Bridging</vt:lpstr>
      <vt:lpstr>Fun Patches</vt:lpstr>
      <vt:lpstr>Summary</vt:lpstr>
      <vt:lpstr>Order</vt:lpstr>
      <vt:lpstr>Ambassador_1</vt:lpstr>
      <vt:lpstr>Ambassador_2</vt:lpstr>
      <vt:lpstr>Ambassador_3</vt:lpstr>
      <vt:lpstr>Ambassador_4</vt:lpstr>
      <vt:lpstr>Ambassador_5</vt:lpstr>
      <vt:lpstr>Ambassador_6</vt:lpstr>
      <vt:lpstr>Ambassador_7</vt:lpstr>
      <vt:lpstr>Ambassador_8</vt:lpstr>
      <vt:lpstr>Ambassador_9</vt:lpstr>
      <vt:lpstr>Ambassador_10</vt:lpstr>
      <vt:lpstr>Ambassador_11</vt:lpstr>
      <vt:lpstr>Ambassador_12</vt:lpstr>
      <vt:lpstr>Ambassador_13</vt:lpstr>
      <vt:lpstr>Ambassador_14</vt:lpstr>
      <vt:lpstr>Ambassador_15</vt:lpstr>
      <vt:lpstr>Ambassador_16</vt:lpstr>
      <vt:lpstr>Ambassador_17</vt:lpstr>
      <vt:lpstr>Ambassador_18</vt:lpstr>
      <vt:lpstr>Ambassador_19</vt:lpstr>
      <vt:lpstr>Ambassador_20</vt:lpstr>
      <vt:lpstr>Ambassador_1!Print_Area</vt:lpstr>
      <vt:lpstr>Ambassador_10!Print_Area</vt:lpstr>
      <vt:lpstr>Ambassador_11!Print_Area</vt:lpstr>
      <vt:lpstr>Ambassador_12!Print_Area</vt:lpstr>
      <vt:lpstr>Ambassador_13!Print_Area</vt:lpstr>
      <vt:lpstr>Ambassador_14!Print_Area</vt:lpstr>
      <vt:lpstr>Ambassador_15!Print_Area</vt:lpstr>
      <vt:lpstr>Ambassador_16!Print_Area</vt:lpstr>
      <vt:lpstr>Ambassador_17!Print_Area</vt:lpstr>
      <vt:lpstr>Ambassador_18!Print_Area</vt:lpstr>
      <vt:lpstr>Ambassador_19!Print_Area</vt:lpstr>
      <vt:lpstr>Ambassador_2!Print_Area</vt:lpstr>
      <vt:lpstr>Ambassador_20!Print_Area</vt:lpstr>
      <vt:lpstr>Ambassador_3!Print_Area</vt:lpstr>
      <vt:lpstr>Ambassador_4!Print_Area</vt:lpstr>
      <vt:lpstr>Ambassador_5!Print_Area</vt:lpstr>
      <vt:lpstr>Ambassador_6!Print_Area</vt:lpstr>
      <vt:lpstr>Ambassador_7!Print_Area</vt:lpstr>
      <vt:lpstr>Ambassador_8!Print_Area</vt:lpstr>
      <vt:lpstr>Ambassador_9!Print_Area</vt:lpstr>
      <vt:lpstr>Badges!Print_Area</vt:lpstr>
      <vt:lpstr>'Council Own'!Print_Area</vt:lpstr>
      <vt:lpstr>Instructions!Print_Area</vt:lpstr>
      <vt:lpstr>Order!Print_Area</vt:lpstr>
      <vt:lpstr>'Age-Level'!Print_Titles</vt:lpstr>
      <vt:lpstr>Attendance!Print_Titles</vt:lpstr>
      <vt:lpstr>'Council Own'!Print_Titles</vt:lpstr>
      <vt:lpstr>'Fun Patches'!Print_Titles</vt:lpstr>
      <vt:lpstr>Journey!Print_Titles</vt:lpstr>
      <vt:lpstr>Registration!Print_Titles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Cadette</dc:title>
  <dc:subject>track cadette achievements</dc:subject>
  <dc:creator>Audra Edmunds</dc:creator>
  <cp:lastModifiedBy>Audra Edmunds</cp:lastModifiedBy>
  <cp:lastPrinted>2020-08-12T14:01:21Z</cp:lastPrinted>
  <dcterms:created xsi:type="dcterms:W3CDTF">2005-02-08T13:28:44Z</dcterms:created>
  <dcterms:modified xsi:type="dcterms:W3CDTF">2020-09-01T20:52:56Z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1312780968</vt:i4>
  </property>
  <property fmtid="{D5CDD505-2E9C-101B-9397-08002B2CF9AE}" pid="3" name="_EmailSubject">
    <vt:lpwstr>Juniors</vt:lpwstr>
  </property>
  <property fmtid="{D5CDD505-2E9C-101B-9397-08002B2CF9AE}" pid="4" name="_AuthorEmail">
    <vt:lpwstr>frank.steele@comcast.net</vt:lpwstr>
  </property>
  <property fmtid="{D5CDD505-2E9C-101B-9397-08002B2CF9AE}" pid="5" name="_AuthorEmailDisplayName">
    <vt:lpwstr>Frank Steele</vt:lpwstr>
  </property>
  <property fmtid="{D5CDD505-2E9C-101B-9397-08002B2CF9AE}" pid="6" name="_PreviousAdHocReviewCycleID">
    <vt:i4>1445548412</vt:i4>
  </property>
  <property fmtid="{D5CDD505-2E9C-101B-9397-08002B2CF9AE}" pid="7" name="_ReviewingToolsShownOnce">
    <vt:lpwstr/>
  </property>
</Properties>
</file>